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unitharamakrishnan/Downloads/"/>
    </mc:Choice>
  </mc:AlternateContent>
  <bookViews>
    <workbookView xWindow="-49920" yWindow="-620" windowWidth="51200" windowHeight="21140" activeTab="3"/>
  </bookViews>
  <sheets>
    <sheet name="Pivot Table1" sheetId="4" r:id="rId1"/>
    <sheet name="Pivot Table 2" sheetId="6" r:id="rId2"/>
    <sheet name="Pivot Table 3" sheetId="18" r:id="rId3"/>
    <sheet name="Bonus" sheetId="15" r:id="rId4"/>
    <sheet name="Data" sheetId="1" r:id="rId5"/>
  </sheets>
  <definedNames>
    <definedName name="_xlnm._FilterDatabase" localSheetId="4" hidden="1">Data!$A$1:$W$4115</definedName>
  </definedNames>
  <calcPr calcId="150001" concurrentCalc="0"/>
  <pivotCaches>
    <pivotCache cacheId="4" r:id="rId6"/>
    <pivotCache cacheId="5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6" i="15" l="1"/>
  <c r="E16" i="15"/>
  <c r="F16" i="15"/>
  <c r="C16" i="15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C2" i="15"/>
  <c r="E2" i="15"/>
  <c r="F2" i="15"/>
  <c r="G2" i="15"/>
  <c r="C3" i="15"/>
  <c r="E3" i="15"/>
  <c r="F3" i="15"/>
  <c r="G3" i="15"/>
  <c r="C4" i="15"/>
  <c r="E4" i="15"/>
  <c r="F4" i="15"/>
  <c r="G4" i="15"/>
  <c r="C5" i="15"/>
  <c r="E5" i="15"/>
  <c r="F5" i="15"/>
  <c r="G5" i="15"/>
  <c r="C6" i="15"/>
  <c r="E6" i="15"/>
  <c r="F6" i="15"/>
  <c r="G6" i="15"/>
  <c r="C7" i="15"/>
  <c r="E7" i="15"/>
  <c r="F7" i="15"/>
  <c r="G7" i="15"/>
  <c r="C8" i="15"/>
  <c r="E8" i="15"/>
  <c r="F8" i="15"/>
  <c r="G8" i="15"/>
  <c r="C9" i="15"/>
  <c r="E9" i="15"/>
  <c r="F9" i="15"/>
  <c r="G9" i="15"/>
  <c r="C10" i="15"/>
  <c r="E10" i="15"/>
  <c r="F10" i="15"/>
  <c r="G10" i="15"/>
  <c r="C11" i="15"/>
  <c r="E11" i="15"/>
  <c r="F11" i="15"/>
  <c r="G11" i="15"/>
  <c r="C12" i="15"/>
  <c r="E12" i="15"/>
  <c r="F12" i="15"/>
  <c r="G12" i="15"/>
  <c r="C13" i="15"/>
  <c r="E13" i="15"/>
  <c r="F13" i="15"/>
  <c r="G13" i="15"/>
  <c r="G14" i="15"/>
  <c r="D15" i="15"/>
  <c r="E14" i="15"/>
  <c r="E15" i="15"/>
  <c r="F14" i="15"/>
  <c r="F15" i="15"/>
  <c r="G15" i="15"/>
  <c r="C14" i="15"/>
  <c r="C15" i="15"/>
  <c r="H2" i="15"/>
  <c r="I2" i="15"/>
  <c r="J2" i="15"/>
  <c r="K2" i="15"/>
  <c r="P3761" i="1"/>
  <c r="I3" i="15"/>
  <c r="J3" i="15"/>
  <c r="K3" i="15"/>
  <c r="I4" i="15"/>
  <c r="J4" i="15"/>
  <c r="K4" i="15"/>
  <c r="I5" i="15"/>
  <c r="J5" i="15"/>
  <c r="K5" i="15"/>
  <c r="I6" i="15"/>
  <c r="J6" i="15"/>
  <c r="K6" i="15"/>
  <c r="I7" i="15"/>
  <c r="J7" i="15"/>
  <c r="K7" i="15"/>
  <c r="I8" i="15"/>
  <c r="J8" i="15"/>
  <c r="K8" i="15"/>
  <c r="I9" i="15"/>
  <c r="J9" i="15"/>
  <c r="K9" i="15"/>
  <c r="I10" i="15"/>
  <c r="J10" i="15"/>
  <c r="K10" i="15"/>
  <c r="I11" i="15"/>
  <c r="J11" i="15"/>
  <c r="K11" i="15"/>
  <c r="I12" i="15"/>
  <c r="J12" i="15"/>
  <c r="K12" i="15"/>
  <c r="I13" i="15"/>
  <c r="J13" i="15"/>
  <c r="K13" i="15"/>
  <c r="H3" i="15"/>
  <c r="H4" i="15"/>
  <c r="H5" i="15"/>
  <c r="H6" i="15"/>
  <c r="H7" i="15"/>
  <c r="H8" i="15"/>
  <c r="H9" i="15"/>
  <c r="H10" i="15"/>
  <c r="H11" i="15"/>
  <c r="H12" i="15"/>
  <c r="H13" i="15"/>
  <c r="S2057" i="1"/>
  <c r="W2057" i="1"/>
  <c r="S3772" i="1"/>
  <c r="W3772" i="1"/>
  <c r="S2298" i="1"/>
  <c r="W2298" i="1"/>
  <c r="S840" i="1"/>
  <c r="W840" i="1"/>
  <c r="S2058" i="1"/>
  <c r="W2058" i="1"/>
  <c r="S841" i="1"/>
  <c r="W841" i="1"/>
  <c r="S2943" i="1"/>
  <c r="W2943" i="1"/>
  <c r="S2944" i="1"/>
  <c r="W2944" i="1"/>
  <c r="S2945" i="1"/>
  <c r="W2945" i="1"/>
  <c r="S2946" i="1"/>
  <c r="W2946" i="1"/>
  <c r="S2947" i="1"/>
  <c r="W2947" i="1"/>
  <c r="S2948" i="1"/>
  <c r="W2948" i="1"/>
  <c r="S2949" i="1"/>
  <c r="W2949" i="1"/>
  <c r="S2950" i="1"/>
  <c r="W2950" i="1"/>
  <c r="S2951" i="1"/>
  <c r="W2951" i="1"/>
  <c r="S2952" i="1"/>
  <c r="W2952" i="1"/>
  <c r="S2953" i="1"/>
  <c r="W2953" i="1"/>
  <c r="S2954" i="1"/>
  <c r="W2954" i="1"/>
  <c r="S2955" i="1"/>
  <c r="W2955" i="1"/>
  <c r="S2956" i="1"/>
  <c r="W2956" i="1"/>
  <c r="S2957" i="1"/>
  <c r="W2957" i="1"/>
  <c r="S2958" i="1"/>
  <c r="W2958" i="1"/>
  <c r="S2959" i="1"/>
  <c r="W2959" i="1"/>
  <c r="S2960" i="1"/>
  <c r="W2960" i="1"/>
  <c r="S2961" i="1"/>
  <c r="W2961" i="1"/>
  <c r="S2962" i="1"/>
  <c r="W2962" i="1"/>
  <c r="S1379" i="1"/>
  <c r="W1379" i="1"/>
  <c r="S1380" i="1"/>
  <c r="W1380" i="1"/>
  <c r="S2299" i="1"/>
  <c r="W2299" i="1"/>
  <c r="S2059" i="1"/>
  <c r="W2059" i="1"/>
  <c r="S2300" i="1"/>
  <c r="W2300" i="1"/>
  <c r="S419" i="1"/>
  <c r="W419" i="1"/>
  <c r="S1381" i="1"/>
  <c r="W1381" i="1"/>
  <c r="S420" i="1"/>
  <c r="W420" i="1"/>
  <c r="S260" i="1"/>
  <c r="W260" i="1"/>
  <c r="S2301" i="1"/>
  <c r="W2301" i="1"/>
  <c r="S421" i="1"/>
  <c r="W421" i="1"/>
  <c r="S3406" i="1"/>
  <c r="W3406" i="1"/>
  <c r="S842" i="1"/>
  <c r="W842" i="1"/>
  <c r="S522" i="1"/>
  <c r="W522" i="1"/>
  <c r="S3579" i="1"/>
  <c r="W3579" i="1"/>
  <c r="S1382" i="1"/>
  <c r="W1382" i="1"/>
  <c r="S1831" i="1"/>
  <c r="W1831" i="1"/>
  <c r="S3580" i="1"/>
  <c r="W3580" i="1"/>
  <c r="S843" i="1"/>
  <c r="W843" i="1"/>
  <c r="S523" i="1"/>
  <c r="W523" i="1"/>
  <c r="S524" i="1"/>
  <c r="W524" i="1"/>
  <c r="S1832" i="1"/>
  <c r="W1832" i="1"/>
  <c r="S3773" i="1"/>
  <c r="W3773" i="1"/>
  <c r="S2060" i="1"/>
  <c r="W2060" i="1"/>
  <c r="S3581" i="1"/>
  <c r="W3581" i="1"/>
  <c r="S2732" i="1"/>
  <c r="W2732" i="1"/>
  <c r="S3774" i="1"/>
  <c r="W3774" i="1"/>
  <c r="S3153" i="1"/>
  <c r="W3153" i="1"/>
  <c r="S3407" i="1"/>
  <c r="W3407" i="1"/>
  <c r="S844" i="1"/>
  <c r="W844" i="1"/>
  <c r="S1833" i="1"/>
  <c r="W1833" i="1"/>
  <c r="S3775" i="1"/>
  <c r="W3775" i="1"/>
  <c r="S1834" i="1"/>
  <c r="W1834" i="1"/>
  <c r="S3776" i="1"/>
  <c r="W3776" i="1"/>
  <c r="S845" i="1"/>
  <c r="W845" i="1"/>
  <c r="S2733" i="1"/>
  <c r="W2733" i="1"/>
  <c r="S1383" i="1"/>
  <c r="W1383" i="1"/>
  <c r="S3154" i="1"/>
  <c r="W3154" i="1"/>
  <c r="S1384" i="1"/>
  <c r="W1384" i="1"/>
  <c r="S1835" i="1"/>
  <c r="W1835" i="1"/>
  <c r="S2302" i="1"/>
  <c r="W2302" i="1"/>
  <c r="S3408" i="1"/>
  <c r="W3408" i="1"/>
  <c r="S1836" i="1"/>
  <c r="W1836" i="1"/>
  <c r="S3582" i="1"/>
  <c r="W3582" i="1"/>
  <c r="S3777" i="1"/>
  <c r="W3777" i="1"/>
  <c r="S3409" i="1"/>
  <c r="W3409" i="1"/>
  <c r="S261" i="1"/>
  <c r="W261" i="1"/>
  <c r="S846" i="1"/>
  <c r="W846" i="1"/>
  <c r="S3583" i="1"/>
  <c r="W3583" i="1"/>
  <c r="S847" i="1"/>
  <c r="W847" i="1"/>
  <c r="S3410" i="1"/>
  <c r="W3410" i="1"/>
  <c r="S1837" i="1"/>
  <c r="W1837" i="1"/>
  <c r="S3155" i="1"/>
  <c r="W3155" i="1"/>
  <c r="S3584" i="1"/>
  <c r="W3584" i="1"/>
  <c r="S3156" i="1"/>
  <c r="W3156" i="1"/>
  <c r="S3157" i="1"/>
  <c r="W3157" i="1"/>
  <c r="S2061" i="1"/>
  <c r="W2061" i="1"/>
  <c r="S2303" i="1"/>
  <c r="W2303" i="1"/>
  <c r="S262" i="1"/>
  <c r="W262" i="1"/>
  <c r="S2304" i="1"/>
  <c r="W2304" i="1"/>
  <c r="S3585" i="1"/>
  <c r="W3585" i="1"/>
  <c r="S2062" i="1"/>
  <c r="W2062" i="1"/>
  <c r="S263" i="1"/>
  <c r="W263" i="1"/>
  <c r="S3778" i="1"/>
  <c r="W3778" i="1"/>
  <c r="S3158" i="1"/>
  <c r="W3158" i="1"/>
  <c r="S1385" i="1"/>
  <c r="W1385" i="1"/>
  <c r="S1386" i="1"/>
  <c r="W1386" i="1"/>
  <c r="S2063" i="1"/>
  <c r="W2063" i="1"/>
  <c r="S3586" i="1"/>
  <c r="W3586" i="1"/>
  <c r="S525" i="1"/>
  <c r="W525" i="1"/>
  <c r="S526" i="1"/>
  <c r="W526" i="1"/>
  <c r="S527" i="1"/>
  <c r="W527" i="1"/>
  <c r="S2064" i="1"/>
  <c r="W2064" i="1"/>
  <c r="S3587" i="1"/>
  <c r="W3587" i="1"/>
  <c r="S264" i="1"/>
  <c r="W264" i="1"/>
  <c r="S2065" i="1"/>
  <c r="W2065" i="1"/>
  <c r="S2066" i="1"/>
  <c r="W2066" i="1"/>
  <c r="S1838" i="1"/>
  <c r="W1838" i="1"/>
  <c r="S848" i="1"/>
  <c r="W848" i="1"/>
  <c r="S2305" i="1"/>
  <c r="W2305" i="1"/>
  <c r="S849" i="1"/>
  <c r="W849" i="1"/>
  <c r="S3779" i="1"/>
  <c r="W3779" i="1"/>
  <c r="S2734" i="1"/>
  <c r="W2734" i="1"/>
  <c r="S1839" i="1"/>
  <c r="W1839" i="1"/>
  <c r="S2067" i="1"/>
  <c r="W2067" i="1"/>
  <c r="S528" i="1"/>
  <c r="W528" i="1"/>
  <c r="S2735" i="1"/>
  <c r="W2735" i="1"/>
  <c r="S850" i="1"/>
  <c r="W850" i="1"/>
  <c r="S3159" i="1"/>
  <c r="W3159" i="1"/>
  <c r="S265" i="1"/>
  <c r="W265" i="1"/>
  <c r="S3053" i="1"/>
  <c r="W3053" i="1"/>
  <c r="S3054" i="1"/>
  <c r="W3054" i="1"/>
  <c r="S3055" i="1"/>
  <c r="W3055" i="1"/>
  <c r="S3056" i="1"/>
  <c r="W3056" i="1"/>
  <c r="S3057" i="1"/>
  <c r="W3057" i="1"/>
  <c r="S3058" i="1"/>
  <c r="W3058" i="1"/>
  <c r="S3059" i="1"/>
  <c r="W3059" i="1"/>
  <c r="S3060" i="1"/>
  <c r="W3060" i="1"/>
  <c r="S3061" i="1"/>
  <c r="W3061" i="1"/>
  <c r="S3062" i="1"/>
  <c r="W3062" i="1"/>
  <c r="S3063" i="1"/>
  <c r="W3063" i="1"/>
  <c r="S3064" i="1"/>
  <c r="W3064" i="1"/>
  <c r="S3065" i="1"/>
  <c r="W3065" i="1"/>
  <c r="S3066" i="1"/>
  <c r="W3066" i="1"/>
  <c r="S3067" i="1"/>
  <c r="W3067" i="1"/>
  <c r="S3068" i="1"/>
  <c r="W3068" i="1"/>
  <c r="S3069" i="1"/>
  <c r="W3069" i="1"/>
  <c r="S3070" i="1"/>
  <c r="W3070" i="1"/>
  <c r="S3071" i="1"/>
  <c r="W3071" i="1"/>
  <c r="S3072" i="1"/>
  <c r="W3072" i="1"/>
  <c r="S3073" i="1"/>
  <c r="W3073" i="1"/>
  <c r="S3074" i="1"/>
  <c r="W3074" i="1"/>
  <c r="S3075" i="1"/>
  <c r="W3075" i="1"/>
  <c r="S3076" i="1"/>
  <c r="W3076" i="1"/>
  <c r="S3077" i="1"/>
  <c r="W3077" i="1"/>
  <c r="S3078" i="1"/>
  <c r="W3078" i="1"/>
  <c r="S3079" i="1"/>
  <c r="W3079" i="1"/>
  <c r="S3080" i="1"/>
  <c r="W3080" i="1"/>
  <c r="S3081" i="1"/>
  <c r="W3081" i="1"/>
  <c r="S3082" i="1"/>
  <c r="W3082" i="1"/>
  <c r="S3083" i="1"/>
  <c r="W3083" i="1"/>
  <c r="S3084" i="1"/>
  <c r="W3084" i="1"/>
  <c r="S3085" i="1"/>
  <c r="W3085" i="1"/>
  <c r="S3086" i="1"/>
  <c r="W3086" i="1"/>
  <c r="S3087" i="1"/>
  <c r="W3087" i="1"/>
  <c r="S3088" i="1"/>
  <c r="W3088" i="1"/>
  <c r="S3089" i="1"/>
  <c r="W3089" i="1"/>
  <c r="S3090" i="1"/>
  <c r="W3090" i="1"/>
  <c r="S3091" i="1"/>
  <c r="W3091" i="1"/>
  <c r="S3092" i="1"/>
  <c r="W3092" i="1"/>
  <c r="S3093" i="1"/>
  <c r="W3093" i="1"/>
  <c r="S3094" i="1"/>
  <c r="W3094" i="1"/>
  <c r="S3095" i="1"/>
  <c r="W3095" i="1"/>
  <c r="S3096" i="1"/>
  <c r="W3096" i="1"/>
  <c r="S3097" i="1"/>
  <c r="W3097" i="1"/>
  <c r="S3098" i="1"/>
  <c r="W3098" i="1"/>
  <c r="S3099" i="1"/>
  <c r="W3099" i="1"/>
  <c r="S3100" i="1"/>
  <c r="W3100" i="1"/>
  <c r="S3101" i="1"/>
  <c r="W3101" i="1"/>
  <c r="S3102" i="1"/>
  <c r="W3102" i="1"/>
  <c r="S3103" i="1"/>
  <c r="W3103" i="1"/>
  <c r="S3104" i="1"/>
  <c r="W3104" i="1"/>
  <c r="S3105" i="1"/>
  <c r="W3105" i="1"/>
  <c r="S3106" i="1"/>
  <c r="W3106" i="1"/>
  <c r="S3107" i="1"/>
  <c r="W3107" i="1"/>
  <c r="S3108" i="1"/>
  <c r="W3108" i="1"/>
  <c r="S3109" i="1"/>
  <c r="W3109" i="1"/>
  <c r="S3110" i="1"/>
  <c r="W3110" i="1"/>
  <c r="S3111" i="1"/>
  <c r="W3111" i="1"/>
  <c r="S3112" i="1"/>
  <c r="W3112" i="1"/>
  <c r="S3113" i="1"/>
  <c r="W3113" i="1"/>
  <c r="S3114" i="1"/>
  <c r="W3114" i="1"/>
  <c r="S3115" i="1"/>
  <c r="W3115" i="1"/>
  <c r="S3116" i="1"/>
  <c r="W3116" i="1"/>
  <c r="S3117" i="1"/>
  <c r="W3117" i="1"/>
  <c r="S3118" i="1"/>
  <c r="W3118" i="1"/>
  <c r="S3119" i="1"/>
  <c r="W3119" i="1"/>
  <c r="S3120" i="1"/>
  <c r="W3120" i="1"/>
  <c r="S3121" i="1"/>
  <c r="W3121" i="1"/>
  <c r="S3122" i="1"/>
  <c r="W3122" i="1"/>
  <c r="S3123" i="1"/>
  <c r="W3123" i="1"/>
  <c r="S3124" i="1"/>
  <c r="W3124" i="1"/>
  <c r="S3125" i="1"/>
  <c r="W3125" i="1"/>
  <c r="S3126" i="1"/>
  <c r="W3126" i="1"/>
  <c r="S3127" i="1"/>
  <c r="W3127" i="1"/>
  <c r="S3128" i="1"/>
  <c r="W3128" i="1"/>
  <c r="S3129" i="1"/>
  <c r="W3129" i="1"/>
  <c r="S3130" i="1"/>
  <c r="W3130" i="1"/>
  <c r="S3131" i="1"/>
  <c r="W3131" i="1"/>
  <c r="S3132" i="1"/>
  <c r="W3132" i="1"/>
  <c r="S3133" i="1"/>
  <c r="W3133" i="1"/>
  <c r="S3134" i="1"/>
  <c r="W3134" i="1"/>
  <c r="S3135" i="1"/>
  <c r="W3135" i="1"/>
  <c r="S3136" i="1"/>
  <c r="W3136" i="1"/>
  <c r="S3137" i="1"/>
  <c r="W3137" i="1"/>
  <c r="S3138" i="1"/>
  <c r="W3138" i="1"/>
  <c r="S3139" i="1"/>
  <c r="W3139" i="1"/>
  <c r="S3140" i="1"/>
  <c r="W3140" i="1"/>
  <c r="S3141" i="1"/>
  <c r="W3141" i="1"/>
  <c r="S3142" i="1"/>
  <c r="W3142" i="1"/>
  <c r="S3143" i="1"/>
  <c r="W3143" i="1"/>
  <c r="S3144" i="1"/>
  <c r="W3144" i="1"/>
  <c r="S3145" i="1"/>
  <c r="W3145" i="1"/>
  <c r="S3146" i="1"/>
  <c r="W3146" i="1"/>
  <c r="S3147" i="1"/>
  <c r="W3147" i="1"/>
  <c r="S3148" i="1"/>
  <c r="W3148" i="1"/>
  <c r="S3780" i="1"/>
  <c r="W3780" i="1"/>
  <c r="S3781" i="1"/>
  <c r="W3781" i="1"/>
  <c r="S3411" i="1"/>
  <c r="W3411" i="1"/>
  <c r="S3588" i="1"/>
  <c r="W3588" i="1"/>
  <c r="S529" i="1"/>
  <c r="W529" i="1"/>
  <c r="S3589" i="1"/>
  <c r="W3589" i="1"/>
  <c r="S2736" i="1"/>
  <c r="W2736" i="1"/>
  <c r="S2737" i="1"/>
  <c r="W2737" i="1"/>
  <c r="S3412" i="1"/>
  <c r="W3412" i="1"/>
  <c r="S266" i="1"/>
  <c r="W266" i="1"/>
  <c r="S2068" i="1"/>
  <c r="W2068" i="1"/>
  <c r="S2306" i="1"/>
  <c r="W2306" i="1"/>
  <c r="S851" i="1"/>
  <c r="W851" i="1"/>
  <c r="S2069" i="1"/>
  <c r="W2069" i="1"/>
  <c r="S3782" i="1"/>
  <c r="W3782" i="1"/>
  <c r="S2307" i="1"/>
  <c r="W2307" i="1"/>
  <c r="S3160" i="1"/>
  <c r="W3160" i="1"/>
  <c r="S3161" i="1"/>
  <c r="W3161" i="1"/>
  <c r="S267" i="1"/>
  <c r="W267" i="1"/>
  <c r="S3590" i="1"/>
  <c r="W3590" i="1"/>
  <c r="S2070" i="1"/>
  <c r="W2070" i="1"/>
  <c r="S3162" i="1"/>
  <c r="W3162" i="1"/>
  <c r="S3413" i="1"/>
  <c r="W3413" i="1"/>
  <c r="S3163" i="1"/>
  <c r="W3163" i="1"/>
  <c r="S268" i="1"/>
  <c r="W268" i="1"/>
  <c r="S1840" i="1"/>
  <c r="W1840" i="1"/>
  <c r="S530" i="1"/>
  <c r="W530" i="1"/>
  <c r="S531" i="1"/>
  <c r="W531" i="1"/>
  <c r="S852" i="1"/>
  <c r="W852" i="1"/>
  <c r="S2071" i="1"/>
  <c r="W2071" i="1"/>
  <c r="S3164" i="1"/>
  <c r="W3164" i="1"/>
  <c r="S2308" i="1"/>
  <c r="W2308" i="1"/>
  <c r="S269" i="1"/>
  <c r="W269" i="1"/>
  <c r="S3165" i="1"/>
  <c r="W3165" i="1"/>
  <c r="S3166" i="1"/>
  <c r="W3166" i="1"/>
  <c r="S853" i="1"/>
  <c r="W853" i="1"/>
  <c r="S532" i="1"/>
  <c r="W532" i="1"/>
  <c r="S2309" i="1"/>
  <c r="W2309" i="1"/>
  <c r="S2072" i="1"/>
  <c r="W2072" i="1"/>
  <c r="S533" i="1"/>
  <c r="W533" i="1"/>
  <c r="S2073" i="1"/>
  <c r="W2073" i="1"/>
  <c r="S3190" i="1"/>
  <c r="W3190" i="1"/>
  <c r="S3191" i="1"/>
  <c r="W3191" i="1"/>
  <c r="S3192" i="1"/>
  <c r="W3192" i="1"/>
  <c r="S3193" i="1"/>
  <c r="W3193" i="1"/>
  <c r="S3194" i="1"/>
  <c r="W3194" i="1"/>
  <c r="S3195" i="1"/>
  <c r="W3195" i="1"/>
  <c r="S3196" i="1"/>
  <c r="W3196" i="1"/>
  <c r="S3197" i="1"/>
  <c r="W3197" i="1"/>
  <c r="S3198" i="1"/>
  <c r="W3198" i="1"/>
  <c r="S3199" i="1"/>
  <c r="W3199" i="1"/>
  <c r="S3200" i="1"/>
  <c r="W3200" i="1"/>
  <c r="S3201" i="1"/>
  <c r="W3201" i="1"/>
  <c r="S3202" i="1"/>
  <c r="W3202" i="1"/>
  <c r="S3203" i="1"/>
  <c r="W3203" i="1"/>
  <c r="S3204" i="1"/>
  <c r="W3204" i="1"/>
  <c r="S3205" i="1"/>
  <c r="W3205" i="1"/>
  <c r="S3206" i="1"/>
  <c r="W3206" i="1"/>
  <c r="S3207" i="1"/>
  <c r="W3207" i="1"/>
  <c r="S3208" i="1"/>
  <c r="W3208" i="1"/>
  <c r="S3209" i="1"/>
  <c r="W3209" i="1"/>
  <c r="S2074" i="1"/>
  <c r="W2074" i="1"/>
  <c r="S3167" i="1"/>
  <c r="W3167" i="1"/>
  <c r="S270" i="1"/>
  <c r="W270" i="1"/>
  <c r="S2075" i="1"/>
  <c r="W2075" i="1"/>
  <c r="S2076" i="1"/>
  <c r="W2076" i="1"/>
  <c r="S2310" i="1"/>
  <c r="W2310" i="1"/>
  <c r="S3414" i="1"/>
  <c r="W3414" i="1"/>
  <c r="S534" i="1"/>
  <c r="W534" i="1"/>
  <c r="S2311" i="1"/>
  <c r="W2311" i="1"/>
  <c r="S3591" i="1"/>
  <c r="W3591" i="1"/>
  <c r="S3415" i="1"/>
  <c r="W3415" i="1"/>
  <c r="S1387" i="1"/>
  <c r="W1387" i="1"/>
  <c r="S1388" i="1"/>
  <c r="W1388" i="1"/>
  <c r="S3168" i="1"/>
  <c r="W3168" i="1"/>
  <c r="S3783" i="1"/>
  <c r="W3783" i="1"/>
  <c r="S2077" i="1"/>
  <c r="W2077" i="1"/>
  <c r="S3416" i="1"/>
  <c r="W3416" i="1"/>
  <c r="S3169" i="1"/>
  <c r="W3169" i="1"/>
  <c r="S3784" i="1"/>
  <c r="W3784" i="1"/>
  <c r="S854" i="1"/>
  <c r="W854" i="1"/>
  <c r="S3417" i="1"/>
  <c r="W3417" i="1"/>
  <c r="S3592" i="1"/>
  <c r="W3592" i="1"/>
  <c r="S3785" i="1"/>
  <c r="W3785" i="1"/>
  <c r="S2738" i="1"/>
  <c r="W2738" i="1"/>
  <c r="S271" i="1"/>
  <c r="W271" i="1"/>
  <c r="S1841" i="1"/>
  <c r="W1841" i="1"/>
  <c r="S855" i="1"/>
  <c r="W855" i="1"/>
  <c r="S2312" i="1"/>
  <c r="W2312" i="1"/>
  <c r="S3418" i="1"/>
  <c r="W3418" i="1"/>
  <c r="S3786" i="1"/>
  <c r="W3786" i="1"/>
  <c r="S2313" i="1"/>
  <c r="W2313" i="1"/>
  <c r="S3787" i="1"/>
  <c r="W3787" i="1"/>
  <c r="S1842" i="1"/>
  <c r="W1842" i="1"/>
  <c r="S3788" i="1"/>
  <c r="W3788" i="1"/>
  <c r="S535" i="1"/>
  <c r="W535" i="1"/>
  <c r="S3789" i="1"/>
  <c r="W3789" i="1"/>
  <c r="S3419" i="1"/>
  <c r="W3419" i="1"/>
  <c r="S3170" i="1"/>
  <c r="W3170" i="1"/>
  <c r="S536" i="1"/>
  <c r="W536" i="1"/>
  <c r="S2314" i="1"/>
  <c r="W2314" i="1"/>
  <c r="S2739" i="1"/>
  <c r="W2739" i="1"/>
  <c r="S3171" i="1"/>
  <c r="W3171" i="1"/>
  <c r="S3593" i="1"/>
  <c r="W3593" i="1"/>
  <c r="S3172" i="1"/>
  <c r="W3172" i="1"/>
  <c r="S537" i="1"/>
  <c r="W537" i="1"/>
  <c r="S538" i="1"/>
  <c r="W538" i="1"/>
  <c r="S1389" i="1"/>
  <c r="W1389" i="1"/>
  <c r="S3810" i="1"/>
  <c r="W3810" i="1"/>
  <c r="S3173" i="1"/>
  <c r="W3173" i="1"/>
  <c r="S1843" i="1"/>
  <c r="W1843" i="1"/>
  <c r="S856" i="1"/>
  <c r="W856" i="1"/>
  <c r="S3811" i="1"/>
  <c r="W3811" i="1"/>
  <c r="S3594" i="1"/>
  <c r="W3594" i="1"/>
  <c r="S2315" i="1"/>
  <c r="W2315" i="1"/>
  <c r="S3420" i="1"/>
  <c r="W3420" i="1"/>
  <c r="S3595" i="1"/>
  <c r="W3595" i="1"/>
  <c r="S1844" i="1"/>
  <c r="W1844" i="1"/>
  <c r="S3421" i="1"/>
  <c r="W3421" i="1"/>
  <c r="S3174" i="1"/>
  <c r="W3174" i="1"/>
  <c r="S2316" i="1"/>
  <c r="W2316" i="1"/>
  <c r="S539" i="1"/>
  <c r="W539" i="1"/>
  <c r="S3175" i="1"/>
  <c r="W3175" i="1"/>
  <c r="S2317" i="1"/>
  <c r="W2317" i="1"/>
  <c r="S3596" i="1"/>
  <c r="W3596" i="1"/>
  <c r="S3597" i="1"/>
  <c r="W3597" i="1"/>
  <c r="S540" i="1"/>
  <c r="W540" i="1"/>
  <c r="S1845" i="1"/>
  <c r="W1845" i="1"/>
  <c r="S1846" i="1"/>
  <c r="W1846" i="1"/>
  <c r="S1390" i="1"/>
  <c r="W1390" i="1"/>
  <c r="S3598" i="1"/>
  <c r="W3598" i="1"/>
  <c r="S272" i="1"/>
  <c r="W272" i="1"/>
  <c r="S2740" i="1"/>
  <c r="W2740" i="1"/>
  <c r="S273" i="1"/>
  <c r="W273" i="1"/>
  <c r="S541" i="1"/>
  <c r="W541" i="1"/>
  <c r="S2741" i="1"/>
  <c r="W2741" i="1"/>
  <c r="S1847" i="1"/>
  <c r="W1847" i="1"/>
  <c r="S1848" i="1"/>
  <c r="W1848" i="1"/>
  <c r="S1849" i="1"/>
  <c r="W1849" i="1"/>
  <c r="S2078" i="1"/>
  <c r="W2078" i="1"/>
  <c r="S3422" i="1"/>
  <c r="W3422" i="1"/>
  <c r="S3176" i="1"/>
  <c r="W3176" i="1"/>
  <c r="S1850" i="1"/>
  <c r="W1850" i="1"/>
  <c r="S1391" i="1"/>
  <c r="W1391" i="1"/>
  <c r="S642" i="1"/>
  <c r="W642" i="1"/>
  <c r="S3599" i="1"/>
  <c r="W3599" i="1"/>
  <c r="S1392" i="1"/>
  <c r="W1392" i="1"/>
  <c r="S3177" i="1"/>
  <c r="W3177" i="1"/>
  <c r="S643" i="1"/>
  <c r="W643" i="1"/>
  <c r="S3423" i="1"/>
  <c r="W3423" i="1"/>
  <c r="S2079" i="1"/>
  <c r="W2079" i="1"/>
  <c r="S644" i="1"/>
  <c r="W644" i="1"/>
  <c r="S3812" i="1"/>
  <c r="W3812" i="1"/>
  <c r="S274" i="1"/>
  <c r="W274" i="1"/>
  <c r="S2318" i="1"/>
  <c r="W2318" i="1"/>
  <c r="S3424" i="1"/>
  <c r="W3424" i="1"/>
  <c r="S1393" i="1"/>
  <c r="W1393" i="1"/>
  <c r="S3425" i="1"/>
  <c r="W3425" i="1"/>
  <c r="S2080" i="1"/>
  <c r="W2080" i="1"/>
  <c r="S3178" i="1"/>
  <c r="W3178" i="1"/>
  <c r="S275" i="1"/>
  <c r="W275" i="1"/>
  <c r="S2742" i="1"/>
  <c r="W2742" i="1"/>
  <c r="S3813" i="1"/>
  <c r="W3813" i="1"/>
  <c r="S3814" i="1"/>
  <c r="W3814" i="1"/>
  <c r="S3815" i="1"/>
  <c r="W3815" i="1"/>
  <c r="S3600" i="1"/>
  <c r="W3600" i="1"/>
  <c r="S1851" i="1"/>
  <c r="W1851" i="1"/>
  <c r="S276" i="1"/>
  <c r="W276" i="1"/>
  <c r="S277" i="1"/>
  <c r="W277" i="1"/>
  <c r="S2081" i="1"/>
  <c r="W2081" i="1"/>
  <c r="S3179" i="1"/>
  <c r="W3179" i="1"/>
  <c r="S2783" i="1"/>
  <c r="W2783" i="1"/>
  <c r="S857" i="1"/>
  <c r="W857" i="1"/>
  <c r="S3180" i="1"/>
  <c r="W3180" i="1"/>
  <c r="S3601" i="1"/>
  <c r="W3601" i="1"/>
  <c r="S3181" i="1"/>
  <c r="W3181" i="1"/>
  <c r="S645" i="1"/>
  <c r="W645" i="1"/>
  <c r="S3182" i="1"/>
  <c r="W3182" i="1"/>
  <c r="S2784" i="1"/>
  <c r="W2784" i="1"/>
  <c r="S1394" i="1"/>
  <c r="W1394" i="1"/>
  <c r="S278" i="1"/>
  <c r="W278" i="1"/>
  <c r="S2082" i="1"/>
  <c r="W2082" i="1"/>
  <c r="S2083" i="1"/>
  <c r="W2083" i="1"/>
  <c r="S2785" i="1"/>
  <c r="W2785" i="1"/>
  <c r="S3816" i="1"/>
  <c r="W3816" i="1"/>
  <c r="S2319" i="1"/>
  <c r="W2319" i="1"/>
  <c r="S3183" i="1"/>
  <c r="W3183" i="1"/>
  <c r="S2320" i="1"/>
  <c r="W2320" i="1"/>
  <c r="S2084" i="1"/>
  <c r="W2084" i="1"/>
  <c r="S2786" i="1"/>
  <c r="W2786" i="1"/>
  <c r="S3817" i="1"/>
  <c r="W3817" i="1"/>
  <c r="S1395" i="1"/>
  <c r="W1395" i="1"/>
  <c r="S2321" i="1"/>
  <c r="W2321" i="1"/>
  <c r="S3426" i="1"/>
  <c r="W3426" i="1"/>
  <c r="S3184" i="1"/>
  <c r="W3184" i="1"/>
  <c r="S1396" i="1"/>
  <c r="W1396" i="1"/>
  <c r="S2787" i="1"/>
  <c r="W2787" i="1"/>
  <c r="S2085" i="1"/>
  <c r="W2085" i="1"/>
  <c r="S1397" i="1"/>
  <c r="W1397" i="1"/>
  <c r="S1398" i="1"/>
  <c r="W1398" i="1"/>
  <c r="S279" i="1"/>
  <c r="W279" i="1"/>
  <c r="S280" i="1"/>
  <c r="W280" i="1"/>
  <c r="S3185" i="1"/>
  <c r="W3185" i="1"/>
  <c r="S3602" i="1"/>
  <c r="W3602" i="1"/>
  <c r="S2322" i="1"/>
  <c r="W2322" i="1"/>
  <c r="S3186" i="1"/>
  <c r="W3186" i="1"/>
  <c r="S281" i="1"/>
  <c r="W281" i="1"/>
  <c r="S3818" i="1"/>
  <c r="W3818" i="1"/>
  <c r="S282" i="1"/>
  <c r="W282" i="1"/>
  <c r="S2329" i="1"/>
  <c r="W2329" i="1"/>
  <c r="S2086" i="1"/>
  <c r="W2086" i="1"/>
  <c r="S3603" i="1"/>
  <c r="W3603" i="1"/>
  <c r="S1852" i="1"/>
  <c r="W1852" i="1"/>
  <c r="S3427" i="1"/>
  <c r="W3427" i="1"/>
  <c r="S646" i="1"/>
  <c r="W646" i="1"/>
  <c r="S1399" i="1"/>
  <c r="W1399" i="1"/>
  <c r="S2087" i="1"/>
  <c r="W2087" i="1"/>
  <c r="S1400" i="1"/>
  <c r="W1400" i="1"/>
  <c r="S3428" i="1"/>
  <c r="W3428" i="1"/>
  <c r="S283" i="1"/>
  <c r="W283" i="1"/>
  <c r="S2088" i="1"/>
  <c r="W2088" i="1"/>
  <c r="S3429" i="1"/>
  <c r="W3429" i="1"/>
  <c r="S3430" i="1"/>
  <c r="W3430" i="1"/>
  <c r="S3431" i="1"/>
  <c r="W3431" i="1"/>
  <c r="S3432" i="1"/>
  <c r="W3432" i="1"/>
  <c r="S647" i="1"/>
  <c r="W647" i="1"/>
  <c r="S2330" i="1"/>
  <c r="W2330" i="1"/>
  <c r="S3819" i="1"/>
  <c r="W3819" i="1"/>
  <c r="S3187" i="1"/>
  <c r="W3187" i="1"/>
  <c r="S1401" i="1"/>
  <c r="W1401" i="1"/>
  <c r="S1402" i="1"/>
  <c r="W1402" i="1"/>
  <c r="S648" i="1"/>
  <c r="W648" i="1"/>
  <c r="S649" i="1"/>
  <c r="W649" i="1"/>
  <c r="S3604" i="1"/>
  <c r="W3604" i="1"/>
  <c r="S1403" i="1"/>
  <c r="W1403" i="1"/>
  <c r="S2089" i="1"/>
  <c r="W2089" i="1"/>
  <c r="S2331" i="1"/>
  <c r="W2331" i="1"/>
  <c r="S3605" i="1"/>
  <c r="W3605" i="1"/>
  <c r="S3433" i="1"/>
  <c r="W3433" i="1"/>
  <c r="S3434" i="1"/>
  <c r="W3434" i="1"/>
  <c r="S3435" i="1"/>
  <c r="W3435" i="1"/>
  <c r="S3188" i="1"/>
  <c r="W3188" i="1"/>
  <c r="S3189" i="1"/>
  <c r="W3189" i="1"/>
  <c r="S2332" i="1"/>
  <c r="W2332" i="1"/>
  <c r="S2090" i="1"/>
  <c r="W2090" i="1"/>
  <c r="S2788" i="1"/>
  <c r="W2788" i="1"/>
  <c r="S3606" i="1"/>
  <c r="W3606" i="1"/>
  <c r="S2333" i="1"/>
  <c r="W2333" i="1"/>
  <c r="S3210" i="1"/>
  <c r="W3210" i="1"/>
  <c r="S3211" i="1"/>
  <c r="W3211" i="1"/>
  <c r="S1853" i="1"/>
  <c r="W1853" i="1"/>
  <c r="S3607" i="1"/>
  <c r="W3607" i="1"/>
  <c r="S1854" i="1"/>
  <c r="W1854" i="1"/>
  <c r="S2091" i="1"/>
  <c r="W2091" i="1"/>
  <c r="S2092" i="1"/>
  <c r="W2092" i="1"/>
  <c r="S3608" i="1"/>
  <c r="W3608" i="1"/>
  <c r="S3212" i="1"/>
  <c r="W3212" i="1"/>
  <c r="S3213" i="1"/>
  <c r="W3213" i="1"/>
  <c r="S1404" i="1"/>
  <c r="W1404" i="1"/>
  <c r="S2334" i="1"/>
  <c r="W2334" i="1"/>
  <c r="S2335" i="1"/>
  <c r="W2335" i="1"/>
  <c r="S2336" i="1"/>
  <c r="W2336" i="1"/>
  <c r="S2337" i="1"/>
  <c r="W2337" i="1"/>
  <c r="S3214" i="1"/>
  <c r="W3214" i="1"/>
  <c r="S3820" i="1"/>
  <c r="W3820" i="1"/>
  <c r="S650" i="1"/>
  <c r="W650" i="1"/>
  <c r="S1405" i="1"/>
  <c r="W1405" i="1"/>
  <c r="S3436" i="1"/>
  <c r="W3436" i="1"/>
  <c r="S284" i="1"/>
  <c r="W284" i="1"/>
  <c r="S2789" i="1"/>
  <c r="W2789" i="1"/>
  <c r="S3821" i="1"/>
  <c r="W3821" i="1"/>
  <c r="S285" i="1"/>
  <c r="W285" i="1"/>
  <c r="S2790" i="1"/>
  <c r="W2790" i="1"/>
  <c r="S1463" i="1"/>
  <c r="W1463" i="1"/>
  <c r="S1464" i="1"/>
  <c r="W1464" i="1"/>
  <c r="S3437" i="1"/>
  <c r="W3437" i="1"/>
  <c r="S2791" i="1"/>
  <c r="W2791" i="1"/>
  <c r="S1855" i="1"/>
  <c r="W1855" i="1"/>
  <c r="S3822" i="1"/>
  <c r="W3822" i="1"/>
  <c r="S3823" i="1"/>
  <c r="W3823" i="1"/>
  <c r="S2338" i="1"/>
  <c r="W2338" i="1"/>
  <c r="S1465" i="1"/>
  <c r="W1465" i="1"/>
  <c r="S3609" i="1"/>
  <c r="W3609" i="1"/>
  <c r="S2339" i="1"/>
  <c r="W2339" i="1"/>
  <c r="S2093" i="1"/>
  <c r="W2093" i="1"/>
  <c r="S1856" i="1"/>
  <c r="W1856" i="1"/>
  <c r="S3215" i="1"/>
  <c r="W3215" i="1"/>
  <c r="S2340" i="1"/>
  <c r="W2340" i="1"/>
  <c r="S2094" i="1"/>
  <c r="W2094" i="1"/>
  <c r="S2095" i="1"/>
  <c r="W2095" i="1"/>
  <c r="S2096" i="1"/>
  <c r="W2096" i="1"/>
  <c r="S286" i="1"/>
  <c r="W286" i="1"/>
  <c r="S1857" i="1"/>
  <c r="W1857" i="1"/>
  <c r="S2341" i="1"/>
  <c r="W2341" i="1"/>
  <c r="S3610" i="1"/>
  <c r="W3610" i="1"/>
  <c r="S287" i="1"/>
  <c r="W287" i="1"/>
  <c r="S651" i="1"/>
  <c r="W651" i="1"/>
  <c r="S3216" i="1"/>
  <c r="W3216" i="1"/>
  <c r="S3824" i="1"/>
  <c r="W3824" i="1"/>
  <c r="S1858" i="1"/>
  <c r="W1858" i="1"/>
  <c r="S1466" i="1"/>
  <c r="W1466" i="1"/>
  <c r="S3438" i="1"/>
  <c r="W3438" i="1"/>
  <c r="S2342" i="1"/>
  <c r="W2342" i="1"/>
  <c r="S1467" i="1"/>
  <c r="W1467" i="1"/>
  <c r="S2792" i="1"/>
  <c r="W2792" i="1"/>
  <c r="S2443" i="1"/>
  <c r="W2443" i="1"/>
  <c r="S2444" i="1"/>
  <c r="W2444" i="1"/>
  <c r="S2097" i="1"/>
  <c r="W2097" i="1"/>
  <c r="S3825" i="1"/>
  <c r="W3825" i="1"/>
  <c r="S2445" i="1"/>
  <c r="W2445" i="1"/>
  <c r="S1859" i="1"/>
  <c r="W1859" i="1"/>
  <c r="S1860" i="1"/>
  <c r="W1860" i="1"/>
  <c r="S288" i="1"/>
  <c r="W288" i="1"/>
  <c r="S652" i="1"/>
  <c r="W652" i="1"/>
  <c r="S3826" i="1"/>
  <c r="W3826" i="1"/>
  <c r="S2446" i="1"/>
  <c r="W2446" i="1"/>
  <c r="S653" i="1"/>
  <c r="W653" i="1"/>
  <c r="S2098" i="1"/>
  <c r="W2098" i="1"/>
  <c r="S2099" i="1"/>
  <c r="W2099" i="1"/>
  <c r="S1468" i="1"/>
  <c r="W1468" i="1"/>
  <c r="S1469" i="1"/>
  <c r="W1469" i="1"/>
  <c r="S654" i="1"/>
  <c r="W654" i="1"/>
  <c r="S2793" i="1"/>
  <c r="W2793" i="1"/>
  <c r="S2447" i="1"/>
  <c r="W2447" i="1"/>
  <c r="S2100" i="1"/>
  <c r="W2100" i="1"/>
  <c r="S3611" i="1"/>
  <c r="W3611" i="1"/>
  <c r="S1470" i="1"/>
  <c r="W1470" i="1"/>
  <c r="S2448" i="1"/>
  <c r="W2448" i="1"/>
  <c r="S3612" i="1"/>
  <c r="W3612" i="1"/>
  <c r="S3613" i="1"/>
  <c r="W3613" i="1"/>
  <c r="S3217" i="1"/>
  <c r="W3217" i="1"/>
  <c r="S1471" i="1"/>
  <c r="W1471" i="1"/>
  <c r="S3218" i="1"/>
  <c r="W3218" i="1"/>
  <c r="S2449" i="1"/>
  <c r="W2449" i="1"/>
  <c r="S858" i="1"/>
  <c r="W858" i="1"/>
  <c r="S2450" i="1"/>
  <c r="W2450" i="1"/>
  <c r="S2451" i="1"/>
  <c r="W2451" i="1"/>
  <c r="S3219" i="1"/>
  <c r="W3219" i="1"/>
  <c r="S1861" i="1"/>
  <c r="W1861" i="1"/>
  <c r="S3220" i="1"/>
  <c r="W3220" i="1"/>
  <c r="S3221" i="1"/>
  <c r="W3221" i="1"/>
  <c r="S2794" i="1"/>
  <c r="W2794" i="1"/>
  <c r="S289" i="1"/>
  <c r="W289" i="1"/>
  <c r="S2795" i="1"/>
  <c r="W2795" i="1"/>
  <c r="S290" i="1"/>
  <c r="W290" i="1"/>
  <c r="S3827" i="1"/>
  <c r="W3827" i="1"/>
  <c r="S2101" i="1"/>
  <c r="W2101" i="1"/>
  <c r="S3439" i="1"/>
  <c r="W3439" i="1"/>
  <c r="S3614" i="1"/>
  <c r="W3614" i="1"/>
  <c r="S655" i="1"/>
  <c r="W655" i="1"/>
  <c r="S3222" i="1"/>
  <c r="W3222" i="1"/>
  <c r="S2796" i="1"/>
  <c r="W2796" i="1"/>
  <c r="S3223" i="1"/>
  <c r="W3223" i="1"/>
  <c r="S1472" i="1"/>
  <c r="W1472" i="1"/>
  <c r="S656" i="1"/>
  <c r="W656" i="1"/>
  <c r="S2797" i="1"/>
  <c r="W2797" i="1"/>
  <c r="S2452" i="1"/>
  <c r="W2452" i="1"/>
  <c r="S3615" i="1"/>
  <c r="W3615" i="1"/>
  <c r="S3224" i="1"/>
  <c r="W3224" i="1"/>
  <c r="S2102" i="1"/>
  <c r="W2102" i="1"/>
  <c r="S3225" i="1"/>
  <c r="W3225" i="1"/>
  <c r="S291" i="1"/>
  <c r="W291" i="1"/>
  <c r="S3440" i="1"/>
  <c r="W3440" i="1"/>
  <c r="S2453" i="1"/>
  <c r="W2453" i="1"/>
  <c r="S3616" i="1"/>
  <c r="W3616" i="1"/>
  <c r="S1473" i="1"/>
  <c r="W1473" i="1"/>
  <c r="S3226" i="1"/>
  <c r="W3226" i="1"/>
  <c r="S1862" i="1"/>
  <c r="W1862" i="1"/>
  <c r="S3227" i="1"/>
  <c r="W3227" i="1"/>
  <c r="S657" i="1"/>
  <c r="W657" i="1"/>
  <c r="S2454" i="1"/>
  <c r="W2454" i="1"/>
  <c r="S3828" i="1"/>
  <c r="W3828" i="1"/>
  <c r="S1474" i="1"/>
  <c r="W1474" i="1"/>
  <c r="S658" i="1"/>
  <c r="W658" i="1"/>
  <c r="S659" i="1"/>
  <c r="W659" i="1"/>
  <c r="S660" i="1"/>
  <c r="W660" i="1"/>
  <c r="S2103" i="1"/>
  <c r="W2103" i="1"/>
  <c r="S661" i="1"/>
  <c r="W661" i="1"/>
  <c r="S2104" i="1"/>
  <c r="W2104" i="1"/>
  <c r="S2798" i="1"/>
  <c r="W2798" i="1"/>
  <c r="S2455" i="1"/>
  <c r="W2455" i="1"/>
  <c r="S859" i="1"/>
  <c r="W859" i="1"/>
  <c r="S2456" i="1"/>
  <c r="W2456" i="1"/>
  <c r="S2799" i="1"/>
  <c r="W2799" i="1"/>
  <c r="S3228" i="1"/>
  <c r="W3228" i="1"/>
  <c r="S3829" i="1"/>
  <c r="W3829" i="1"/>
  <c r="S3617" i="1"/>
  <c r="W3617" i="1"/>
  <c r="S722" i="1"/>
  <c r="W722" i="1"/>
  <c r="S3830" i="1"/>
  <c r="W3830" i="1"/>
  <c r="S3441" i="1"/>
  <c r="W3441" i="1"/>
  <c r="S3618" i="1"/>
  <c r="W3618" i="1"/>
  <c r="S2105" i="1"/>
  <c r="W2105" i="1"/>
  <c r="S723" i="1"/>
  <c r="W723" i="1"/>
  <c r="S3229" i="1"/>
  <c r="W3229" i="1"/>
  <c r="S724" i="1"/>
  <c r="W724" i="1"/>
  <c r="S2106" i="1"/>
  <c r="W2106" i="1"/>
  <c r="S3230" i="1"/>
  <c r="W3230" i="1"/>
  <c r="S1475" i="1"/>
  <c r="W1475" i="1"/>
  <c r="S2800" i="1"/>
  <c r="W2800" i="1"/>
  <c r="S2801" i="1"/>
  <c r="W2801" i="1"/>
  <c r="S292" i="1"/>
  <c r="W292" i="1"/>
  <c r="S1476" i="1"/>
  <c r="W1476" i="1"/>
  <c r="S725" i="1"/>
  <c r="W725" i="1"/>
  <c r="S293" i="1"/>
  <c r="W293" i="1"/>
  <c r="S294" i="1"/>
  <c r="W294" i="1"/>
  <c r="S3231" i="1"/>
  <c r="W3231" i="1"/>
  <c r="S2107" i="1"/>
  <c r="W2107" i="1"/>
  <c r="S1883" i="1"/>
  <c r="W1883" i="1"/>
  <c r="S3619" i="1"/>
  <c r="W3619" i="1"/>
  <c r="S2457" i="1"/>
  <c r="W2457" i="1"/>
  <c r="S295" i="1"/>
  <c r="W295" i="1"/>
  <c r="S3232" i="1"/>
  <c r="W3232" i="1"/>
  <c r="S2108" i="1"/>
  <c r="W2108" i="1"/>
  <c r="S296" i="1"/>
  <c r="W296" i="1"/>
  <c r="S2109" i="1"/>
  <c r="W2109" i="1"/>
  <c r="S2802" i="1"/>
  <c r="W2802" i="1"/>
  <c r="S2110" i="1"/>
  <c r="W2110" i="1"/>
  <c r="S726" i="1"/>
  <c r="W726" i="1"/>
  <c r="S860" i="1"/>
  <c r="W860" i="1"/>
  <c r="S861" i="1"/>
  <c r="W861" i="1"/>
  <c r="S3233" i="1"/>
  <c r="W3233" i="1"/>
  <c r="S727" i="1"/>
  <c r="W727" i="1"/>
  <c r="S1022" i="1"/>
  <c r="W1022" i="1"/>
  <c r="S1023" i="1"/>
  <c r="W1023" i="1"/>
  <c r="S3831" i="1"/>
  <c r="W3831" i="1"/>
  <c r="S3234" i="1"/>
  <c r="W3234" i="1"/>
  <c r="S3620" i="1"/>
  <c r="W3620" i="1"/>
  <c r="S3621" i="1"/>
  <c r="W3621" i="1"/>
  <c r="S2111" i="1"/>
  <c r="W2111" i="1"/>
  <c r="S3622" i="1"/>
  <c r="W3622" i="1"/>
  <c r="S2803" i="1"/>
  <c r="W2803" i="1"/>
  <c r="S2804" i="1"/>
  <c r="W2804" i="1"/>
  <c r="S2805" i="1"/>
  <c r="W2805" i="1"/>
  <c r="S1884" i="1"/>
  <c r="W1884" i="1"/>
  <c r="S2112" i="1"/>
  <c r="W2112" i="1"/>
  <c r="S2806" i="1"/>
  <c r="W2806" i="1"/>
  <c r="S1477" i="1"/>
  <c r="W1477" i="1"/>
  <c r="S2458" i="1"/>
  <c r="W2458" i="1"/>
  <c r="S3442" i="1"/>
  <c r="W3442" i="1"/>
  <c r="S2113" i="1"/>
  <c r="W2113" i="1"/>
  <c r="S3235" i="1"/>
  <c r="W3235" i="1"/>
  <c r="S297" i="1"/>
  <c r="W297" i="1"/>
  <c r="S3236" i="1"/>
  <c r="W3236" i="1"/>
  <c r="S3832" i="1"/>
  <c r="W3832" i="1"/>
  <c r="S1024" i="1"/>
  <c r="W1024" i="1"/>
  <c r="S1025" i="1"/>
  <c r="W1025" i="1"/>
  <c r="S1026" i="1"/>
  <c r="W1026" i="1"/>
  <c r="S728" i="1"/>
  <c r="W728" i="1"/>
  <c r="S1478" i="1"/>
  <c r="W1478" i="1"/>
  <c r="S729" i="1"/>
  <c r="W729" i="1"/>
  <c r="S1479" i="1"/>
  <c r="W1479" i="1"/>
  <c r="S730" i="1"/>
  <c r="W730" i="1"/>
  <c r="S731" i="1"/>
  <c r="W731" i="1"/>
  <c r="S3833" i="1"/>
  <c r="W3833" i="1"/>
  <c r="S1027" i="1"/>
  <c r="W1027" i="1"/>
  <c r="S2807" i="1"/>
  <c r="W2807" i="1"/>
  <c r="S3623" i="1"/>
  <c r="W3623" i="1"/>
  <c r="S298" i="1"/>
  <c r="W298" i="1"/>
  <c r="S1885" i="1"/>
  <c r="W1885" i="1"/>
  <c r="S2114" i="1"/>
  <c r="W2114" i="1"/>
  <c r="S3443" i="1"/>
  <c r="W3443" i="1"/>
  <c r="S3237" i="1"/>
  <c r="W3237" i="1"/>
  <c r="S1480" i="1"/>
  <c r="W1480" i="1"/>
  <c r="S2115" i="1"/>
  <c r="W2115" i="1"/>
  <c r="S2808" i="1"/>
  <c r="W2808" i="1"/>
  <c r="S3238" i="1"/>
  <c r="W3238" i="1"/>
  <c r="S3239" i="1"/>
  <c r="W3239" i="1"/>
  <c r="S3240" i="1"/>
  <c r="W3240" i="1"/>
  <c r="S3444" i="1"/>
  <c r="W3444" i="1"/>
  <c r="S1481" i="1"/>
  <c r="W1481" i="1"/>
  <c r="S1482" i="1"/>
  <c r="W1482" i="1"/>
  <c r="S3241" i="1"/>
  <c r="W3241" i="1"/>
  <c r="S3624" i="1"/>
  <c r="W3624" i="1"/>
  <c r="S1503" i="1"/>
  <c r="W1503" i="1"/>
  <c r="S3834" i="1"/>
  <c r="W3834" i="1"/>
  <c r="S732" i="1"/>
  <c r="W732" i="1"/>
  <c r="S2116" i="1"/>
  <c r="W2116" i="1"/>
  <c r="S2459" i="1"/>
  <c r="W2459" i="1"/>
  <c r="S2460" i="1"/>
  <c r="W2460" i="1"/>
  <c r="S2117" i="1"/>
  <c r="W2117" i="1"/>
  <c r="S2809" i="1"/>
  <c r="W2809" i="1"/>
  <c r="S3630" i="1"/>
  <c r="W3630" i="1"/>
  <c r="S3631" i="1"/>
  <c r="W3631" i="1"/>
  <c r="S3632" i="1"/>
  <c r="W3632" i="1"/>
  <c r="S3633" i="1"/>
  <c r="W3633" i="1"/>
  <c r="S3634" i="1"/>
  <c r="W3634" i="1"/>
  <c r="S3635" i="1"/>
  <c r="W3635" i="1"/>
  <c r="S3636" i="1"/>
  <c r="W3636" i="1"/>
  <c r="S3637" i="1"/>
  <c r="W3637" i="1"/>
  <c r="S3638" i="1"/>
  <c r="W3638" i="1"/>
  <c r="S3639" i="1"/>
  <c r="W3639" i="1"/>
  <c r="S3640" i="1"/>
  <c r="W3640" i="1"/>
  <c r="S3641" i="1"/>
  <c r="W3641" i="1"/>
  <c r="S3642" i="1"/>
  <c r="W3642" i="1"/>
  <c r="S3643" i="1"/>
  <c r="W3643" i="1"/>
  <c r="S3644" i="1"/>
  <c r="W3644" i="1"/>
  <c r="S3645" i="1"/>
  <c r="W3645" i="1"/>
  <c r="S3646" i="1"/>
  <c r="W3646" i="1"/>
  <c r="S3647" i="1"/>
  <c r="W3647" i="1"/>
  <c r="S3648" i="1"/>
  <c r="W3648" i="1"/>
  <c r="S3649" i="1"/>
  <c r="W3649" i="1"/>
  <c r="S3835" i="1"/>
  <c r="W3835" i="1"/>
  <c r="S3242" i="1"/>
  <c r="W3242" i="1"/>
  <c r="S1886" i="1"/>
  <c r="W1886" i="1"/>
  <c r="S2118" i="1"/>
  <c r="W2118" i="1"/>
  <c r="S733" i="1"/>
  <c r="W733" i="1"/>
  <c r="S2119" i="1"/>
  <c r="W2119" i="1"/>
  <c r="S2810" i="1"/>
  <c r="W2810" i="1"/>
  <c r="S2461" i="1"/>
  <c r="W2461" i="1"/>
  <c r="S1887" i="1"/>
  <c r="W1887" i="1"/>
  <c r="S3243" i="1"/>
  <c r="W3243" i="1"/>
  <c r="S3244" i="1"/>
  <c r="W3244" i="1"/>
  <c r="S1504" i="1"/>
  <c r="W1504" i="1"/>
  <c r="S3445" i="1"/>
  <c r="W3445" i="1"/>
  <c r="S2811" i="1"/>
  <c r="W2811" i="1"/>
  <c r="S2812" i="1"/>
  <c r="W2812" i="1"/>
  <c r="S3625" i="1"/>
  <c r="W3625" i="1"/>
  <c r="S2462" i="1"/>
  <c r="W2462" i="1"/>
  <c r="S3626" i="1"/>
  <c r="W3626" i="1"/>
  <c r="S2120" i="1"/>
  <c r="W2120" i="1"/>
  <c r="S2463" i="1"/>
  <c r="W2463" i="1"/>
  <c r="S2464" i="1"/>
  <c r="W2464" i="1"/>
  <c r="S3245" i="1"/>
  <c r="W3245" i="1"/>
  <c r="S3246" i="1"/>
  <c r="W3246" i="1"/>
  <c r="S2465" i="1"/>
  <c r="W2465" i="1"/>
  <c r="S734" i="1"/>
  <c r="W734" i="1"/>
  <c r="S3627" i="1"/>
  <c r="W3627" i="1"/>
  <c r="S2121" i="1"/>
  <c r="W2121" i="1"/>
  <c r="S3247" i="1"/>
  <c r="W3247" i="1"/>
  <c r="S735" i="1"/>
  <c r="W735" i="1"/>
  <c r="S2466" i="1"/>
  <c r="W2466" i="1"/>
  <c r="S299" i="1"/>
  <c r="W299" i="1"/>
  <c r="S3248" i="1"/>
  <c r="W3248" i="1"/>
  <c r="S3836" i="1"/>
  <c r="W3836" i="1"/>
  <c r="S1888" i="1"/>
  <c r="W1888" i="1"/>
  <c r="S3249" i="1"/>
  <c r="W3249" i="1"/>
  <c r="S3837" i="1"/>
  <c r="W3837" i="1"/>
  <c r="S736" i="1"/>
  <c r="W736" i="1"/>
  <c r="S300" i="1"/>
  <c r="W300" i="1"/>
  <c r="S737" i="1"/>
  <c r="W737" i="1"/>
  <c r="S3250" i="1"/>
  <c r="W3250" i="1"/>
  <c r="S2122" i="1"/>
  <c r="W2122" i="1"/>
  <c r="S3251" i="1"/>
  <c r="W3251" i="1"/>
  <c r="S3628" i="1"/>
  <c r="W3628" i="1"/>
  <c r="S1889" i="1"/>
  <c r="W1889" i="1"/>
  <c r="S3838" i="1"/>
  <c r="W3838" i="1"/>
  <c r="S3629" i="1"/>
  <c r="W3629" i="1"/>
  <c r="S301" i="1"/>
  <c r="W301" i="1"/>
  <c r="S1028" i="1"/>
  <c r="W1028" i="1"/>
  <c r="S1029" i="1"/>
  <c r="W1029" i="1"/>
  <c r="S302" i="1"/>
  <c r="W302" i="1"/>
  <c r="S1505" i="1"/>
  <c r="W1505" i="1"/>
  <c r="S3839" i="1"/>
  <c r="W3839" i="1"/>
  <c r="S738" i="1"/>
  <c r="W738" i="1"/>
  <c r="S3252" i="1"/>
  <c r="W3252" i="1"/>
  <c r="S2467" i="1"/>
  <c r="W2467" i="1"/>
  <c r="S2163" i="1"/>
  <c r="W2163" i="1"/>
  <c r="S303" i="1"/>
  <c r="W303" i="1"/>
  <c r="S2468" i="1"/>
  <c r="W2468" i="1"/>
  <c r="S739" i="1"/>
  <c r="W739" i="1"/>
  <c r="S2469" i="1"/>
  <c r="W2469" i="1"/>
  <c r="S2470" i="1"/>
  <c r="W2470" i="1"/>
  <c r="S3253" i="1"/>
  <c r="W3253" i="1"/>
  <c r="S2813" i="1"/>
  <c r="W2813" i="1"/>
  <c r="S3254" i="1"/>
  <c r="W3254" i="1"/>
  <c r="S3255" i="1"/>
  <c r="W3255" i="1"/>
  <c r="S3256" i="1"/>
  <c r="W3256" i="1"/>
  <c r="S304" i="1"/>
  <c r="W304" i="1"/>
  <c r="S1506" i="1"/>
  <c r="W1506" i="1"/>
  <c r="S1030" i="1"/>
  <c r="W1030" i="1"/>
  <c r="S305" i="1"/>
  <c r="W305" i="1"/>
  <c r="S1890" i="1"/>
  <c r="W1890" i="1"/>
  <c r="S3257" i="1"/>
  <c r="W3257" i="1"/>
  <c r="S2471" i="1"/>
  <c r="W2471" i="1"/>
  <c r="S3650" i="1"/>
  <c r="W3650" i="1"/>
  <c r="S1891" i="1"/>
  <c r="W1891" i="1"/>
  <c r="S3651" i="1"/>
  <c r="W3651" i="1"/>
  <c r="S306" i="1"/>
  <c r="W306" i="1"/>
  <c r="S1507" i="1"/>
  <c r="W1507" i="1"/>
  <c r="S307" i="1"/>
  <c r="W307" i="1"/>
  <c r="S3840" i="1"/>
  <c r="W3840" i="1"/>
  <c r="S3730" i="1"/>
  <c r="W3730" i="1"/>
  <c r="S3731" i="1"/>
  <c r="W3731" i="1"/>
  <c r="S3732" i="1"/>
  <c r="W3732" i="1"/>
  <c r="S3733" i="1"/>
  <c r="W3733" i="1"/>
  <c r="S3734" i="1"/>
  <c r="W3734" i="1"/>
  <c r="S3735" i="1"/>
  <c r="W3735" i="1"/>
  <c r="S3736" i="1"/>
  <c r="W3736" i="1"/>
  <c r="S3737" i="1"/>
  <c r="W3737" i="1"/>
  <c r="S3738" i="1"/>
  <c r="W3738" i="1"/>
  <c r="S3739" i="1"/>
  <c r="W3739" i="1"/>
  <c r="S3740" i="1"/>
  <c r="W3740" i="1"/>
  <c r="S3741" i="1"/>
  <c r="W3741" i="1"/>
  <c r="S3742" i="1"/>
  <c r="W3742" i="1"/>
  <c r="S3743" i="1"/>
  <c r="W3743" i="1"/>
  <c r="S3744" i="1"/>
  <c r="W3744" i="1"/>
  <c r="S3745" i="1"/>
  <c r="W3745" i="1"/>
  <c r="S3746" i="1"/>
  <c r="W3746" i="1"/>
  <c r="S3747" i="1"/>
  <c r="W3747" i="1"/>
  <c r="S3748" i="1"/>
  <c r="W3748" i="1"/>
  <c r="S3749" i="1"/>
  <c r="W3749" i="1"/>
  <c r="S1892" i="1"/>
  <c r="W1892" i="1"/>
  <c r="S2814" i="1"/>
  <c r="W2814" i="1"/>
  <c r="S1893" i="1"/>
  <c r="W1893" i="1"/>
  <c r="S1508" i="1"/>
  <c r="W1508" i="1"/>
  <c r="S3841" i="1"/>
  <c r="W3841" i="1"/>
  <c r="S3258" i="1"/>
  <c r="W3258" i="1"/>
  <c r="S2472" i="1"/>
  <c r="W2472" i="1"/>
  <c r="S2815" i="1"/>
  <c r="W2815" i="1"/>
  <c r="S3259" i="1"/>
  <c r="W3259" i="1"/>
  <c r="S3446" i="1"/>
  <c r="W3446" i="1"/>
  <c r="S308" i="1"/>
  <c r="W308" i="1"/>
  <c r="S2473" i="1"/>
  <c r="W2473" i="1"/>
  <c r="S309" i="1"/>
  <c r="W309" i="1"/>
  <c r="S2474" i="1"/>
  <c r="W2474" i="1"/>
  <c r="S2164" i="1"/>
  <c r="W2164" i="1"/>
  <c r="S2816" i="1"/>
  <c r="W2816" i="1"/>
  <c r="S3260" i="1"/>
  <c r="W3260" i="1"/>
  <c r="S2475" i="1"/>
  <c r="W2475" i="1"/>
  <c r="S3261" i="1"/>
  <c r="W3261" i="1"/>
  <c r="S1509" i="1"/>
  <c r="W1509" i="1"/>
  <c r="S3262" i="1"/>
  <c r="W3262" i="1"/>
  <c r="S2817" i="1"/>
  <c r="W2817" i="1"/>
  <c r="S3263" i="1"/>
  <c r="W3263" i="1"/>
  <c r="S3264" i="1"/>
  <c r="W3264" i="1"/>
  <c r="S3447" i="1"/>
  <c r="W3447" i="1"/>
  <c r="S3652" i="1"/>
  <c r="W3652" i="1"/>
  <c r="S2818" i="1"/>
  <c r="W2818" i="1"/>
  <c r="S2819" i="1"/>
  <c r="W2819" i="1"/>
  <c r="S2476" i="1"/>
  <c r="W2476" i="1"/>
  <c r="S3842" i="1"/>
  <c r="W3842" i="1"/>
  <c r="S1031" i="1"/>
  <c r="W1031" i="1"/>
  <c r="S1510" i="1"/>
  <c r="W1510" i="1"/>
  <c r="S2477" i="1"/>
  <c r="W2477" i="1"/>
  <c r="S740" i="1"/>
  <c r="W740" i="1"/>
  <c r="S2478" i="1"/>
  <c r="W2478" i="1"/>
  <c r="S1511" i="1"/>
  <c r="W1511" i="1"/>
  <c r="S2479" i="1"/>
  <c r="W2479" i="1"/>
  <c r="S2480" i="1"/>
  <c r="W2480" i="1"/>
  <c r="S310" i="1"/>
  <c r="W310" i="1"/>
  <c r="S2481" i="1"/>
  <c r="W2481" i="1"/>
  <c r="S3790" i="1"/>
  <c r="W3790" i="1"/>
  <c r="S3791" i="1"/>
  <c r="W3791" i="1"/>
  <c r="S3792" i="1"/>
  <c r="W3792" i="1"/>
  <c r="S3793" i="1"/>
  <c r="W3793" i="1"/>
  <c r="S3794" i="1"/>
  <c r="W3794" i="1"/>
  <c r="S3795" i="1"/>
  <c r="W3795" i="1"/>
  <c r="S3796" i="1"/>
  <c r="W3796" i="1"/>
  <c r="S3797" i="1"/>
  <c r="W3797" i="1"/>
  <c r="S3798" i="1"/>
  <c r="W3798" i="1"/>
  <c r="S3799" i="1"/>
  <c r="W3799" i="1"/>
  <c r="S3800" i="1"/>
  <c r="W3800" i="1"/>
  <c r="S3801" i="1"/>
  <c r="W3801" i="1"/>
  <c r="S3802" i="1"/>
  <c r="W3802" i="1"/>
  <c r="S3803" i="1"/>
  <c r="W3803" i="1"/>
  <c r="S3804" i="1"/>
  <c r="W3804" i="1"/>
  <c r="S3805" i="1"/>
  <c r="W3805" i="1"/>
  <c r="S3806" i="1"/>
  <c r="W3806" i="1"/>
  <c r="S3807" i="1"/>
  <c r="W3807" i="1"/>
  <c r="S3808" i="1"/>
  <c r="W3808" i="1"/>
  <c r="S3809" i="1"/>
  <c r="W3809" i="1"/>
  <c r="S1512" i="1"/>
  <c r="W1512" i="1"/>
  <c r="S2482" i="1"/>
  <c r="W2482" i="1"/>
  <c r="S1513" i="1"/>
  <c r="W1513" i="1"/>
  <c r="S311" i="1"/>
  <c r="W311" i="1"/>
  <c r="S312" i="1"/>
  <c r="W312" i="1"/>
  <c r="S3265" i="1"/>
  <c r="W3265" i="1"/>
  <c r="S1514" i="1"/>
  <c r="W1514" i="1"/>
  <c r="S2165" i="1"/>
  <c r="W2165" i="1"/>
  <c r="S2483" i="1"/>
  <c r="W2483" i="1"/>
  <c r="S3653" i="1"/>
  <c r="W3653" i="1"/>
  <c r="S1515" i="1"/>
  <c r="W1515" i="1"/>
  <c r="S2484" i="1"/>
  <c r="W2484" i="1"/>
  <c r="S2485" i="1"/>
  <c r="W2485" i="1"/>
  <c r="S1032" i="1"/>
  <c r="W1032" i="1"/>
  <c r="S3448" i="1"/>
  <c r="W3448" i="1"/>
  <c r="S2486" i="1"/>
  <c r="W2486" i="1"/>
  <c r="S2166" i="1"/>
  <c r="W2166" i="1"/>
  <c r="S3266" i="1"/>
  <c r="W3266" i="1"/>
  <c r="S313" i="1"/>
  <c r="W313" i="1"/>
  <c r="S1894" i="1"/>
  <c r="W1894" i="1"/>
  <c r="S3449" i="1"/>
  <c r="W3449" i="1"/>
  <c r="S741" i="1"/>
  <c r="W741" i="1"/>
  <c r="S3267" i="1"/>
  <c r="W3267" i="1"/>
  <c r="S3654" i="1"/>
  <c r="W3654" i="1"/>
  <c r="S1895" i="1"/>
  <c r="W1895" i="1"/>
  <c r="S3450" i="1"/>
  <c r="W3450" i="1"/>
  <c r="S3268" i="1"/>
  <c r="W3268" i="1"/>
  <c r="S2820" i="1"/>
  <c r="W2820" i="1"/>
  <c r="S2167" i="1"/>
  <c r="W2167" i="1"/>
  <c r="S3269" i="1"/>
  <c r="W3269" i="1"/>
  <c r="S314" i="1"/>
  <c r="W314" i="1"/>
  <c r="S3270" i="1"/>
  <c r="W3270" i="1"/>
  <c r="S2821" i="1"/>
  <c r="W2821" i="1"/>
  <c r="S3843" i="1"/>
  <c r="W3843" i="1"/>
  <c r="S3844" i="1"/>
  <c r="W3844" i="1"/>
  <c r="S3845" i="1"/>
  <c r="W3845" i="1"/>
  <c r="S3846" i="1"/>
  <c r="W3846" i="1"/>
  <c r="S3847" i="1"/>
  <c r="W3847" i="1"/>
  <c r="S3848" i="1"/>
  <c r="W3848" i="1"/>
  <c r="S3849" i="1"/>
  <c r="W3849" i="1"/>
  <c r="S3850" i="1"/>
  <c r="W3850" i="1"/>
  <c r="S3851" i="1"/>
  <c r="W3851" i="1"/>
  <c r="S3852" i="1"/>
  <c r="W3852" i="1"/>
  <c r="S3853" i="1"/>
  <c r="W3853" i="1"/>
  <c r="S3854" i="1"/>
  <c r="W3854" i="1"/>
  <c r="S3855" i="1"/>
  <c r="W3855" i="1"/>
  <c r="S3856" i="1"/>
  <c r="W3856" i="1"/>
  <c r="S3857" i="1"/>
  <c r="W3857" i="1"/>
  <c r="S3858" i="1"/>
  <c r="W3858" i="1"/>
  <c r="S3859" i="1"/>
  <c r="W3859" i="1"/>
  <c r="S3860" i="1"/>
  <c r="W3860" i="1"/>
  <c r="S3861" i="1"/>
  <c r="W3861" i="1"/>
  <c r="S3862" i="1"/>
  <c r="W3862" i="1"/>
  <c r="S3863" i="1"/>
  <c r="W3863" i="1"/>
  <c r="S3864" i="1"/>
  <c r="W3864" i="1"/>
  <c r="S3865" i="1"/>
  <c r="W3865" i="1"/>
  <c r="S3866" i="1"/>
  <c r="W3866" i="1"/>
  <c r="S3867" i="1"/>
  <c r="W3867" i="1"/>
  <c r="S3868" i="1"/>
  <c r="W3868" i="1"/>
  <c r="S3869" i="1"/>
  <c r="W3869" i="1"/>
  <c r="S3870" i="1"/>
  <c r="W3870" i="1"/>
  <c r="S3871" i="1"/>
  <c r="W3871" i="1"/>
  <c r="S3872" i="1"/>
  <c r="W3872" i="1"/>
  <c r="S3873" i="1"/>
  <c r="W3873" i="1"/>
  <c r="S3874" i="1"/>
  <c r="W3874" i="1"/>
  <c r="S3875" i="1"/>
  <c r="W3875" i="1"/>
  <c r="S3876" i="1"/>
  <c r="W3876" i="1"/>
  <c r="S3877" i="1"/>
  <c r="W3877" i="1"/>
  <c r="S3878" i="1"/>
  <c r="W3878" i="1"/>
  <c r="S3879" i="1"/>
  <c r="W3879" i="1"/>
  <c r="S3880" i="1"/>
  <c r="W3880" i="1"/>
  <c r="S3881" i="1"/>
  <c r="W3881" i="1"/>
  <c r="S3882" i="1"/>
  <c r="W3882" i="1"/>
  <c r="S3883" i="1"/>
  <c r="W3883" i="1"/>
  <c r="S3884" i="1"/>
  <c r="W3884" i="1"/>
  <c r="S3885" i="1"/>
  <c r="W3885" i="1"/>
  <c r="S3886" i="1"/>
  <c r="W3886" i="1"/>
  <c r="S3887" i="1"/>
  <c r="W3887" i="1"/>
  <c r="S3888" i="1"/>
  <c r="W3888" i="1"/>
  <c r="S3889" i="1"/>
  <c r="W3889" i="1"/>
  <c r="S3890" i="1"/>
  <c r="W3890" i="1"/>
  <c r="S3891" i="1"/>
  <c r="W3891" i="1"/>
  <c r="S3892" i="1"/>
  <c r="W3892" i="1"/>
  <c r="S3893" i="1"/>
  <c r="W3893" i="1"/>
  <c r="S3894" i="1"/>
  <c r="W3894" i="1"/>
  <c r="S3895" i="1"/>
  <c r="W3895" i="1"/>
  <c r="S3896" i="1"/>
  <c r="W3896" i="1"/>
  <c r="S3897" i="1"/>
  <c r="W3897" i="1"/>
  <c r="S3898" i="1"/>
  <c r="W3898" i="1"/>
  <c r="S3899" i="1"/>
  <c r="W3899" i="1"/>
  <c r="S3900" i="1"/>
  <c r="W3900" i="1"/>
  <c r="S3901" i="1"/>
  <c r="W3901" i="1"/>
  <c r="S3902" i="1"/>
  <c r="W3902" i="1"/>
  <c r="S3903" i="1"/>
  <c r="W3903" i="1"/>
  <c r="S3904" i="1"/>
  <c r="W3904" i="1"/>
  <c r="S3905" i="1"/>
  <c r="W3905" i="1"/>
  <c r="S3906" i="1"/>
  <c r="W3906" i="1"/>
  <c r="S3907" i="1"/>
  <c r="W3907" i="1"/>
  <c r="S3908" i="1"/>
  <c r="W3908" i="1"/>
  <c r="S3909" i="1"/>
  <c r="W3909" i="1"/>
  <c r="S3910" i="1"/>
  <c r="W3910" i="1"/>
  <c r="S3911" i="1"/>
  <c r="W3911" i="1"/>
  <c r="S3912" i="1"/>
  <c r="W3912" i="1"/>
  <c r="S3913" i="1"/>
  <c r="W3913" i="1"/>
  <c r="S3914" i="1"/>
  <c r="W3914" i="1"/>
  <c r="S3915" i="1"/>
  <c r="W3915" i="1"/>
  <c r="S3916" i="1"/>
  <c r="W3916" i="1"/>
  <c r="S3917" i="1"/>
  <c r="W3917" i="1"/>
  <c r="S3918" i="1"/>
  <c r="W3918" i="1"/>
  <c r="S3919" i="1"/>
  <c r="W3919" i="1"/>
  <c r="S3920" i="1"/>
  <c r="W3920" i="1"/>
  <c r="S3921" i="1"/>
  <c r="W3921" i="1"/>
  <c r="S3922" i="1"/>
  <c r="W3922" i="1"/>
  <c r="S3923" i="1"/>
  <c r="W3923" i="1"/>
  <c r="S3924" i="1"/>
  <c r="W3924" i="1"/>
  <c r="S3925" i="1"/>
  <c r="W3925" i="1"/>
  <c r="S3926" i="1"/>
  <c r="W3926" i="1"/>
  <c r="S3927" i="1"/>
  <c r="W3927" i="1"/>
  <c r="S3928" i="1"/>
  <c r="W3928" i="1"/>
  <c r="S3929" i="1"/>
  <c r="W3929" i="1"/>
  <c r="S3930" i="1"/>
  <c r="W3930" i="1"/>
  <c r="S3931" i="1"/>
  <c r="W3931" i="1"/>
  <c r="S3932" i="1"/>
  <c r="W3932" i="1"/>
  <c r="S3933" i="1"/>
  <c r="W3933" i="1"/>
  <c r="S3934" i="1"/>
  <c r="W3934" i="1"/>
  <c r="S3935" i="1"/>
  <c r="W3935" i="1"/>
  <c r="S3936" i="1"/>
  <c r="W3936" i="1"/>
  <c r="S3937" i="1"/>
  <c r="W3937" i="1"/>
  <c r="S3938" i="1"/>
  <c r="W3938" i="1"/>
  <c r="S3939" i="1"/>
  <c r="W3939" i="1"/>
  <c r="S3940" i="1"/>
  <c r="W3940" i="1"/>
  <c r="S3941" i="1"/>
  <c r="W3941" i="1"/>
  <c r="S3942" i="1"/>
  <c r="W3942" i="1"/>
  <c r="S3943" i="1"/>
  <c r="W3943" i="1"/>
  <c r="S3944" i="1"/>
  <c r="W3944" i="1"/>
  <c r="S3945" i="1"/>
  <c r="W3945" i="1"/>
  <c r="S3946" i="1"/>
  <c r="W3946" i="1"/>
  <c r="S3947" i="1"/>
  <c r="W3947" i="1"/>
  <c r="S3948" i="1"/>
  <c r="W3948" i="1"/>
  <c r="S3949" i="1"/>
  <c r="W3949" i="1"/>
  <c r="S3950" i="1"/>
  <c r="W3950" i="1"/>
  <c r="S3951" i="1"/>
  <c r="W3951" i="1"/>
  <c r="S3952" i="1"/>
  <c r="W3952" i="1"/>
  <c r="S3953" i="1"/>
  <c r="W3953" i="1"/>
  <c r="S3954" i="1"/>
  <c r="W3954" i="1"/>
  <c r="S3955" i="1"/>
  <c r="W3955" i="1"/>
  <c r="S3956" i="1"/>
  <c r="W3956" i="1"/>
  <c r="S3957" i="1"/>
  <c r="W3957" i="1"/>
  <c r="S3958" i="1"/>
  <c r="W3958" i="1"/>
  <c r="S3959" i="1"/>
  <c r="W3959" i="1"/>
  <c r="S3960" i="1"/>
  <c r="W3960" i="1"/>
  <c r="S3961" i="1"/>
  <c r="W3961" i="1"/>
  <c r="S3962" i="1"/>
  <c r="W3962" i="1"/>
  <c r="S3963" i="1"/>
  <c r="W3963" i="1"/>
  <c r="S3964" i="1"/>
  <c r="W3964" i="1"/>
  <c r="S3965" i="1"/>
  <c r="W3965" i="1"/>
  <c r="S3966" i="1"/>
  <c r="W3966" i="1"/>
  <c r="S3967" i="1"/>
  <c r="W3967" i="1"/>
  <c r="S3968" i="1"/>
  <c r="W3968" i="1"/>
  <c r="S3969" i="1"/>
  <c r="W3969" i="1"/>
  <c r="S3970" i="1"/>
  <c r="W3970" i="1"/>
  <c r="S3971" i="1"/>
  <c r="W3971" i="1"/>
  <c r="S3972" i="1"/>
  <c r="W3972" i="1"/>
  <c r="S3973" i="1"/>
  <c r="W3973" i="1"/>
  <c r="S3974" i="1"/>
  <c r="W3974" i="1"/>
  <c r="S3975" i="1"/>
  <c r="W3975" i="1"/>
  <c r="S3976" i="1"/>
  <c r="W3976" i="1"/>
  <c r="S3977" i="1"/>
  <c r="W3977" i="1"/>
  <c r="S3978" i="1"/>
  <c r="W3978" i="1"/>
  <c r="S3979" i="1"/>
  <c r="W3979" i="1"/>
  <c r="S3980" i="1"/>
  <c r="W3980" i="1"/>
  <c r="S3981" i="1"/>
  <c r="W3981" i="1"/>
  <c r="S3982" i="1"/>
  <c r="W3982" i="1"/>
  <c r="S3983" i="1"/>
  <c r="W3983" i="1"/>
  <c r="S3984" i="1"/>
  <c r="W3984" i="1"/>
  <c r="S3985" i="1"/>
  <c r="W3985" i="1"/>
  <c r="S3986" i="1"/>
  <c r="W3986" i="1"/>
  <c r="S3987" i="1"/>
  <c r="W3987" i="1"/>
  <c r="S3988" i="1"/>
  <c r="W3988" i="1"/>
  <c r="S3989" i="1"/>
  <c r="W3989" i="1"/>
  <c r="S3990" i="1"/>
  <c r="W3990" i="1"/>
  <c r="S3991" i="1"/>
  <c r="W3991" i="1"/>
  <c r="S3992" i="1"/>
  <c r="W3992" i="1"/>
  <c r="S3993" i="1"/>
  <c r="W3993" i="1"/>
  <c r="S3994" i="1"/>
  <c r="W3994" i="1"/>
  <c r="S3995" i="1"/>
  <c r="W3995" i="1"/>
  <c r="S3996" i="1"/>
  <c r="W3996" i="1"/>
  <c r="S3997" i="1"/>
  <c r="W3997" i="1"/>
  <c r="S3998" i="1"/>
  <c r="W3998" i="1"/>
  <c r="S3999" i="1"/>
  <c r="W3999" i="1"/>
  <c r="S4000" i="1"/>
  <c r="W4000" i="1"/>
  <c r="S4001" i="1"/>
  <c r="W4001" i="1"/>
  <c r="S4002" i="1"/>
  <c r="W4002" i="1"/>
  <c r="S4003" i="1"/>
  <c r="W4003" i="1"/>
  <c r="S4004" i="1"/>
  <c r="W4004" i="1"/>
  <c r="S4005" i="1"/>
  <c r="W4005" i="1"/>
  <c r="S4006" i="1"/>
  <c r="W4006" i="1"/>
  <c r="S4007" i="1"/>
  <c r="W4007" i="1"/>
  <c r="S4008" i="1"/>
  <c r="W4008" i="1"/>
  <c r="S4009" i="1"/>
  <c r="W4009" i="1"/>
  <c r="S4010" i="1"/>
  <c r="W4010" i="1"/>
  <c r="S4011" i="1"/>
  <c r="W4011" i="1"/>
  <c r="S4012" i="1"/>
  <c r="W4012" i="1"/>
  <c r="S4013" i="1"/>
  <c r="W4013" i="1"/>
  <c r="S4014" i="1"/>
  <c r="W4014" i="1"/>
  <c r="S4015" i="1"/>
  <c r="W4015" i="1"/>
  <c r="S4016" i="1"/>
  <c r="W4016" i="1"/>
  <c r="S4017" i="1"/>
  <c r="W4017" i="1"/>
  <c r="S4018" i="1"/>
  <c r="W4018" i="1"/>
  <c r="S4019" i="1"/>
  <c r="W4019" i="1"/>
  <c r="S4020" i="1"/>
  <c r="W4020" i="1"/>
  <c r="S4021" i="1"/>
  <c r="W4021" i="1"/>
  <c r="S4022" i="1"/>
  <c r="W4022" i="1"/>
  <c r="S4023" i="1"/>
  <c r="W4023" i="1"/>
  <c r="S4024" i="1"/>
  <c r="W4024" i="1"/>
  <c r="S4025" i="1"/>
  <c r="W4025" i="1"/>
  <c r="S4026" i="1"/>
  <c r="W4026" i="1"/>
  <c r="S4027" i="1"/>
  <c r="W4027" i="1"/>
  <c r="S4028" i="1"/>
  <c r="W4028" i="1"/>
  <c r="S4029" i="1"/>
  <c r="W4029" i="1"/>
  <c r="S4030" i="1"/>
  <c r="W4030" i="1"/>
  <c r="S4031" i="1"/>
  <c r="W4031" i="1"/>
  <c r="S4032" i="1"/>
  <c r="W4032" i="1"/>
  <c r="S4033" i="1"/>
  <c r="W4033" i="1"/>
  <c r="S4034" i="1"/>
  <c r="W4034" i="1"/>
  <c r="S4035" i="1"/>
  <c r="W4035" i="1"/>
  <c r="S4036" i="1"/>
  <c r="W4036" i="1"/>
  <c r="S4037" i="1"/>
  <c r="W4037" i="1"/>
  <c r="S4038" i="1"/>
  <c r="W4038" i="1"/>
  <c r="S4039" i="1"/>
  <c r="W4039" i="1"/>
  <c r="S4040" i="1"/>
  <c r="W4040" i="1"/>
  <c r="S4041" i="1"/>
  <c r="W4041" i="1"/>
  <c r="S4042" i="1"/>
  <c r="W4042" i="1"/>
  <c r="S4043" i="1"/>
  <c r="W4043" i="1"/>
  <c r="S4044" i="1"/>
  <c r="W4044" i="1"/>
  <c r="S4045" i="1"/>
  <c r="W4045" i="1"/>
  <c r="S4046" i="1"/>
  <c r="W4046" i="1"/>
  <c r="S4047" i="1"/>
  <c r="W4047" i="1"/>
  <c r="S4048" i="1"/>
  <c r="W4048" i="1"/>
  <c r="S4049" i="1"/>
  <c r="W4049" i="1"/>
  <c r="S4050" i="1"/>
  <c r="W4050" i="1"/>
  <c r="S4051" i="1"/>
  <c r="W4051" i="1"/>
  <c r="S4052" i="1"/>
  <c r="W4052" i="1"/>
  <c r="S4053" i="1"/>
  <c r="W4053" i="1"/>
  <c r="S4054" i="1"/>
  <c r="W4054" i="1"/>
  <c r="S4055" i="1"/>
  <c r="W4055" i="1"/>
  <c r="S4056" i="1"/>
  <c r="W4056" i="1"/>
  <c r="S4057" i="1"/>
  <c r="W4057" i="1"/>
  <c r="S4058" i="1"/>
  <c r="W4058" i="1"/>
  <c r="S4059" i="1"/>
  <c r="W4059" i="1"/>
  <c r="S4060" i="1"/>
  <c r="W4060" i="1"/>
  <c r="S4061" i="1"/>
  <c r="W4061" i="1"/>
  <c r="S4062" i="1"/>
  <c r="W4062" i="1"/>
  <c r="S4063" i="1"/>
  <c r="W4063" i="1"/>
  <c r="S4064" i="1"/>
  <c r="W4064" i="1"/>
  <c r="S4065" i="1"/>
  <c r="W4065" i="1"/>
  <c r="S4066" i="1"/>
  <c r="W4066" i="1"/>
  <c r="S4067" i="1"/>
  <c r="W4067" i="1"/>
  <c r="S4068" i="1"/>
  <c r="W4068" i="1"/>
  <c r="S4069" i="1"/>
  <c r="W4069" i="1"/>
  <c r="S4070" i="1"/>
  <c r="W4070" i="1"/>
  <c r="S4071" i="1"/>
  <c r="W4071" i="1"/>
  <c r="S4072" i="1"/>
  <c r="W4072" i="1"/>
  <c r="S4073" i="1"/>
  <c r="W4073" i="1"/>
  <c r="S4074" i="1"/>
  <c r="W4074" i="1"/>
  <c r="S4075" i="1"/>
  <c r="W4075" i="1"/>
  <c r="S4076" i="1"/>
  <c r="W4076" i="1"/>
  <c r="S4077" i="1"/>
  <c r="W4077" i="1"/>
  <c r="S4078" i="1"/>
  <c r="W4078" i="1"/>
  <c r="S4079" i="1"/>
  <c r="W4079" i="1"/>
  <c r="S4080" i="1"/>
  <c r="W4080" i="1"/>
  <c r="S4081" i="1"/>
  <c r="W4081" i="1"/>
  <c r="S4082" i="1"/>
  <c r="W4082" i="1"/>
  <c r="S4083" i="1"/>
  <c r="W4083" i="1"/>
  <c r="S4084" i="1"/>
  <c r="W4084" i="1"/>
  <c r="S4085" i="1"/>
  <c r="W4085" i="1"/>
  <c r="S4086" i="1"/>
  <c r="W4086" i="1"/>
  <c r="S4087" i="1"/>
  <c r="W4087" i="1"/>
  <c r="S4088" i="1"/>
  <c r="W4088" i="1"/>
  <c r="S4089" i="1"/>
  <c r="W4089" i="1"/>
  <c r="S4090" i="1"/>
  <c r="W4090" i="1"/>
  <c r="S4091" i="1"/>
  <c r="W4091" i="1"/>
  <c r="S4092" i="1"/>
  <c r="W4092" i="1"/>
  <c r="S4093" i="1"/>
  <c r="W4093" i="1"/>
  <c r="S4094" i="1"/>
  <c r="W4094" i="1"/>
  <c r="S4095" i="1"/>
  <c r="W4095" i="1"/>
  <c r="S4096" i="1"/>
  <c r="W4096" i="1"/>
  <c r="S4097" i="1"/>
  <c r="W4097" i="1"/>
  <c r="S4098" i="1"/>
  <c r="W4098" i="1"/>
  <c r="S4099" i="1"/>
  <c r="W4099" i="1"/>
  <c r="S4100" i="1"/>
  <c r="W4100" i="1"/>
  <c r="S4101" i="1"/>
  <c r="W4101" i="1"/>
  <c r="S4102" i="1"/>
  <c r="W4102" i="1"/>
  <c r="S4103" i="1"/>
  <c r="W4103" i="1"/>
  <c r="S4104" i="1"/>
  <c r="W4104" i="1"/>
  <c r="S4105" i="1"/>
  <c r="W4105" i="1"/>
  <c r="S4106" i="1"/>
  <c r="W4106" i="1"/>
  <c r="S4107" i="1"/>
  <c r="W4107" i="1"/>
  <c r="S4108" i="1"/>
  <c r="W4108" i="1"/>
  <c r="S4109" i="1"/>
  <c r="W4109" i="1"/>
  <c r="S4110" i="1"/>
  <c r="W4110" i="1"/>
  <c r="S4111" i="1"/>
  <c r="W4111" i="1"/>
  <c r="S4112" i="1"/>
  <c r="W4112" i="1"/>
  <c r="S4113" i="1"/>
  <c r="W4113" i="1"/>
  <c r="S4114" i="1"/>
  <c r="W4114" i="1"/>
  <c r="S4115" i="1"/>
  <c r="W4115" i="1"/>
  <c r="S3271" i="1"/>
  <c r="W3271" i="1"/>
  <c r="S1897" i="1"/>
  <c r="W1897" i="1"/>
  <c r="S2169" i="1"/>
  <c r="W2169" i="1"/>
  <c r="S2822" i="1"/>
  <c r="W2822" i="1"/>
  <c r="S2" i="1"/>
  <c r="W2" i="1"/>
  <c r="S2487" i="1"/>
  <c r="W2487" i="1"/>
  <c r="S2823" i="1"/>
  <c r="W2823" i="1"/>
  <c r="S1898" i="1"/>
  <c r="W1898" i="1"/>
  <c r="S2170" i="1"/>
  <c r="W2170" i="1"/>
  <c r="S2824" i="1"/>
  <c r="W2824" i="1"/>
  <c r="S2171" i="1"/>
  <c r="W2171" i="1"/>
  <c r="S3655" i="1"/>
  <c r="W3655" i="1"/>
  <c r="S2825" i="1"/>
  <c r="W2825" i="1"/>
  <c r="S3451" i="1"/>
  <c r="W3451" i="1"/>
  <c r="S315" i="1"/>
  <c r="W315" i="1"/>
  <c r="S2172" i="1"/>
  <c r="W2172" i="1"/>
  <c r="S1899" i="1"/>
  <c r="W1899" i="1"/>
  <c r="S316" i="1"/>
  <c r="W316" i="1"/>
  <c r="S742" i="1"/>
  <c r="W742" i="1"/>
  <c r="S3" i="1"/>
  <c r="W3" i="1"/>
  <c r="S317" i="1"/>
  <c r="W317" i="1"/>
  <c r="S3272" i="1"/>
  <c r="W3272" i="1"/>
  <c r="S1900" i="1"/>
  <c r="W1900" i="1"/>
  <c r="S3452" i="1"/>
  <c r="W3452" i="1"/>
  <c r="S3273" i="1"/>
  <c r="W3273" i="1"/>
  <c r="S2173" i="1"/>
  <c r="W2173" i="1"/>
  <c r="S1901" i="1"/>
  <c r="W1901" i="1"/>
  <c r="S1517" i="1"/>
  <c r="W1517" i="1"/>
  <c r="S4" i="1"/>
  <c r="W4" i="1"/>
  <c r="S3453" i="1"/>
  <c r="W3453" i="1"/>
  <c r="S1902" i="1"/>
  <c r="W1902" i="1"/>
  <c r="S5" i="1"/>
  <c r="W5" i="1"/>
  <c r="S2488" i="1"/>
  <c r="W2488" i="1"/>
  <c r="S1518" i="1"/>
  <c r="W1518" i="1"/>
  <c r="S6" i="1"/>
  <c r="W6" i="1"/>
  <c r="S7" i="1"/>
  <c r="W7" i="1"/>
  <c r="S2826" i="1"/>
  <c r="W2826" i="1"/>
  <c r="S3656" i="1"/>
  <c r="W3656" i="1"/>
  <c r="S3274" i="1"/>
  <c r="W3274" i="1"/>
  <c r="S2174" i="1"/>
  <c r="W2174" i="1"/>
  <c r="S318" i="1"/>
  <c r="W318" i="1"/>
  <c r="S2489" i="1"/>
  <c r="W2489" i="1"/>
  <c r="S3275" i="1"/>
  <c r="W3275" i="1"/>
  <c r="S3454" i="1"/>
  <c r="W3454" i="1"/>
  <c r="S1519" i="1"/>
  <c r="W1519" i="1"/>
  <c r="S3657" i="1"/>
  <c r="W3657" i="1"/>
  <c r="S743" i="1"/>
  <c r="W743" i="1"/>
  <c r="S1923" i="1"/>
  <c r="W1923" i="1"/>
  <c r="S2175" i="1"/>
  <c r="W2175" i="1"/>
  <c r="S2490" i="1"/>
  <c r="W2490" i="1"/>
  <c r="S3276" i="1"/>
  <c r="W3276" i="1"/>
  <c r="S2827" i="1"/>
  <c r="W2827" i="1"/>
  <c r="S2828" i="1"/>
  <c r="W2828" i="1"/>
  <c r="S2491" i="1"/>
  <c r="W2491" i="1"/>
  <c r="S3455" i="1"/>
  <c r="W3455" i="1"/>
  <c r="S319" i="1"/>
  <c r="W319" i="1"/>
  <c r="S2492" i="1"/>
  <c r="W2492" i="1"/>
  <c r="S2829" i="1"/>
  <c r="W2829" i="1"/>
  <c r="S1034" i="1"/>
  <c r="W1034" i="1"/>
  <c r="S744" i="1"/>
  <c r="W744" i="1"/>
  <c r="S2176" i="1"/>
  <c r="W2176" i="1"/>
  <c r="S1924" i="1"/>
  <c r="W1924" i="1"/>
  <c r="S2177" i="1"/>
  <c r="W2177" i="1"/>
  <c r="S2178" i="1"/>
  <c r="W2178" i="1"/>
  <c r="S1520" i="1"/>
  <c r="W1520" i="1"/>
  <c r="S320" i="1"/>
  <c r="W320" i="1"/>
  <c r="S1925" i="1"/>
  <c r="W1925" i="1"/>
  <c r="S2493" i="1"/>
  <c r="W2493" i="1"/>
  <c r="S3456" i="1"/>
  <c r="W3456" i="1"/>
  <c r="S1035" i="1"/>
  <c r="W1035" i="1"/>
  <c r="S745" i="1"/>
  <c r="W745" i="1"/>
  <c r="S2494" i="1"/>
  <c r="W2494" i="1"/>
  <c r="S3457" i="1"/>
  <c r="W3457" i="1"/>
  <c r="S2495" i="1"/>
  <c r="W2495" i="1"/>
  <c r="S321" i="1"/>
  <c r="W321" i="1"/>
  <c r="S2496" i="1"/>
  <c r="W2496" i="1"/>
  <c r="S3277" i="1"/>
  <c r="W3277" i="1"/>
  <c r="S1926" i="1"/>
  <c r="W1926" i="1"/>
  <c r="S3658" i="1"/>
  <c r="W3658" i="1"/>
  <c r="S1036" i="1"/>
  <c r="W1036" i="1"/>
  <c r="S8" i="1"/>
  <c r="W8" i="1"/>
  <c r="S322" i="1"/>
  <c r="W322" i="1"/>
  <c r="S3458" i="1"/>
  <c r="W3458" i="1"/>
  <c r="S2830" i="1"/>
  <c r="W2830" i="1"/>
  <c r="S2831" i="1"/>
  <c r="W2831" i="1"/>
  <c r="S2832" i="1"/>
  <c r="W2832" i="1"/>
  <c r="S2179" i="1"/>
  <c r="W2179" i="1"/>
  <c r="S2497" i="1"/>
  <c r="W2497" i="1"/>
  <c r="S746" i="1"/>
  <c r="W746" i="1"/>
  <c r="S2180" i="1"/>
  <c r="W2180" i="1"/>
  <c r="S2498" i="1"/>
  <c r="W2498" i="1"/>
  <c r="S1521" i="1"/>
  <c r="W1521" i="1"/>
  <c r="S2833" i="1"/>
  <c r="W2833" i="1"/>
  <c r="S2181" i="1"/>
  <c r="W2181" i="1"/>
  <c r="S3278" i="1"/>
  <c r="W3278" i="1"/>
  <c r="S747" i="1"/>
  <c r="W747" i="1"/>
  <c r="S3459" i="1"/>
  <c r="W3459" i="1"/>
  <c r="S748" i="1"/>
  <c r="W748" i="1"/>
  <c r="S3279" i="1"/>
  <c r="W3279" i="1"/>
  <c r="S1037" i="1"/>
  <c r="W1037" i="1"/>
  <c r="S2499" i="1"/>
  <c r="W2499" i="1"/>
  <c r="S9" i="1"/>
  <c r="W9" i="1"/>
  <c r="S2500" i="1"/>
  <c r="W2500" i="1"/>
  <c r="S10" i="1"/>
  <c r="W10" i="1"/>
  <c r="S11" i="1"/>
  <c r="W11" i="1"/>
  <c r="S1522" i="1"/>
  <c r="W1522" i="1"/>
  <c r="S3460" i="1"/>
  <c r="W3460" i="1"/>
  <c r="S2834" i="1"/>
  <c r="W2834" i="1"/>
  <c r="S2501" i="1"/>
  <c r="W2501" i="1"/>
  <c r="S1927" i="1"/>
  <c r="W1927" i="1"/>
  <c r="S3280" i="1"/>
  <c r="W3280" i="1"/>
  <c r="S1523" i="1"/>
  <c r="W1523" i="1"/>
  <c r="S1038" i="1"/>
  <c r="W1038" i="1"/>
  <c r="S2502" i="1"/>
  <c r="W2502" i="1"/>
  <c r="S2182" i="1"/>
  <c r="W2182" i="1"/>
  <c r="S1928" i="1"/>
  <c r="W1928" i="1"/>
  <c r="S122" i="1"/>
  <c r="W122" i="1"/>
  <c r="S123" i="1"/>
  <c r="W123" i="1"/>
  <c r="S124" i="1"/>
  <c r="W124" i="1"/>
  <c r="S125" i="1"/>
  <c r="W125" i="1"/>
  <c r="S126" i="1"/>
  <c r="W126" i="1"/>
  <c r="S127" i="1"/>
  <c r="W127" i="1"/>
  <c r="S128" i="1"/>
  <c r="W128" i="1"/>
  <c r="S129" i="1"/>
  <c r="W129" i="1"/>
  <c r="S130" i="1"/>
  <c r="W130" i="1"/>
  <c r="S131" i="1"/>
  <c r="W131" i="1"/>
  <c r="S132" i="1"/>
  <c r="W132" i="1"/>
  <c r="S133" i="1"/>
  <c r="W133" i="1"/>
  <c r="S134" i="1"/>
  <c r="W134" i="1"/>
  <c r="S135" i="1"/>
  <c r="W135" i="1"/>
  <c r="S136" i="1"/>
  <c r="W136" i="1"/>
  <c r="S137" i="1"/>
  <c r="W137" i="1"/>
  <c r="S138" i="1"/>
  <c r="W138" i="1"/>
  <c r="S139" i="1"/>
  <c r="W139" i="1"/>
  <c r="S140" i="1"/>
  <c r="W140" i="1"/>
  <c r="S141" i="1"/>
  <c r="W141" i="1"/>
  <c r="S142" i="1"/>
  <c r="W142" i="1"/>
  <c r="S143" i="1"/>
  <c r="W143" i="1"/>
  <c r="S144" i="1"/>
  <c r="W144" i="1"/>
  <c r="S145" i="1"/>
  <c r="W145" i="1"/>
  <c r="S146" i="1"/>
  <c r="W146" i="1"/>
  <c r="S147" i="1"/>
  <c r="W147" i="1"/>
  <c r="S148" i="1"/>
  <c r="W148" i="1"/>
  <c r="S149" i="1"/>
  <c r="W149" i="1"/>
  <c r="S150" i="1"/>
  <c r="W150" i="1"/>
  <c r="S151" i="1"/>
  <c r="W151" i="1"/>
  <c r="S152" i="1"/>
  <c r="W152" i="1"/>
  <c r="S153" i="1"/>
  <c r="W153" i="1"/>
  <c r="S154" i="1"/>
  <c r="W154" i="1"/>
  <c r="S155" i="1"/>
  <c r="W155" i="1"/>
  <c r="S156" i="1"/>
  <c r="W156" i="1"/>
  <c r="S157" i="1"/>
  <c r="W157" i="1"/>
  <c r="S158" i="1"/>
  <c r="W158" i="1"/>
  <c r="S159" i="1"/>
  <c r="W159" i="1"/>
  <c r="S160" i="1"/>
  <c r="W160" i="1"/>
  <c r="S161" i="1"/>
  <c r="W161" i="1"/>
  <c r="S162" i="1"/>
  <c r="W162" i="1"/>
  <c r="S163" i="1"/>
  <c r="W163" i="1"/>
  <c r="S164" i="1"/>
  <c r="W164" i="1"/>
  <c r="S165" i="1"/>
  <c r="W165" i="1"/>
  <c r="S166" i="1"/>
  <c r="W166" i="1"/>
  <c r="S167" i="1"/>
  <c r="W167" i="1"/>
  <c r="S168" i="1"/>
  <c r="W168" i="1"/>
  <c r="S169" i="1"/>
  <c r="W169" i="1"/>
  <c r="S170" i="1"/>
  <c r="W170" i="1"/>
  <c r="S171" i="1"/>
  <c r="W171" i="1"/>
  <c r="S172" i="1"/>
  <c r="W172" i="1"/>
  <c r="S173" i="1"/>
  <c r="W173" i="1"/>
  <c r="S174" i="1"/>
  <c r="W174" i="1"/>
  <c r="S175" i="1"/>
  <c r="W175" i="1"/>
  <c r="S176" i="1"/>
  <c r="W176" i="1"/>
  <c r="S177" i="1"/>
  <c r="W177" i="1"/>
  <c r="S178" i="1"/>
  <c r="W178" i="1"/>
  <c r="S179" i="1"/>
  <c r="W179" i="1"/>
  <c r="S180" i="1"/>
  <c r="W180" i="1"/>
  <c r="S181" i="1"/>
  <c r="W181" i="1"/>
  <c r="S182" i="1"/>
  <c r="W182" i="1"/>
  <c r="S183" i="1"/>
  <c r="W183" i="1"/>
  <c r="S184" i="1"/>
  <c r="W184" i="1"/>
  <c r="S185" i="1"/>
  <c r="W185" i="1"/>
  <c r="S186" i="1"/>
  <c r="W186" i="1"/>
  <c r="S187" i="1"/>
  <c r="W187" i="1"/>
  <c r="S188" i="1"/>
  <c r="W188" i="1"/>
  <c r="S189" i="1"/>
  <c r="W189" i="1"/>
  <c r="S190" i="1"/>
  <c r="W190" i="1"/>
  <c r="S191" i="1"/>
  <c r="W191" i="1"/>
  <c r="S192" i="1"/>
  <c r="W192" i="1"/>
  <c r="S193" i="1"/>
  <c r="W193" i="1"/>
  <c r="S194" i="1"/>
  <c r="W194" i="1"/>
  <c r="S195" i="1"/>
  <c r="W195" i="1"/>
  <c r="S196" i="1"/>
  <c r="W196" i="1"/>
  <c r="S197" i="1"/>
  <c r="W197" i="1"/>
  <c r="S198" i="1"/>
  <c r="W198" i="1"/>
  <c r="S199" i="1"/>
  <c r="W199" i="1"/>
  <c r="S200" i="1"/>
  <c r="W200" i="1"/>
  <c r="S201" i="1"/>
  <c r="W201" i="1"/>
  <c r="S202" i="1"/>
  <c r="W202" i="1"/>
  <c r="S203" i="1"/>
  <c r="W203" i="1"/>
  <c r="S204" i="1"/>
  <c r="W204" i="1"/>
  <c r="S205" i="1"/>
  <c r="W205" i="1"/>
  <c r="S206" i="1"/>
  <c r="W206" i="1"/>
  <c r="S207" i="1"/>
  <c r="W207" i="1"/>
  <c r="S208" i="1"/>
  <c r="W208" i="1"/>
  <c r="S209" i="1"/>
  <c r="W209" i="1"/>
  <c r="S210" i="1"/>
  <c r="W210" i="1"/>
  <c r="S211" i="1"/>
  <c r="W211" i="1"/>
  <c r="S212" i="1"/>
  <c r="W212" i="1"/>
  <c r="S213" i="1"/>
  <c r="W213" i="1"/>
  <c r="S214" i="1"/>
  <c r="W214" i="1"/>
  <c r="S215" i="1"/>
  <c r="W215" i="1"/>
  <c r="S216" i="1"/>
  <c r="W216" i="1"/>
  <c r="S217" i="1"/>
  <c r="W217" i="1"/>
  <c r="S218" i="1"/>
  <c r="W218" i="1"/>
  <c r="S219" i="1"/>
  <c r="W219" i="1"/>
  <c r="S220" i="1"/>
  <c r="W220" i="1"/>
  <c r="S221" i="1"/>
  <c r="W221" i="1"/>
  <c r="S222" i="1"/>
  <c r="W222" i="1"/>
  <c r="S223" i="1"/>
  <c r="W223" i="1"/>
  <c r="S224" i="1"/>
  <c r="W224" i="1"/>
  <c r="S225" i="1"/>
  <c r="W225" i="1"/>
  <c r="S226" i="1"/>
  <c r="W226" i="1"/>
  <c r="S227" i="1"/>
  <c r="W227" i="1"/>
  <c r="S228" i="1"/>
  <c r="W228" i="1"/>
  <c r="S229" i="1"/>
  <c r="W229" i="1"/>
  <c r="S230" i="1"/>
  <c r="W230" i="1"/>
  <c r="S231" i="1"/>
  <c r="W231" i="1"/>
  <c r="S232" i="1"/>
  <c r="W232" i="1"/>
  <c r="S233" i="1"/>
  <c r="W233" i="1"/>
  <c r="S234" i="1"/>
  <c r="W234" i="1"/>
  <c r="S235" i="1"/>
  <c r="W235" i="1"/>
  <c r="S236" i="1"/>
  <c r="W236" i="1"/>
  <c r="S237" i="1"/>
  <c r="W237" i="1"/>
  <c r="S238" i="1"/>
  <c r="W238" i="1"/>
  <c r="S239" i="1"/>
  <c r="W239" i="1"/>
  <c r="S240" i="1"/>
  <c r="W240" i="1"/>
  <c r="S241" i="1"/>
  <c r="W241" i="1"/>
  <c r="S2523" i="1"/>
  <c r="W2523" i="1"/>
  <c r="S3281" i="1"/>
  <c r="W3281" i="1"/>
  <c r="S3282" i="1"/>
  <c r="W3282" i="1"/>
  <c r="S1524" i="1"/>
  <c r="W1524" i="1"/>
  <c r="S1039" i="1"/>
  <c r="W1039" i="1"/>
  <c r="S1929" i="1"/>
  <c r="W1929" i="1"/>
  <c r="S3461" i="1"/>
  <c r="W3461" i="1"/>
  <c r="S3659" i="1"/>
  <c r="W3659" i="1"/>
  <c r="S3283" i="1"/>
  <c r="W3283" i="1"/>
  <c r="S2183" i="1"/>
  <c r="W2183" i="1"/>
  <c r="S2835" i="1"/>
  <c r="W2835" i="1"/>
  <c r="S12" i="1"/>
  <c r="W12" i="1"/>
  <c r="S2524" i="1"/>
  <c r="W2524" i="1"/>
  <c r="S1525" i="1"/>
  <c r="W1525" i="1"/>
  <c r="S3660" i="1"/>
  <c r="W3660" i="1"/>
  <c r="S1040" i="1"/>
  <c r="W1040" i="1"/>
  <c r="S1041" i="1"/>
  <c r="W1041" i="1"/>
  <c r="S13" i="1"/>
  <c r="W13" i="1"/>
  <c r="S2836" i="1"/>
  <c r="W2836" i="1"/>
  <c r="S2525" i="1"/>
  <c r="W2525" i="1"/>
  <c r="S2184" i="1"/>
  <c r="W2184" i="1"/>
  <c r="S14" i="1"/>
  <c r="W14" i="1"/>
  <c r="S1526" i="1"/>
  <c r="W1526" i="1"/>
  <c r="S323" i="1"/>
  <c r="W323" i="1"/>
  <c r="S15" i="1"/>
  <c r="W15" i="1"/>
  <c r="S2526" i="1"/>
  <c r="W2526" i="1"/>
  <c r="S1527" i="1"/>
  <c r="W1527" i="1"/>
  <c r="S2837" i="1"/>
  <c r="W2837" i="1"/>
  <c r="S3661" i="1"/>
  <c r="W3661" i="1"/>
  <c r="S1528" i="1"/>
  <c r="W1528" i="1"/>
  <c r="S16" i="1"/>
  <c r="W16" i="1"/>
  <c r="S749" i="1"/>
  <c r="W749" i="1"/>
  <c r="S1186" i="1"/>
  <c r="W1186" i="1"/>
  <c r="S2185" i="1"/>
  <c r="W2185" i="1"/>
  <c r="S2527" i="1"/>
  <c r="W2527" i="1"/>
  <c r="S3462" i="1"/>
  <c r="W3462" i="1"/>
  <c r="S1187" i="1"/>
  <c r="W1187" i="1"/>
  <c r="S17" i="1"/>
  <c r="W17" i="1"/>
  <c r="S3662" i="1"/>
  <c r="W3662" i="1"/>
  <c r="S1529" i="1"/>
  <c r="W1529" i="1"/>
  <c r="S18" i="1"/>
  <c r="W18" i="1"/>
  <c r="S2838" i="1"/>
  <c r="W2838" i="1"/>
  <c r="S1530" i="1"/>
  <c r="W1530" i="1"/>
  <c r="S2839" i="1"/>
  <c r="W2839" i="1"/>
  <c r="S750" i="1"/>
  <c r="W750" i="1"/>
  <c r="S324" i="1"/>
  <c r="W324" i="1"/>
  <c r="S1188" i="1"/>
  <c r="W1188" i="1"/>
  <c r="S3463" i="1"/>
  <c r="W3463" i="1"/>
  <c r="S2840" i="1"/>
  <c r="W2840" i="1"/>
  <c r="S3464" i="1"/>
  <c r="W3464" i="1"/>
  <c r="S751" i="1"/>
  <c r="W751" i="1"/>
  <c r="S19" i="1"/>
  <c r="W19" i="1"/>
  <c r="S3663" i="1"/>
  <c r="W3663" i="1"/>
  <c r="S2528" i="1"/>
  <c r="W2528" i="1"/>
  <c r="S2186" i="1"/>
  <c r="W2186" i="1"/>
  <c r="S3664" i="1"/>
  <c r="W3664" i="1"/>
  <c r="S325" i="1"/>
  <c r="W325" i="1"/>
  <c r="S2529" i="1"/>
  <c r="W2529" i="1"/>
  <c r="S2530" i="1"/>
  <c r="W2530" i="1"/>
  <c r="S3465" i="1"/>
  <c r="W3465" i="1"/>
  <c r="S2531" i="1"/>
  <c r="W2531" i="1"/>
  <c r="S1189" i="1"/>
  <c r="W1189" i="1"/>
  <c r="S1531" i="1"/>
  <c r="W1531" i="1"/>
  <c r="S2841" i="1"/>
  <c r="W2841" i="1"/>
  <c r="S1930" i="1"/>
  <c r="W1930" i="1"/>
  <c r="S1190" i="1"/>
  <c r="W1190" i="1"/>
  <c r="S1191" i="1"/>
  <c r="W1191" i="1"/>
  <c r="S1532" i="1"/>
  <c r="W1532" i="1"/>
  <c r="S1533" i="1"/>
  <c r="W1533" i="1"/>
  <c r="S326" i="1"/>
  <c r="W326" i="1"/>
  <c r="S3466" i="1"/>
  <c r="W3466" i="1"/>
  <c r="S3284" i="1"/>
  <c r="W3284" i="1"/>
  <c r="S2532" i="1"/>
  <c r="W2532" i="1"/>
  <c r="S2187" i="1"/>
  <c r="W2187" i="1"/>
  <c r="S1534" i="1"/>
  <c r="W1534" i="1"/>
  <c r="S1931" i="1"/>
  <c r="W1931" i="1"/>
  <c r="S3285" i="1"/>
  <c r="W3285" i="1"/>
  <c r="S3286" i="1"/>
  <c r="W3286" i="1"/>
  <c r="S1192" i="1"/>
  <c r="W1192" i="1"/>
  <c r="S3287" i="1"/>
  <c r="W3287" i="1"/>
  <c r="S3288" i="1"/>
  <c r="W3288" i="1"/>
  <c r="S3467" i="1"/>
  <c r="W3467" i="1"/>
  <c r="S20" i="1"/>
  <c r="W20" i="1"/>
  <c r="S3289" i="1"/>
  <c r="W3289" i="1"/>
  <c r="S2188" i="1"/>
  <c r="W2188" i="1"/>
  <c r="S3290" i="1"/>
  <c r="W3290" i="1"/>
  <c r="S1193" i="1"/>
  <c r="W1193" i="1"/>
  <c r="S1194" i="1"/>
  <c r="W1194" i="1"/>
  <c r="S3468" i="1"/>
  <c r="W3468" i="1"/>
  <c r="S3469" i="1"/>
  <c r="W3469" i="1"/>
  <c r="S21" i="1"/>
  <c r="W21" i="1"/>
  <c r="S2842" i="1"/>
  <c r="W2842" i="1"/>
  <c r="S3665" i="1"/>
  <c r="W3665" i="1"/>
  <c r="S2533" i="1"/>
  <c r="W2533" i="1"/>
  <c r="S22" i="1"/>
  <c r="W22" i="1"/>
  <c r="S23" i="1"/>
  <c r="W23" i="1"/>
  <c r="S3470" i="1"/>
  <c r="W3470" i="1"/>
  <c r="S1195" i="1"/>
  <c r="W1195" i="1"/>
  <c r="S1932" i="1"/>
  <c r="W1932" i="1"/>
  <c r="S2534" i="1"/>
  <c r="W2534" i="1"/>
  <c r="S1196" i="1"/>
  <c r="W1196" i="1"/>
  <c r="S3666" i="1"/>
  <c r="W3666" i="1"/>
  <c r="S2535" i="1"/>
  <c r="W2535" i="1"/>
  <c r="S3471" i="1"/>
  <c r="W3471" i="1"/>
  <c r="S24" i="1"/>
  <c r="W24" i="1"/>
  <c r="S25" i="1"/>
  <c r="W25" i="1"/>
  <c r="S3667" i="1"/>
  <c r="W3667" i="1"/>
  <c r="S3472" i="1"/>
  <c r="W3472" i="1"/>
  <c r="S1933" i="1"/>
  <c r="W1933" i="1"/>
  <c r="S1535" i="1"/>
  <c r="W1535" i="1"/>
  <c r="S327" i="1"/>
  <c r="W327" i="1"/>
  <c r="S1197" i="1"/>
  <c r="W1197" i="1"/>
  <c r="S3668" i="1"/>
  <c r="W3668" i="1"/>
  <c r="S3473" i="1"/>
  <c r="W3473" i="1"/>
  <c r="S2536" i="1"/>
  <c r="W2536" i="1"/>
  <c r="S3474" i="1"/>
  <c r="W3474" i="1"/>
  <c r="S1198" i="1"/>
  <c r="W1198" i="1"/>
  <c r="S2537" i="1"/>
  <c r="W2537" i="1"/>
  <c r="S2923" i="1"/>
  <c r="W2923" i="1"/>
  <c r="S3475" i="1"/>
  <c r="W3475" i="1"/>
  <c r="S2189" i="1"/>
  <c r="W2189" i="1"/>
  <c r="S3476" i="1"/>
  <c r="W3476" i="1"/>
  <c r="S1934" i="1"/>
  <c r="W1934" i="1"/>
  <c r="S2538" i="1"/>
  <c r="W2538" i="1"/>
  <c r="S2924" i="1"/>
  <c r="W2924" i="1"/>
  <c r="S1536" i="1"/>
  <c r="W1536" i="1"/>
  <c r="S26" i="1"/>
  <c r="W26" i="1"/>
  <c r="S2539" i="1"/>
  <c r="W2539" i="1"/>
  <c r="S1199" i="1"/>
  <c r="W1199" i="1"/>
  <c r="S752" i="1"/>
  <c r="W752" i="1"/>
  <c r="S753" i="1"/>
  <c r="W753" i="1"/>
  <c r="S754" i="1"/>
  <c r="W754" i="1"/>
  <c r="S1200" i="1"/>
  <c r="W1200" i="1"/>
  <c r="S2190" i="1"/>
  <c r="W2190" i="1"/>
  <c r="S328" i="1"/>
  <c r="W328" i="1"/>
  <c r="S1537" i="1"/>
  <c r="W1537" i="1"/>
  <c r="S1935" i="1"/>
  <c r="W1935" i="1"/>
  <c r="S3477" i="1"/>
  <c r="W3477" i="1"/>
  <c r="S1538" i="1"/>
  <c r="W1538" i="1"/>
  <c r="S2540" i="1"/>
  <c r="W2540" i="1"/>
  <c r="S755" i="1"/>
  <c r="W755" i="1"/>
  <c r="S2191" i="1"/>
  <c r="W2191" i="1"/>
  <c r="S329" i="1"/>
  <c r="W329" i="1"/>
  <c r="S27" i="1"/>
  <c r="W27" i="1"/>
  <c r="S756" i="1"/>
  <c r="W756" i="1"/>
  <c r="S3478" i="1"/>
  <c r="W3478" i="1"/>
  <c r="S1936" i="1"/>
  <c r="W1936" i="1"/>
  <c r="S1937" i="1"/>
  <c r="W1937" i="1"/>
  <c r="S2192" i="1"/>
  <c r="W2192" i="1"/>
  <c r="S1201" i="1"/>
  <c r="W1201" i="1"/>
  <c r="S28" i="1"/>
  <c r="W28" i="1"/>
  <c r="S3291" i="1"/>
  <c r="W3291" i="1"/>
  <c r="S330" i="1"/>
  <c r="W330" i="1"/>
  <c r="S3669" i="1"/>
  <c r="W3669" i="1"/>
  <c r="S1202" i="1"/>
  <c r="W1202" i="1"/>
  <c r="S2541" i="1"/>
  <c r="W2541" i="1"/>
  <c r="S2193" i="1"/>
  <c r="W2193" i="1"/>
  <c r="S1938" i="1"/>
  <c r="W1938" i="1"/>
  <c r="S2542" i="1"/>
  <c r="W2542" i="1"/>
  <c r="S3292" i="1"/>
  <c r="W3292" i="1"/>
  <c r="S29" i="1"/>
  <c r="W29" i="1"/>
  <c r="S1939" i="1"/>
  <c r="W1939" i="1"/>
  <c r="S3479" i="1"/>
  <c r="W3479" i="1"/>
  <c r="S2194" i="1"/>
  <c r="W2194" i="1"/>
  <c r="S1539" i="1"/>
  <c r="W1539" i="1"/>
  <c r="S1203" i="1"/>
  <c r="W1203" i="1"/>
  <c r="S30" i="1"/>
  <c r="W30" i="1"/>
  <c r="S3670" i="1"/>
  <c r="W3670" i="1"/>
  <c r="S3671" i="1"/>
  <c r="W3671" i="1"/>
  <c r="S2195" i="1"/>
  <c r="W2195" i="1"/>
  <c r="S31" i="1"/>
  <c r="W31" i="1"/>
  <c r="S3293" i="1"/>
  <c r="W3293" i="1"/>
  <c r="S1940" i="1"/>
  <c r="W1940" i="1"/>
  <c r="S2196" i="1"/>
  <c r="W2196" i="1"/>
  <c r="S3672" i="1"/>
  <c r="W3672" i="1"/>
  <c r="S3673" i="1"/>
  <c r="W3673" i="1"/>
  <c r="S1540" i="1"/>
  <c r="W1540" i="1"/>
  <c r="S2543" i="1"/>
  <c r="W2543" i="1"/>
  <c r="S2197" i="1"/>
  <c r="W2197" i="1"/>
  <c r="S32" i="1"/>
  <c r="W32" i="1"/>
  <c r="S422" i="1"/>
  <c r="W422" i="1"/>
  <c r="S423" i="1"/>
  <c r="W423" i="1"/>
  <c r="S424" i="1"/>
  <c r="W424" i="1"/>
  <c r="S425" i="1"/>
  <c r="W425" i="1"/>
  <c r="S426" i="1"/>
  <c r="W426" i="1"/>
  <c r="S427" i="1"/>
  <c r="W427" i="1"/>
  <c r="S428" i="1"/>
  <c r="W428" i="1"/>
  <c r="S429" i="1"/>
  <c r="W429" i="1"/>
  <c r="S430" i="1"/>
  <c r="W430" i="1"/>
  <c r="S431" i="1"/>
  <c r="W431" i="1"/>
  <c r="S432" i="1"/>
  <c r="W432" i="1"/>
  <c r="S433" i="1"/>
  <c r="W433" i="1"/>
  <c r="S434" i="1"/>
  <c r="W434" i="1"/>
  <c r="S435" i="1"/>
  <c r="W435" i="1"/>
  <c r="S436" i="1"/>
  <c r="W436" i="1"/>
  <c r="S437" i="1"/>
  <c r="W437" i="1"/>
  <c r="S438" i="1"/>
  <c r="W438" i="1"/>
  <c r="S439" i="1"/>
  <c r="W439" i="1"/>
  <c r="S440" i="1"/>
  <c r="W440" i="1"/>
  <c r="S441" i="1"/>
  <c r="W441" i="1"/>
  <c r="S442" i="1"/>
  <c r="W442" i="1"/>
  <c r="S443" i="1"/>
  <c r="W443" i="1"/>
  <c r="S444" i="1"/>
  <c r="W444" i="1"/>
  <c r="S445" i="1"/>
  <c r="W445" i="1"/>
  <c r="S446" i="1"/>
  <c r="W446" i="1"/>
  <c r="S447" i="1"/>
  <c r="W447" i="1"/>
  <c r="S448" i="1"/>
  <c r="W448" i="1"/>
  <c r="S449" i="1"/>
  <c r="W449" i="1"/>
  <c r="S450" i="1"/>
  <c r="W450" i="1"/>
  <c r="S451" i="1"/>
  <c r="W451" i="1"/>
  <c r="S452" i="1"/>
  <c r="W452" i="1"/>
  <c r="S453" i="1"/>
  <c r="W453" i="1"/>
  <c r="S454" i="1"/>
  <c r="W454" i="1"/>
  <c r="S455" i="1"/>
  <c r="W455" i="1"/>
  <c r="S456" i="1"/>
  <c r="W456" i="1"/>
  <c r="S457" i="1"/>
  <c r="W457" i="1"/>
  <c r="S458" i="1"/>
  <c r="W458" i="1"/>
  <c r="S459" i="1"/>
  <c r="W459" i="1"/>
  <c r="S460" i="1"/>
  <c r="W460" i="1"/>
  <c r="S461" i="1"/>
  <c r="W461" i="1"/>
  <c r="S462" i="1"/>
  <c r="W462" i="1"/>
  <c r="S463" i="1"/>
  <c r="W463" i="1"/>
  <c r="S464" i="1"/>
  <c r="W464" i="1"/>
  <c r="S465" i="1"/>
  <c r="W465" i="1"/>
  <c r="S466" i="1"/>
  <c r="W466" i="1"/>
  <c r="S467" i="1"/>
  <c r="W467" i="1"/>
  <c r="S468" i="1"/>
  <c r="W468" i="1"/>
  <c r="S469" i="1"/>
  <c r="W469" i="1"/>
  <c r="S470" i="1"/>
  <c r="W470" i="1"/>
  <c r="S471" i="1"/>
  <c r="W471" i="1"/>
  <c r="S472" i="1"/>
  <c r="W472" i="1"/>
  <c r="S473" i="1"/>
  <c r="W473" i="1"/>
  <c r="S474" i="1"/>
  <c r="W474" i="1"/>
  <c r="S475" i="1"/>
  <c r="W475" i="1"/>
  <c r="S476" i="1"/>
  <c r="W476" i="1"/>
  <c r="S477" i="1"/>
  <c r="W477" i="1"/>
  <c r="S478" i="1"/>
  <c r="W478" i="1"/>
  <c r="S479" i="1"/>
  <c r="W479" i="1"/>
  <c r="S480" i="1"/>
  <c r="W480" i="1"/>
  <c r="S481" i="1"/>
  <c r="W481" i="1"/>
  <c r="S482" i="1"/>
  <c r="W482" i="1"/>
  <c r="S483" i="1"/>
  <c r="W483" i="1"/>
  <c r="S484" i="1"/>
  <c r="W484" i="1"/>
  <c r="S485" i="1"/>
  <c r="W485" i="1"/>
  <c r="S486" i="1"/>
  <c r="W486" i="1"/>
  <c r="S487" i="1"/>
  <c r="W487" i="1"/>
  <c r="S488" i="1"/>
  <c r="W488" i="1"/>
  <c r="S489" i="1"/>
  <c r="W489" i="1"/>
  <c r="S490" i="1"/>
  <c r="W490" i="1"/>
  <c r="S491" i="1"/>
  <c r="W491" i="1"/>
  <c r="S492" i="1"/>
  <c r="W492" i="1"/>
  <c r="S493" i="1"/>
  <c r="W493" i="1"/>
  <c r="S494" i="1"/>
  <c r="W494" i="1"/>
  <c r="S495" i="1"/>
  <c r="W495" i="1"/>
  <c r="S496" i="1"/>
  <c r="W496" i="1"/>
  <c r="S497" i="1"/>
  <c r="W497" i="1"/>
  <c r="S498" i="1"/>
  <c r="W498" i="1"/>
  <c r="S499" i="1"/>
  <c r="W499" i="1"/>
  <c r="S500" i="1"/>
  <c r="W500" i="1"/>
  <c r="S501" i="1"/>
  <c r="W501" i="1"/>
  <c r="S502" i="1"/>
  <c r="W502" i="1"/>
  <c r="S503" i="1"/>
  <c r="W503" i="1"/>
  <c r="S504" i="1"/>
  <c r="W504" i="1"/>
  <c r="S505" i="1"/>
  <c r="W505" i="1"/>
  <c r="S506" i="1"/>
  <c r="W506" i="1"/>
  <c r="S507" i="1"/>
  <c r="W507" i="1"/>
  <c r="S508" i="1"/>
  <c r="W508" i="1"/>
  <c r="S509" i="1"/>
  <c r="W509" i="1"/>
  <c r="S510" i="1"/>
  <c r="W510" i="1"/>
  <c r="S511" i="1"/>
  <c r="W511" i="1"/>
  <c r="S512" i="1"/>
  <c r="W512" i="1"/>
  <c r="S513" i="1"/>
  <c r="W513" i="1"/>
  <c r="S514" i="1"/>
  <c r="W514" i="1"/>
  <c r="S515" i="1"/>
  <c r="W515" i="1"/>
  <c r="S516" i="1"/>
  <c r="W516" i="1"/>
  <c r="S517" i="1"/>
  <c r="W517" i="1"/>
  <c r="S518" i="1"/>
  <c r="W518" i="1"/>
  <c r="S519" i="1"/>
  <c r="W519" i="1"/>
  <c r="S520" i="1"/>
  <c r="W520" i="1"/>
  <c r="S521" i="1"/>
  <c r="W521" i="1"/>
  <c r="S3294" i="1"/>
  <c r="W3294" i="1"/>
  <c r="S3480" i="1"/>
  <c r="W3480" i="1"/>
  <c r="S1204" i="1"/>
  <c r="W1204" i="1"/>
  <c r="S331" i="1"/>
  <c r="W331" i="1"/>
  <c r="S2925" i="1"/>
  <c r="W2925" i="1"/>
  <c r="S1941" i="1"/>
  <c r="W1941" i="1"/>
  <c r="S1942" i="1"/>
  <c r="W1942" i="1"/>
  <c r="S1541" i="1"/>
  <c r="W1541" i="1"/>
  <c r="S2926" i="1"/>
  <c r="W2926" i="1"/>
  <c r="S757" i="1"/>
  <c r="W757" i="1"/>
  <c r="S2198" i="1"/>
  <c r="W2198" i="1"/>
  <c r="S3295" i="1"/>
  <c r="W3295" i="1"/>
  <c r="S33" i="1"/>
  <c r="W33" i="1"/>
  <c r="S34" i="1"/>
  <c r="W34" i="1"/>
  <c r="S3674" i="1"/>
  <c r="W3674" i="1"/>
  <c r="S758" i="1"/>
  <c r="W758" i="1"/>
  <c r="S2199" i="1"/>
  <c r="W2199" i="1"/>
  <c r="S3481" i="1"/>
  <c r="W3481" i="1"/>
  <c r="S35" i="1"/>
  <c r="W35" i="1"/>
  <c r="S2200" i="1"/>
  <c r="W2200" i="1"/>
  <c r="S542" i="1"/>
  <c r="W542" i="1"/>
  <c r="S543" i="1"/>
  <c r="W543" i="1"/>
  <c r="S544" i="1"/>
  <c r="W544" i="1"/>
  <c r="S545" i="1"/>
  <c r="W545" i="1"/>
  <c r="S546" i="1"/>
  <c r="W546" i="1"/>
  <c r="S547" i="1"/>
  <c r="W547" i="1"/>
  <c r="S548" i="1"/>
  <c r="W548" i="1"/>
  <c r="S549" i="1"/>
  <c r="W549" i="1"/>
  <c r="S550" i="1"/>
  <c r="W550" i="1"/>
  <c r="S551" i="1"/>
  <c r="W551" i="1"/>
  <c r="S552" i="1"/>
  <c r="W552" i="1"/>
  <c r="S553" i="1"/>
  <c r="W553" i="1"/>
  <c r="S554" i="1"/>
  <c r="W554" i="1"/>
  <c r="S555" i="1"/>
  <c r="W555" i="1"/>
  <c r="S556" i="1"/>
  <c r="W556" i="1"/>
  <c r="S557" i="1"/>
  <c r="W557" i="1"/>
  <c r="S558" i="1"/>
  <c r="W558" i="1"/>
  <c r="S559" i="1"/>
  <c r="W559" i="1"/>
  <c r="S560" i="1"/>
  <c r="W560" i="1"/>
  <c r="S561" i="1"/>
  <c r="W561" i="1"/>
  <c r="S562" i="1"/>
  <c r="W562" i="1"/>
  <c r="S563" i="1"/>
  <c r="W563" i="1"/>
  <c r="S564" i="1"/>
  <c r="W564" i="1"/>
  <c r="S565" i="1"/>
  <c r="W565" i="1"/>
  <c r="S566" i="1"/>
  <c r="W566" i="1"/>
  <c r="S567" i="1"/>
  <c r="W567" i="1"/>
  <c r="S568" i="1"/>
  <c r="W568" i="1"/>
  <c r="S569" i="1"/>
  <c r="W569" i="1"/>
  <c r="S570" i="1"/>
  <c r="W570" i="1"/>
  <c r="S571" i="1"/>
  <c r="W571" i="1"/>
  <c r="S572" i="1"/>
  <c r="W572" i="1"/>
  <c r="S573" i="1"/>
  <c r="W573" i="1"/>
  <c r="S574" i="1"/>
  <c r="W574" i="1"/>
  <c r="S575" i="1"/>
  <c r="W575" i="1"/>
  <c r="S576" i="1"/>
  <c r="W576" i="1"/>
  <c r="S577" i="1"/>
  <c r="W577" i="1"/>
  <c r="S578" i="1"/>
  <c r="W578" i="1"/>
  <c r="S579" i="1"/>
  <c r="W579" i="1"/>
  <c r="S580" i="1"/>
  <c r="W580" i="1"/>
  <c r="S581" i="1"/>
  <c r="W581" i="1"/>
  <c r="S582" i="1"/>
  <c r="W582" i="1"/>
  <c r="S583" i="1"/>
  <c r="W583" i="1"/>
  <c r="S584" i="1"/>
  <c r="W584" i="1"/>
  <c r="S585" i="1"/>
  <c r="W585" i="1"/>
  <c r="S586" i="1"/>
  <c r="W586" i="1"/>
  <c r="S587" i="1"/>
  <c r="W587" i="1"/>
  <c r="S588" i="1"/>
  <c r="W588" i="1"/>
  <c r="S589" i="1"/>
  <c r="W589" i="1"/>
  <c r="S590" i="1"/>
  <c r="W590" i="1"/>
  <c r="S591" i="1"/>
  <c r="W591" i="1"/>
  <c r="S592" i="1"/>
  <c r="W592" i="1"/>
  <c r="S593" i="1"/>
  <c r="W593" i="1"/>
  <c r="S594" i="1"/>
  <c r="W594" i="1"/>
  <c r="S595" i="1"/>
  <c r="W595" i="1"/>
  <c r="S596" i="1"/>
  <c r="W596" i="1"/>
  <c r="S597" i="1"/>
  <c r="W597" i="1"/>
  <c r="S598" i="1"/>
  <c r="W598" i="1"/>
  <c r="S599" i="1"/>
  <c r="W599" i="1"/>
  <c r="S600" i="1"/>
  <c r="W600" i="1"/>
  <c r="S601" i="1"/>
  <c r="W601" i="1"/>
  <c r="S602" i="1"/>
  <c r="W602" i="1"/>
  <c r="S603" i="1"/>
  <c r="W603" i="1"/>
  <c r="S604" i="1"/>
  <c r="W604" i="1"/>
  <c r="S605" i="1"/>
  <c r="W605" i="1"/>
  <c r="S606" i="1"/>
  <c r="W606" i="1"/>
  <c r="S607" i="1"/>
  <c r="W607" i="1"/>
  <c r="S608" i="1"/>
  <c r="W608" i="1"/>
  <c r="S609" i="1"/>
  <c r="W609" i="1"/>
  <c r="S610" i="1"/>
  <c r="W610" i="1"/>
  <c r="S611" i="1"/>
  <c r="W611" i="1"/>
  <c r="S612" i="1"/>
  <c r="W612" i="1"/>
  <c r="S613" i="1"/>
  <c r="W613" i="1"/>
  <c r="S614" i="1"/>
  <c r="W614" i="1"/>
  <c r="S615" i="1"/>
  <c r="W615" i="1"/>
  <c r="S616" i="1"/>
  <c r="W616" i="1"/>
  <c r="S617" i="1"/>
  <c r="W617" i="1"/>
  <c r="S618" i="1"/>
  <c r="W618" i="1"/>
  <c r="S619" i="1"/>
  <c r="W619" i="1"/>
  <c r="S620" i="1"/>
  <c r="W620" i="1"/>
  <c r="S621" i="1"/>
  <c r="W621" i="1"/>
  <c r="S622" i="1"/>
  <c r="W622" i="1"/>
  <c r="S623" i="1"/>
  <c r="W623" i="1"/>
  <c r="S624" i="1"/>
  <c r="W624" i="1"/>
  <c r="S625" i="1"/>
  <c r="W625" i="1"/>
  <c r="S626" i="1"/>
  <c r="W626" i="1"/>
  <c r="S627" i="1"/>
  <c r="W627" i="1"/>
  <c r="S628" i="1"/>
  <c r="W628" i="1"/>
  <c r="S629" i="1"/>
  <c r="W629" i="1"/>
  <c r="S630" i="1"/>
  <c r="W630" i="1"/>
  <c r="S631" i="1"/>
  <c r="W631" i="1"/>
  <c r="S632" i="1"/>
  <c r="W632" i="1"/>
  <c r="S633" i="1"/>
  <c r="W633" i="1"/>
  <c r="S634" i="1"/>
  <c r="W634" i="1"/>
  <c r="S635" i="1"/>
  <c r="W635" i="1"/>
  <c r="S636" i="1"/>
  <c r="W636" i="1"/>
  <c r="S637" i="1"/>
  <c r="W637" i="1"/>
  <c r="S638" i="1"/>
  <c r="W638" i="1"/>
  <c r="S639" i="1"/>
  <c r="W639" i="1"/>
  <c r="S640" i="1"/>
  <c r="W640" i="1"/>
  <c r="S641" i="1"/>
  <c r="W641" i="1"/>
  <c r="S3296" i="1"/>
  <c r="W3296" i="1"/>
  <c r="S1943" i="1"/>
  <c r="W1943" i="1"/>
  <c r="S1944" i="1"/>
  <c r="W1944" i="1"/>
  <c r="S36" i="1"/>
  <c r="W36" i="1"/>
  <c r="S3675" i="1"/>
  <c r="W3675" i="1"/>
  <c r="S1945" i="1"/>
  <c r="W1945" i="1"/>
  <c r="S1946" i="1"/>
  <c r="W1946" i="1"/>
  <c r="S1205" i="1"/>
  <c r="W1205" i="1"/>
  <c r="S3676" i="1"/>
  <c r="W3676" i="1"/>
  <c r="S332" i="1"/>
  <c r="W332" i="1"/>
  <c r="S3482" i="1"/>
  <c r="W3482" i="1"/>
  <c r="S3297" i="1"/>
  <c r="W3297" i="1"/>
  <c r="S3298" i="1"/>
  <c r="W3298" i="1"/>
  <c r="S1947" i="1"/>
  <c r="W1947" i="1"/>
  <c r="S2201" i="1"/>
  <c r="W2201" i="1"/>
  <c r="S1206" i="1"/>
  <c r="W1206" i="1"/>
  <c r="S1207" i="1"/>
  <c r="W1207" i="1"/>
  <c r="S3299" i="1"/>
  <c r="W3299" i="1"/>
  <c r="S2202" i="1"/>
  <c r="W2202" i="1"/>
  <c r="S1948" i="1"/>
  <c r="W1948" i="1"/>
  <c r="S662" i="1"/>
  <c r="W662" i="1"/>
  <c r="S663" i="1"/>
  <c r="W663" i="1"/>
  <c r="S664" i="1"/>
  <c r="W664" i="1"/>
  <c r="S665" i="1"/>
  <c r="W665" i="1"/>
  <c r="S666" i="1"/>
  <c r="W666" i="1"/>
  <c r="S667" i="1"/>
  <c r="W667" i="1"/>
  <c r="S668" i="1"/>
  <c r="W668" i="1"/>
  <c r="S669" i="1"/>
  <c r="W669" i="1"/>
  <c r="S670" i="1"/>
  <c r="W670" i="1"/>
  <c r="S671" i="1"/>
  <c r="W671" i="1"/>
  <c r="S672" i="1"/>
  <c r="W672" i="1"/>
  <c r="S673" i="1"/>
  <c r="W673" i="1"/>
  <c r="S674" i="1"/>
  <c r="W674" i="1"/>
  <c r="S675" i="1"/>
  <c r="W675" i="1"/>
  <c r="S676" i="1"/>
  <c r="W676" i="1"/>
  <c r="S677" i="1"/>
  <c r="W677" i="1"/>
  <c r="S678" i="1"/>
  <c r="W678" i="1"/>
  <c r="S679" i="1"/>
  <c r="W679" i="1"/>
  <c r="S680" i="1"/>
  <c r="W680" i="1"/>
  <c r="S681" i="1"/>
  <c r="W681" i="1"/>
  <c r="S682" i="1"/>
  <c r="W682" i="1"/>
  <c r="S683" i="1"/>
  <c r="W683" i="1"/>
  <c r="S684" i="1"/>
  <c r="W684" i="1"/>
  <c r="S685" i="1"/>
  <c r="W685" i="1"/>
  <c r="S686" i="1"/>
  <c r="W686" i="1"/>
  <c r="S687" i="1"/>
  <c r="W687" i="1"/>
  <c r="S688" i="1"/>
  <c r="W688" i="1"/>
  <c r="S689" i="1"/>
  <c r="W689" i="1"/>
  <c r="S690" i="1"/>
  <c r="W690" i="1"/>
  <c r="S691" i="1"/>
  <c r="W691" i="1"/>
  <c r="S692" i="1"/>
  <c r="W692" i="1"/>
  <c r="S693" i="1"/>
  <c r="W693" i="1"/>
  <c r="S694" i="1"/>
  <c r="W694" i="1"/>
  <c r="S695" i="1"/>
  <c r="W695" i="1"/>
  <c r="S696" i="1"/>
  <c r="W696" i="1"/>
  <c r="S697" i="1"/>
  <c r="W697" i="1"/>
  <c r="S698" i="1"/>
  <c r="W698" i="1"/>
  <c r="S699" i="1"/>
  <c r="W699" i="1"/>
  <c r="S700" i="1"/>
  <c r="W700" i="1"/>
  <c r="S701" i="1"/>
  <c r="W701" i="1"/>
  <c r="S702" i="1"/>
  <c r="W702" i="1"/>
  <c r="S703" i="1"/>
  <c r="W703" i="1"/>
  <c r="S704" i="1"/>
  <c r="W704" i="1"/>
  <c r="S705" i="1"/>
  <c r="W705" i="1"/>
  <c r="S706" i="1"/>
  <c r="W706" i="1"/>
  <c r="S707" i="1"/>
  <c r="W707" i="1"/>
  <c r="S708" i="1"/>
  <c r="W708" i="1"/>
  <c r="S709" i="1"/>
  <c r="W709" i="1"/>
  <c r="S710" i="1"/>
  <c r="W710" i="1"/>
  <c r="S711" i="1"/>
  <c r="W711" i="1"/>
  <c r="S712" i="1"/>
  <c r="W712" i="1"/>
  <c r="S713" i="1"/>
  <c r="W713" i="1"/>
  <c r="S714" i="1"/>
  <c r="W714" i="1"/>
  <c r="S715" i="1"/>
  <c r="W715" i="1"/>
  <c r="S716" i="1"/>
  <c r="W716" i="1"/>
  <c r="S717" i="1"/>
  <c r="W717" i="1"/>
  <c r="S718" i="1"/>
  <c r="W718" i="1"/>
  <c r="S719" i="1"/>
  <c r="W719" i="1"/>
  <c r="S720" i="1"/>
  <c r="W720" i="1"/>
  <c r="S721" i="1"/>
  <c r="W721" i="1"/>
  <c r="S1542" i="1"/>
  <c r="W1542" i="1"/>
  <c r="S2203" i="1"/>
  <c r="W2203" i="1"/>
  <c r="S2544" i="1"/>
  <c r="W2544" i="1"/>
  <c r="S2204" i="1"/>
  <c r="W2204" i="1"/>
  <c r="S2927" i="1"/>
  <c r="W2927" i="1"/>
  <c r="S3300" i="1"/>
  <c r="W3300" i="1"/>
  <c r="S2545" i="1"/>
  <c r="W2545" i="1"/>
  <c r="S759" i="1"/>
  <c r="W759" i="1"/>
  <c r="S1949" i="1"/>
  <c r="W1949" i="1"/>
  <c r="S1950" i="1"/>
  <c r="W1950" i="1"/>
  <c r="S3301" i="1"/>
  <c r="W3301" i="1"/>
  <c r="S760" i="1"/>
  <c r="W760" i="1"/>
  <c r="S1951" i="1"/>
  <c r="W1951" i="1"/>
  <c r="S3302" i="1"/>
  <c r="W3302" i="1"/>
  <c r="S37" i="1"/>
  <c r="W37" i="1"/>
  <c r="S3303" i="1"/>
  <c r="W3303" i="1"/>
  <c r="S3304" i="1"/>
  <c r="W3304" i="1"/>
  <c r="S1603" i="1"/>
  <c r="W1603" i="1"/>
  <c r="S3483" i="1"/>
  <c r="W3483" i="1"/>
  <c r="S1952" i="1"/>
  <c r="W1952" i="1"/>
  <c r="S2205" i="1"/>
  <c r="W2205" i="1"/>
  <c r="S2928" i="1"/>
  <c r="W2928" i="1"/>
  <c r="S1208" i="1"/>
  <c r="W1208" i="1"/>
  <c r="S2546" i="1"/>
  <c r="W2546" i="1"/>
  <c r="S3305" i="1"/>
  <c r="W3305" i="1"/>
  <c r="S38" i="1"/>
  <c r="W38" i="1"/>
  <c r="S3677" i="1"/>
  <c r="W3677" i="1"/>
  <c r="S761" i="1"/>
  <c r="W761" i="1"/>
  <c r="S1953" i="1"/>
  <c r="W1953" i="1"/>
  <c r="S782" i="1"/>
  <c r="W782" i="1"/>
  <c r="S1604" i="1"/>
  <c r="W1604" i="1"/>
  <c r="S2206" i="1"/>
  <c r="W2206" i="1"/>
  <c r="S3678" i="1"/>
  <c r="W3678" i="1"/>
  <c r="S1605" i="1"/>
  <c r="W1605" i="1"/>
  <c r="S783" i="1"/>
  <c r="W783" i="1"/>
  <c r="S39" i="1"/>
  <c r="W39" i="1"/>
  <c r="S1209" i="1"/>
  <c r="W1209" i="1"/>
  <c r="S3306" i="1"/>
  <c r="W3306" i="1"/>
  <c r="S3679" i="1"/>
  <c r="W3679" i="1"/>
  <c r="S2929" i="1"/>
  <c r="W2929" i="1"/>
  <c r="S762" i="1"/>
  <c r="W762" i="1"/>
  <c r="S763" i="1"/>
  <c r="W763" i="1"/>
  <c r="S764" i="1"/>
  <c r="W764" i="1"/>
  <c r="S765" i="1"/>
  <c r="W765" i="1"/>
  <c r="S766" i="1"/>
  <c r="W766" i="1"/>
  <c r="S767" i="1"/>
  <c r="W767" i="1"/>
  <c r="S768" i="1"/>
  <c r="W768" i="1"/>
  <c r="S769" i="1"/>
  <c r="W769" i="1"/>
  <c r="S770" i="1"/>
  <c r="W770" i="1"/>
  <c r="S771" i="1"/>
  <c r="W771" i="1"/>
  <c r="S772" i="1"/>
  <c r="W772" i="1"/>
  <c r="S773" i="1"/>
  <c r="W773" i="1"/>
  <c r="S774" i="1"/>
  <c r="W774" i="1"/>
  <c r="S775" i="1"/>
  <c r="W775" i="1"/>
  <c r="S776" i="1"/>
  <c r="W776" i="1"/>
  <c r="S777" i="1"/>
  <c r="W777" i="1"/>
  <c r="S778" i="1"/>
  <c r="W778" i="1"/>
  <c r="S779" i="1"/>
  <c r="W779" i="1"/>
  <c r="S780" i="1"/>
  <c r="W780" i="1"/>
  <c r="S781" i="1"/>
  <c r="W781" i="1"/>
  <c r="S40" i="1"/>
  <c r="W40" i="1"/>
  <c r="S2930" i="1"/>
  <c r="W2930" i="1"/>
  <c r="S1954" i="1"/>
  <c r="W1954" i="1"/>
  <c r="S2547" i="1"/>
  <c r="W2547" i="1"/>
  <c r="S1210" i="1"/>
  <c r="W1210" i="1"/>
  <c r="S1606" i="1"/>
  <c r="W1606" i="1"/>
  <c r="S2548" i="1"/>
  <c r="W2548" i="1"/>
  <c r="S3484" i="1"/>
  <c r="W3484" i="1"/>
  <c r="S2931" i="1"/>
  <c r="W2931" i="1"/>
  <c r="S1607" i="1"/>
  <c r="W1607" i="1"/>
  <c r="S1608" i="1"/>
  <c r="W1608" i="1"/>
  <c r="S3485" i="1"/>
  <c r="W3485" i="1"/>
  <c r="S3486" i="1"/>
  <c r="W3486" i="1"/>
  <c r="S2207" i="1"/>
  <c r="W2207" i="1"/>
  <c r="S1955" i="1"/>
  <c r="W1955" i="1"/>
  <c r="S1211" i="1"/>
  <c r="W1211" i="1"/>
  <c r="S333" i="1"/>
  <c r="W333" i="1"/>
  <c r="S2549" i="1"/>
  <c r="W2549" i="1"/>
  <c r="S334" i="1"/>
  <c r="W334" i="1"/>
  <c r="S2550" i="1"/>
  <c r="W2550" i="1"/>
  <c r="S335" i="1"/>
  <c r="W335" i="1"/>
  <c r="S2208" i="1"/>
  <c r="W2208" i="1"/>
  <c r="S336" i="1"/>
  <c r="W336" i="1"/>
  <c r="S2932" i="1"/>
  <c r="W2932" i="1"/>
  <c r="S1956" i="1"/>
  <c r="W1956" i="1"/>
  <c r="S2933" i="1"/>
  <c r="W2933" i="1"/>
  <c r="S337" i="1"/>
  <c r="W337" i="1"/>
  <c r="S1609" i="1"/>
  <c r="W1609" i="1"/>
  <c r="S3307" i="1"/>
  <c r="W3307" i="1"/>
  <c r="S784" i="1"/>
  <c r="W784" i="1"/>
  <c r="S338" i="1"/>
  <c r="W338" i="1"/>
  <c r="S2209" i="1"/>
  <c r="W2209" i="1"/>
  <c r="S1610" i="1"/>
  <c r="W1610" i="1"/>
  <c r="S2210" i="1"/>
  <c r="W2210" i="1"/>
  <c r="S2934" i="1"/>
  <c r="W2934" i="1"/>
  <c r="S3487" i="1"/>
  <c r="W3487" i="1"/>
  <c r="S2551" i="1"/>
  <c r="W2551" i="1"/>
  <c r="S1611" i="1"/>
  <c r="W1611" i="1"/>
  <c r="S1957" i="1"/>
  <c r="W1957" i="1"/>
  <c r="S785" i="1"/>
  <c r="W785" i="1"/>
  <c r="S2935" i="1"/>
  <c r="W2935" i="1"/>
  <c r="S2552" i="1"/>
  <c r="W2552" i="1"/>
  <c r="S3680" i="1"/>
  <c r="W3680" i="1"/>
  <c r="S1212" i="1"/>
  <c r="W1212" i="1"/>
  <c r="S2553" i="1"/>
  <c r="W2553" i="1"/>
  <c r="S3488" i="1"/>
  <c r="W3488" i="1"/>
  <c r="S2554" i="1"/>
  <c r="W2554" i="1"/>
  <c r="S1612" i="1"/>
  <c r="W1612" i="1"/>
  <c r="S2211" i="1"/>
  <c r="W2211" i="1"/>
  <c r="S2936" i="1"/>
  <c r="W2936" i="1"/>
  <c r="S1213" i="1"/>
  <c r="W1213" i="1"/>
  <c r="S2555" i="1"/>
  <c r="W2555" i="1"/>
  <c r="S3308" i="1"/>
  <c r="W3308" i="1"/>
  <c r="S2556" i="1"/>
  <c r="W2556" i="1"/>
  <c r="S2937" i="1"/>
  <c r="W2937" i="1"/>
  <c r="S41" i="1"/>
  <c r="W41" i="1"/>
  <c r="S3681" i="1"/>
  <c r="W3681" i="1"/>
  <c r="S42" i="1"/>
  <c r="W42" i="1"/>
  <c r="S786" i="1"/>
  <c r="W786" i="1"/>
  <c r="S339" i="1"/>
  <c r="W339" i="1"/>
  <c r="S340" i="1"/>
  <c r="W340" i="1"/>
  <c r="S3489" i="1"/>
  <c r="W3489" i="1"/>
  <c r="S3682" i="1"/>
  <c r="W3682" i="1"/>
  <c r="S3309" i="1"/>
  <c r="W3309" i="1"/>
  <c r="S3683" i="1"/>
  <c r="W3683" i="1"/>
  <c r="S1958" i="1"/>
  <c r="W1958" i="1"/>
  <c r="S1214" i="1"/>
  <c r="W1214" i="1"/>
  <c r="S2212" i="1"/>
  <c r="W2212" i="1"/>
  <c r="S2557" i="1"/>
  <c r="W2557" i="1"/>
  <c r="S1215" i="1"/>
  <c r="W1215" i="1"/>
  <c r="S2558" i="1"/>
  <c r="W2558" i="1"/>
  <c r="S2213" i="1"/>
  <c r="W2213" i="1"/>
  <c r="S3490" i="1"/>
  <c r="W3490" i="1"/>
  <c r="S1613" i="1"/>
  <c r="W1613" i="1"/>
  <c r="S3310" i="1"/>
  <c r="W3310" i="1"/>
  <c r="S2214" i="1"/>
  <c r="W2214" i="1"/>
  <c r="S341" i="1"/>
  <c r="W341" i="1"/>
  <c r="S3491" i="1"/>
  <c r="W3491" i="1"/>
  <c r="S2559" i="1"/>
  <c r="W2559" i="1"/>
  <c r="S2938" i="1"/>
  <c r="W2938" i="1"/>
  <c r="S862" i="1"/>
  <c r="W862" i="1"/>
  <c r="S863" i="1"/>
  <c r="W863" i="1"/>
  <c r="S864" i="1"/>
  <c r="W864" i="1"/>
  <c r="S865" i="1"/>
  <c r="W865" i="1"/>
  <c r="S866" i="1"/>
  <c r="W866" i="1"/>
  <c r="S867" i="1"/>
  <c r="W867" i="1"/>
  <c r="S868" i="1"/>
  <c r="W868" i="1"/>
  <c r="S869" i="1"/>
  <c r="W869" i="1"/>
  <c r="S870" i="1"/>
  <c r="W870" i="1"/>
  <c r="S871" i="1"/>
  <c r="W871" i="1"/>
  <c r="S872" i="1"/>
  <c r="W872" i="1"/>
  <c r="S873" i="1"/>
  <c r="W873" i="1"/>
  <c r="S874" i="1"/>
  <c r="W874" i="1"/>
  <c r="S875" i="1"/>
  <c r="W875" i="1"/>
  <c r="S876" i="1"/>
  <c r="W876" i="1"/>
  <c r="S877" i="1"/>
  <c r="W877" i="1"/>
  <c r="S878" i="1"/>
  <c r="W878" i="1"/>
  <c r="S879" i="1"/>
  <c r="W879" i="1"/>
  <c r="S880" i="1"/>
  <c r="W880" i="1"/>
  <c r="S881" i="1"/>
  <c r="W881" i="1"/>
  <c r="S882" i="1"/>
  <c r="W882" i="1"/>
  <c r="S883" i="1"/>
  <c r="W883" i="1"/>
  <c r="S884" i="1"/>
  <c r="W884" i="1"/>
  <c r="S885" i="1"/>
  <c r="W885" i="1"/>
  <c r="S886" i="1"/>
  <c r="W886" i="1"/>
  <c r="S887" i="1"/>
  <c r="W887" i="1"/>
  <c r="S888" i="1"/>
  <c r="W888" i="1"/>
  <c r="S889" i="1"/>
  <c r="W889" i="1"/>
  <c r="S890" i="1"/>
  <c r="W890" i="1"/>
  <c r="S891" i="1"/>
  <c r="W891" i="1"/>
  <c r="S892" i="1"/>
  <c r="W892" i="1"/>
  <c r="S893" i="1"/>
  <c r="W893" i="1"/>
  <c r="S894" i="1"/>
  <c r="W894" i="1"/>
  <c r="S895" i="1"/>
  <c r="W895" i="1"/>
  <c r="S896" i="1"/>
  <c r="W896" i="1"/>
  <c r="S897" i="1"/>
  <c r="W897" i="1"/>
  <c r="S898" i="1"/>
  <c r="W898" i="1"/>
  <c r="S899" i="1"/>
  <c r="W899" i="1"/>
  <c r="S900" i="1"/>
  <c r="W900" i="1"/>
  <c r="S901" i="1"/>
  <c r="W901" i="1"/>
  <c r="S902" i="1"/>
  <c r="W902" i="1"/>
  <c r="S903" i="1"/>
  <c r="W903" i="1"/>
  <c r="S904" i="1"/>
  <c r="W904" i="1"/>
  <c r="S905" i="1"/>
  <c r="W905" i="1"/>
  <c r="S906" i="1"/>
  <c r="W906" i="1"/>
  <c r="S907" i="1"/>
  <c r="W907" i="1"/>
  <c r="S908" i="1"/>
  <c r="W908" i="1"/>
  <c r="S909" i="1"/>
  <c r="W909" i="1"/>
  <c r="S910" i="1"/>
  <c r="W910" i="1"/>
  <c r="S911" i="1"/>
  <c r="W911" i="1"/>
  <c r="S912" i="1"/>
  <c r="W912" i="1"/>
  <c r="S913" i="1"/>
  <c r="W913" i="1"/>
  <c r="S914" i="1"/>
  <c r="W914" i="1"/>
  <c r="S915" i="1"/>
  <c r="W915" i="1"/>
  <c r="S916" i="1"/>
  <c r="W916" i="1"/>
  <c r="S917" i="1"/>
  <c r="W917" i="1"/>
  <c r="S918" i="1"/>
  <c r="W918" i="1"/>
  <c r="S919" i="1"/>
  <c r="W919" i="1"/>
  <c r="S920" i="1"/>
  <c r="W920" i="1"/>
  <c r="S921" i="1"/>
  <c r="W921" i="1"/>
  <c r="S922" i="1"/>
  <c r="W922" i="1"/>
  <c r="S923" i="1"/>
  <c r="W923" i="1"/>
  <c r="S924" i="1"/>
  <c r="W924" i="1"/>
  <c r="S925" i="1"/>
  <c r="W925" i="1"/>
  <c r="S926" i="1"/>
  <c r="W926" i="1"/>
  <c r="S927" i="1"/>
  <c r="W927" i="1"/>
  <c r="S928" i="1"/>
  <c r="W928" i="1"/>
  <c r="S929" i="1"/>
  <c r="W929" i="1"/>
  <c r="S930" i="1"/>
  <c r="W930" i="1"/>
  <c r="S931" i="1"/>
  <c r="W931" i="1"/>
  <c r="S932" i="1"/>
  <c r="W932" i="1"/>
  <c r="S933" i="1"/>
  <c r="W933" i="1"/>
  <c r="S934" i="1"/>
  <c r="W934" i="1"/>
  <c r="S935" i="1"/>
  <c r="W935" i="1"/>
  <c r="S936" i="1"/>
  <c r="W936" i="1"/>
  <c r="S937" i="1"/>
  <c r="W937" i="1"/>
  <c r="S938" i="1"/>
  <c r="W938" i="1"/>
  <c r="S939" i="1"/>
  <c r="W939" i="1"/>
  <c r="S940" i="1"/>
  <c r="W940" i="1"/>
  <c r="S941" i="1"/>
  <c r="W941" i="1"/>
  <c r="S942" i="1"/>
  <c r="W942" i="1"/>
  <c r="S943" i="1"/>
  <c r="W943" i="1"/>
  <c r="S944" i="1"/>
  <c r="W944" i="1"/>
  <c r="S945" i="1"/>
  <c r="W945" i="1"/>
  <c r="S946" i="1"/>
  <c r="W946" i="1"/>
  <c r="S947" i="1"/>
  <c r="W947" i="1"/>
  <c r="S948" i="1"/>
  <c r="W948" i="1"/>
  <c r="S949" i="1"/>
  <c r="W949" i="1"/>
  <c r="S950" i="1"/>
  <c r="W950" i="1"/>
  <c r="S951" i="1"/>
  <c r="W951" i="1"/>
  <c r="S952" i="1"/>
  <c r="W952" i="1"/>
  <c r="S953" i="1"/>
  <c r="W953" i="1"/>
  <c r="S954" i="1"/>
  <c r="W954" i="1"/>
  <c r="S955" i="1"/>
  <c r="W955" i="1"/>
  <c r="S956" i="1"/>
  <c r="W956" i="1"/>
  <c r="S957" i="1"/>
  <c r="W957" i="1"/>
  <c r="S958" i="1"/>
  <c r="W958" i="1"/>
  <c r="S959" i="1"/>
  <c r="W959" i="1"/>
  <c r="S960" i="1"/>
  <c r="W960" i="1"/>
  <c r="S961" i="1"/>
  <c r="W961" i="1"/>
  <c r="S962" i="1"/>
  <c r="W962" i="1"/>
  <c r="S963" i="1"/>
  <c r="W963" i="1"/>
  <c r="S964" i="1"/>
  <c r="W964" i="1"/>
  <c r="S965" i="1"/>
  <c r="W965" i="1"/>
  <c r="S966" i="1"/>
  <c r="W966" i="1"/>
  <c r="S967" i="1"/>
  <c r="W967" i="1"/>
  <c r="S968" i="1"/>
  <c r="W968" i="1"/>
  <c r="S969" i="1"/>
  <c r="W969" i="1"/>
  <c r="S970" i="1"/>
  <c r="W970" i="1"/>
  <c r="S971" i="1"/>
  <c r="W971" i="1"/>
  <c r="S972" i="1"/>
  <c r="W972" i="1"/>
  <c r="S973" i="1"/>
  <c r="W973" i="1"/>
  <c r="S974" i="1"/>
  <c r="W974" i="1"/>
  <c r="S975" i="1"/>
  <c r="W975" i="1"/>
  <c r="S976" i="1"/>
  <c r="W976" i="1"/>
  <c r="S977" i="1"/>
  <c r="W977" i="1"/>
  <c r="S978" i="1"/>
  <c r="W978" i="1"/>
  <c r="S979" i="1"/>
  <c r="W979" i="1"/>
  <c r="S980" i="1"/>
  <c r="W980" i="1"/>
  <c r="S981" i="1"/>
  <c r="W981" i="1"/>
  <c r="S982" i="1"/>
  <c r="W982" i="1"/>
  <c r="S983" i="1"/>
  <c r="W983" i="1"/>
  <c r="S984" i="1"/>
  <c r="W984" i="1"/>
  <c r="S985" i="1"/>
  <c r="W985" i="1"/>
  <c r="S986" i="1"/>
  <c r="W986" i="1"/>
  <c r="S987" i="1"/>
  <c r="W987" i="1"/>
  <c r="S988" i="1"/>
  <c r="W988" i="1"/>
  <c r="S989" i="1"/>
  <c r="W989" i="1"/>
  <c r="S990" i="1"/>
  <c r="W990" i="1"/>
  <c r="S991" i="1"/>
  <c r="W991" i="1"/>
  <c r="S992" i="1"/>
  <c r="W992" i="1"/>
  <c r="S993" i="1"/>
  <c r="W993" i="1"/>
  <c r="S994" i="1"/>
  <c r="W994" i="1"/>
  <c r="S995" i="1"/>
  <c r="W995" i="1"/>
  <c r="S996" i="1"/>
  <c r="W996" i="1"/>
  <c r="S997" i="1"/>
  <c r="W997" i="1"/>
  <c r="S998" i="1"/>
  <c r="W998" i="1"/>
  <c r="S999" i="1"/>
  <c r="W999" i="1"/>
  <c r="S1000" i="1"/>
  <c r="W1000" i="1"/>
  <c r="S1001" i="1"/>
  <c r="W1001" i="1"/>
  <c r="S1002" i="1"/>
  <c r="W1002" i="1"/>
  <c r="S1003" i="1"/>
  <c r="W1003" i="1"/>
  <c r="S1004" i="1"/>
  <c r="W1004" i="1"/>
  <c r="S1005" i="1"/>
  <c r="W1005" i="1"/>
  <c r="S1006" i="1"/>
  <c r="W1006" i="1"/>
  <c r="S1007" i="1"/>
  <c r="W1007" i="1"/>
  <c r="S1008" i="1"/>
  <c r="W1008" i="1"/>
  <c r="S1009" i="1"/>
  <c r="W1009" i="1"/>
  <c r="S1010" i="1"/>
  <c r="W1010" i="1"/>
  <c r="S1011" i="1"/>
  <c r="W1011" i="1"/>
  <c r="S1012" i="1"/>
  <c r="W1012" i="1"/>
  <c r="S1013" i="1"/>
  <c r="W1013" i="1"/>
  <c r="S1014" i="1"/>
  <c r="W1014" i="1"/>
  <c r="S1015" i="1"/>
  <c r="W1015" i="1"/>
  <c r="S1016" i="1"/>
  <c r="W1016" i="1"/>
  <c r="S1017" i="1"/>
  <c r="W1017" i="1"/>
  <c r="S1018" i="1"/>
  <c r="W1018" i="1"/>
  <c r="S1019" i="1"/>
  <c r="W1019" i="1"/>
  <c r="S1020" i="1"/>
  <c r="W1020" i="1"/>
  <c r="S1021" i="1"/>
  <c r="W1021" i="1"/>
  <c r="S2939" i="1"/>
  <c r="W2939" i="1"/>
  <c r="S3684" i="1"/>
  <c r="W3684" i="1"/>
  <c r="S43" i="1"/>
  <c r="W43" i="1"/>
  <c r="S2940" i="1"/>
  <c r="W2940" i="1"/>
  <c r="S1614" i="1"/>
  <c r="W1614" i="1"/>
  <c r="S1216" i="1"/>
  <c r="W1216" i="1"/>
  <c r="S1217" i="1"/>
  <c r="W1217" i="1"/>
  <c r="S3685" i="1"/>
  <c r="W3685" i="1"/>
  <c r="S1615" i="1"/>
  <c r="W1615" i="1"/>
  <c r="S1218" i="1"/>
  <c r="W1218" i="1"/>
  <c r="S342" i="1"/>
  <c r="W342" i="1"/>
  <c r="S3311" i="1"/>
  <c r="W3311" i="1"/>
  <c r="S2941" i="1"/>
  <c r="W2941" i="1"/>
  <c r="S3312" i="1"/>
  <c r="W3312" i="1"/>
  <c r="S1959" i="1"/>
  <c r="W1959" i="1"/>
  <c r="S1616" i="1"/>
  <c r="W1616" i="1"/>
  <c r="S787" i="1"/>
  <c r="W787" i="1"/>
  <c r="S44" i="1"/>
  <c r="W44" i="1"/>
  <c r="S1219" i="1"/>
  <c r="W1219" i="1"/>
  <c r="S3313" i="1"/>
  <c r="W3313" i="1"/>
  <c r="S1042" i="1"/>
  <c r="W1042" i="1"/>
  <c r="S1043" i="1"/>
  <c r="W1043" i="1"/>
  <c r="S1044" i="1"/>
  <c r="W1044" i="1"/>
  <c r="S1045" i="1"/>
  <c r="W1045" i="1"/>
  <c r="S1046" i="1"/>
  <c r="W1046" i="1"/>
  <c r="S1047" i="1"/>
  <c r="W1047" i="1"/>
  <c r="S1048" i="1"/>
  <c r="W1048" i="1"/>
  <c r="S1049" i="1"/>
  <c r="W1049" i="1"/>
  <c r="S1050" i="1"/>
  <c r="W1050" i="1"/>
  <c r="S1051" i="1"/>
  <c r="W1051" i="1"/>
  <c r="S1052" i="1"/>
  <c r="W1052" i="1"/>
  <c r="S1053" i="1"/>
  <c r="W1053" i="1"/>
  <c r="S1054" i="1"/>
  <c r="W1054" i="1"/>
  <c r="S1055" i="1"/>
  <c r="W1055" i="1"/>
  <c r="S1056" i="1"/>
  <c r="W1056" i="1"/>
  <c r="S1057" i="1"/>
  <c r="W1057" i="1"/>
  <c r="S1058" i="1"/>
  <c r="W1058" i="1"/>
  <c r="S1059" i="1"/>
  <c r="W1059" i="1"/>
  <c r="S1060" i="1"/>
  <c r="W1060" i="1"/>
  <c r="S1061" i="1"/>
  <c r="W1061" i="1"/>
  <c r="S1062" i="1"/>
  <c r="W1062" i="1"/>
  <c r="S1063" i="1"/>
  <c r="W1063" i="1"/>
  <c r="S1064" i="1"/>
  <c r="W1064" i="1"/>
  <c r="S1065" i="1"/>
  <c r="W1065" i="1"/>
  <c r="S1066" i="1"/>
  <c r="W1066" i="1"/>
  <c r="S1067" i="1"/>
  <c r="W1067" i="1"/>
  <c r="S1068" i="1"/>
  <c r="W1068" i="1"/>
  <c r="S1069" i="1"/>
  <c r="W1069" i="1"/>
  <c r="S1070" i="1"/>
  <c r="W1070" i="1"/>
  <c r="S1071" i="1"/>
  <c r="W1071" i="1"/>
  <c r="S1072" i="1"/>
  <c r="W1072" i="1"/>
  <c r="S1073" i="1"/>
  <c r="W1073" i="1"/>
  <c r="S1074" i="1"/>
  <c r="W1074" i="1"/>
  <c r="S1075" i="1"/>
  <c r="W1075" i="1"/>
  <c r="S1076" i="1"/>
  <c r="W1076" i="1"/>
  <c r="S1077" i="1"/>
  <c r="W1077" i="1"/>
  <c r="S1078" i="1"/>
  <c r="W1078" i="1"/>
  <c r="S1079" i="1"/>
  <c r="W1079" i="1"/>
  <c r="S1080" i="1"/>
  <c r="W1080" i="1"/>
  <c r="S1081" i="1"/>
  <c r="W1081" i="1"/>
  <c r="S1082" i="1"/>
  <c r="W1082" i="1"/>
  <c r="S1083" i="1"/>
  <c r="W1083" i="1"/>
  <c r="S1084" i="1"/>
  <c r="W1084" i="1"/>
  <c r="S1085" i="1"/>
  <c r="W1085" i="1"/>
  <c r="S1086" i="1"/>
  <c r="W1086" i="1"/>
  <c r="S1087" i="1"/>
  <c r="W1087" i="1"/>
  <c r="S1088" i="1"/>
  <c r="W1088" i="1"/>
  <c r="S1089" i="1"/>
  <c r="W1089" i="1"/>
  <c r="S1090" i="1"/>
  <c r="W1090" i="1"/>
  <c r="S1091" i="1"/>
  <c r="W1091" i="1"/>
  <c r="S1092" i="1"/>
  <c r="W1092" i="1"/>
  <c r="S1093" i="1"/>
  <c r="W1093" i="1"/>
  <c r="S1094" i="1"/>
  <c r="W1094" i="1"/>
  <c r="S1095" i="1"/>
  <c r="W1095" i="1"/>
  <c r="S1096" i="1"/>
  <c r="W1096" i="1"/>
  <c r="S1097" i="1"/>
  <c r="W1097" i="1"/>
  <c r="S1098" i="1"/>
  <c r="W1098" i="1"/>
  <c r="S1099" i="1"/>
  <c r="W1099" i="1"/>
  <c r="S1100" i="1"/>
  <c r="W1100" i="1"/>
  <c r="S1101" i="1"/>
  <c r="W1101" i="1"/>
  <c r="S1102" i="1"/>
  <c r="W1102" i="1"/>
  <c r="S1103" i="1"/>
  <c r="W1103" i="1"/>
  <c r="S1104" i="1"/>
  <c r="W1104" i="1"/>
  <c r="S1105" i="1"/>
  <c r="W1105" i="1"/>
  <c r="S1106" i="1"/>
  <c r="W1106" i="1"/>
  <c r="S1107" i="1"/>
  <c r="W1107" i="1"/>
  <c r="S1108" i="1"/>
  <c r="W1108" i="1"/>
  <c r="S1109" i="1"/>
  <c r="W1109" i="1"/>
  <c r="S1110" i="1"/>
  <c r="W1110" i="1"/>
  <c r="S1111" i="1"/>
  <c r="W1111" i="1"/>
  <c r="S1112" i="1"/>
  <c r="W1112" i="1"/>
  <c r="S1113" i="1"/>
  <c r="W1113" i="1"/>
  <c r="S1114" i="1"/>
  <c r="W1114" i="1"/>
  <c r="S1115" i="1"/>
  <c r="W1115" i="1"/>
  <c r="S1116" i="1"/>
  <c r="W1116" i="1"/>
  <c r="S1117" i="1"/>
  <c r="W1117" i="1"/>
  <c r="S1118" i="1"/>
  <c r="W1118" i="1"/>
  <c r="S1119" i="1"/>
  <c r="W1119" i="1"/>
  <c r="S1120" i="1"/>
  <c r="W1120" i="1"/>
  <c r="S1121" i="1"/>
  <c r="W1121" i="1"/>
  <c r="S1122" i="1"/>
  <c r="W1122" i="1"/>
  <c r="S1123" i="1"/>
  <c r="W1123" i="1"/>
  <c r="S1124" i="1"/>
  <c r="W1124" i="1"/>
  <c r="S1125" i="1"/>
  <c r="W1125" i="1"/>
  <c r="S1126" i="1"/>
  <c r="W1126" i="1"/>
  <c r="S1127" i="1"/>
  <c r="W1127" i="1"/>
  <c r="S1128" i="1"/>
  <c r="W1128" i="1"/>
  <c r="S1129" i="1"/>
  <c r="W1129" i="1"/>
  <c r="S1130" i="1"/>
  <c r="W1130" i="1"/>
  <c r="S1131" i="1"/>
  <c r="W1131" i="1"/>
  <c r="S1132" i="1"/>
  <c r="W1132" i="1"/>
  <c r="S1133" i="1"/>
  <c r="W1133" i="1"/>
  <c r="S1134" i="1"/>
  <c r="W1134" i="1"/>
  <c r="S1135" i="1"/>
  <c r="W1135" i="1"/>
  <c r="S1136" i="1"/>
  <c r="W1136" i="1"/>
  <c r="S1137" i="1"/>
  <c r="W1137" i="1"/>
  <c r="S1138" i="1"/>
  <c r="W1138" i="1"/>
  <c r="S1139" i="1"/>
  <c r="W1139" i="1"/>
  <c r="S1140" i="1"/>
  <c r="W1140" i="1"/>
  <c r="S1141" i="1"/>
  <c r="W1141" i="1"/>
  <c r="S1142" i="1"/>
  <c r="W1142" i="1"/>
  <c r="S1143" i="1"/>
  <c r="W1143" i="1"/>
  <c r="S1144" i="1"/>
  <c r="W1144" i="1"/>
  <c r="S1145" i="1"/>
  <c r="W1145" i="1"/>
  <c r="S1146" i="1"/>
  <c r="W1146" i="1"/>
  <c r="S1147" i="1"/>
  <c r="W1147" i="1"/>
  <c r="S1148" i="1"/>
  <c r="W1148" i="1"/>
  <c r="S1149" i="1"/>
  <c r="W1149" i="1"/>
  <c r="S1150" i="1"/>
  <c r="W1150" i="1"/>
  <c r="S1151" i="1"/>
  <c r="W1151" i="1"/>
  <c r="S1152" i="1"/>
  <c r="W1152" i="1"/>
  <c r="S1153" i="1"/>
  <c r="W1153" i="1"/>
  <c r="S1154" i="1"/>
  <c r="W1154" i="1"/>
  <c r="S1155" i="1"/>
  <c r="W1155" i="1"/>
  <c r="S1156" i="1"/>
  <c r="W1156" i="1"/>
  <c r="S1157" i="1"/>
  <c r="W1157" i="1"/>
  <c r="S1158" i="1"/>
  <c r="W1158" i="1"/>
  <c r="S1159" i="1"/>
  <c r="W1159" i="1"/>
  <c r="S1160" i="1"/>
  <c r="W1160" i="1"/>
  <c r="S1161" i="1"/>
  <c r="W1161" i="1"/>
  <c r="S1162" i="1"/>
  <c r="W1162" i="1"/>
  <c r="S1163" i="1"/>
  <c r="W1163" i="1"/>
  <c r="S1164" i="1"/>
  <c r="W1164" i="1"/>
  <c r="S1165" i="1"/>
  <c r="W1165" i="1"/>
  <c r="S1166" i="1"/>
  <c r="W1166" i="1"/>
  <c r="S1167" i="1"/>
  <c r="W1167" i="1"/>
  <c r="S1168" i="1"/>
  <c r="W1168" i="1"/>
  <c r="S1169" i="1"/>
  <c r="W1169" i="1"/>
  <c r="S1170" i="1"/>
  <c r="W1170" i="1"/>
  <c r="S1171" i="1"/>
  <c r="W1171" i="1"/>
  <c r="S1172" i="1"/>
  <c r="W1172" i="1"/>
  <c r="S1173" i="1"/>
  <c r="W1173" i="1"/>
  <c r="S1174" i="1"/>
  <c r="W1174" i="1"/>
  <c r="S1175" i="1"/>
  <c r="W1175" i="1"/>
  <c r="S1176" i="1"/>
  <c r="W1176" i="1"/>
  <c r="S1177" i="1"/>
  <c r="W1177" i="1"/>
  <c r="S1178" i="1"/>
  <c r="W1178" i="1"/>
  <c r="S1179" i="1"/>
  <c r="W1179" i="1"/>
  <c r="S1180" i="1"/>
  <c r="W1180" i="1"/>
  <c r="S1181" i="1"/>
  <c r="W1181" i="1"/>
  <c r="S1182" i="1"/>
  <c r="W1182" i="1"/>
  <c r="S1183" i="1"/>
  <c r="W1183" i="1"/>
  <c r="S1184" i="1"/>
  <c r="W1184" i="1"/>
  <c r="S1185" i="1"/>
  <c r="W1185" i="1"/>
  <c r="S1617" i="1"/>
  <c r="W1617" i="1"/>
  <c r="S2942" i="1"/>
  <c r="W2942" i="1"/>
  <c r="S45" i="1"/>
  <c r="W45" i="1"/>
  <c r="S46" i="1"/>
  <c r="W46" i="1"/>
  <c r="S788" i="1"/>
  <c r="W788" i="1"/>
  <c r="S2215" i="1"/>
  <c r="W2215" i="1"/>
  <c r="S343" i="1"/>
  <c r="W343" i="1"/>
  <c r="S1220" i="1"/>
  <c r="W1220" i="1"/>
  <c r="S1618" i="1"/>
  <c r="W1618" i="1"/>
  <c r="S1221" i="1"/>
  <c r="W1221" i="1"/>
  <c r="S2560" i="1"/>
  <c r="W2560" i="1"/>
  <c r="S3492" i="1"/>
  <c r="W3492" i="1"/>
  <c r="S3314" i="1"/>
  <c r="W3314" i="1"/>
  <c r="S2963" i="1"/>
  <c r="W2963" i="1"/>
  <c r="S3315" i="1"/>
  <c r="W3315" i="1"/>
  <c r="S2216" i="1"/>
  <c r="W2216" i="1"/>
  <c r="S2561" i="1"/>
  <c r="W2561" i="1"/>
  <c r="S2217" i="1"/>
  <c r="W2217" i="1"/>
  <c r="S2964" i="1"/>
  <c r="W2964" i="1"/>
  <c r="S2965" i="1"/>
  <c r="W2965" i="1"/>
  <c r="S3493" i="1"/>
  <c r="W3493" i="1"/>
  <c r="S2966" i="1"/>
  <c r="W2966" i="1"/>
  <c r="S1222" i="1"/>
  <c r="W1222" i="1"/>
  <c r="S2562" i="1"/>
  <c r="W2562" i="1"/>
  <c r="S1223" i="1"/>
  <c r="W1223" i="1"/>
  <c r="S1619" i="1"/>
  <c r="W1619" i="1"/>
  <c r="S2967" i="1"/>
  <c r="W2967" i="1"/>
  <c r="S2968" i="1"/>
  <c r="W2968" i="1"/>
  <c r="S3316" i="1"/>
  <c r="W3316" i="1"/>
  <c r="S789" i="1"/>
  <c r="W789" i="1"/>
  <c r="S47" i="1"/>
  <c r="W47" i="1"/>
  <c r="S48" i="1"/>
  <c r="W48" i="1"/>
  <c r="S344" i="1"/>
  <c r="W344" i="1"/>
  <c r="S2218" i="1"/>
  <c r="W2218" i="1"/>
  <c r="S3494" i="1"/>
  <c r="W3494" i="1"/>
  <c r="S3686" i="1"/>
  <c r="W3686" i="1"/>
  <c r="S1960" i="1"/>
  <c r="W1960" i="1"/>
  <c r="S3317" i="1"/>
  <c r="W3317" i="1"/>
  <c r="S2603" i="1"/>
  <c r="W2603" i="1"/>
  <c r="S3495" i="1"/>
  <c r="W3495" i="1"/>
  <c r="S1226" i="1"/>
  <c r="W1226" i="1"/>
  <c r="S1227" i="1"/>
  <c r="W1227" i="1"/>
  <c r="S1228" i="1"/>
  <c r="W1228" i="1"/>
  <c r="S1229" i="1"/>
  <c r="W1229" i="1"/>
  <c r="S1230" i="1"/>
  <c r="W1230" i="1"/>
  <c r="S1231" i="1"/>
  <c r="W1231" i="1"/>
  <c r="S1232" i="1"/>
  <c r="W1232" i="1"/>
  <c r="S1233" i="1"/>
  <c r="W1233" i="1"/>
  <c r="S1234" i="1"/>
  <c r="W1234" i="1"/>
  <c r="S1235" i="1"/>
  <c r="W1235" i="1"/>
  <c r="S1236" i="1"/>
  <c r="W1236" i="1"/>
  <c r="S1237" i="1"/>
  <c r="W1237" i="1"/>
  <c r="S1238" i="1"/>
  <c r="W1238" i="1"/>
  <c r="S1239" i="1"/>
  <c r="W1239" i="1"/>
  <c r="S1240" i="1"/>
  <c r="W1240" i="1"/>
  <c r="S1241" i="1"/>
  <c r="W1241" i="1"/>
  <c r="S1242" i="1"/>
  <c r="W1242" i="1"/>
  <c r="S1243" i="1"/>
  <c r="W1243" i="1"/>
  <c r="S1244" i="1"/>
  <c r="W1244" i="1"/>
  <c r="S1245" i="1"/>
  <c r="W1245" i="1"/>
  <c r="S2604" i="1"/>
  <c r="W2604" i="1"/>
  <c r="S2969" i="1"/>
  <c r="W2969" i="1"/>
  <c r="S3496" i="1"/>
  <c r="W3496" i="1"/>
  <c r="S49" i="1"/>
  <c r="W49" i="1"/>
  <c r="S2970" i="1"/>
  <c r="W2970" i="1"/>
  <c r="S2219" i="1"/>
  <c r="W2219" i="1"/>
  <c r="S1961" i="1"/>
  <c r="W1961" i="1"/>
  <c r="S1962" i="1"/>
  <c r="W1962" i="1"/>
  <c r="S3687" i="1"/>
  <c r="W3687" i="1"/>
  <c r="S345" i="1"/>
  <c r="W345" i="1"/>
  <c r="S3318" i="1"/>
  <c r="W3318" i="1"/>
  <c r="S3319" i="1"/>
  <c r="W3319" i="1"/>
  <c r="S1620" i="1"/>
  <c r="W1620" i="1"/>
  <c r="S1224" i="1"/>
  <c r="W1224" i="1"/>
  <c r="S346" i="1"/>
  <c r="W346" i="1"/>
  <c r="S2971" i="1"/>
  <c r="W2971" i="1"/>
  <c r="S1621" i="1"/>
  <c r="W1621" i="1"/>
  <c r="S790" i="1"/>
  <c r="W790" i="1"/>
  <c r="S1622" i="1"/>
  <c r="W1622" i="1"/>
  <c r="S1225" i="1"/>
  <c r="W1225" i="1"/>
  <c r="S3688" i="1"/>
  <c r="W3688" i="1"/>
  <c r="S3497" i="1"/>
  <c r="W3497" i="1"/>
  <c r="S791" i="1"/>
  <c r="W791" i="1"/>
  <c r="S2220" i="1"/>
  <c r="W2220" i="1"/>
  <c r="S347" i="1"/>
  <c r="W347" i="1"/>
  <c r="S2605" i="1"/>
  <c r="W2605" i="1"/>
  <c r="S1623" i="1"/>
  <c r="W1623" i="1"/>
  <c r="S3498" i="1"/>
  <c r="W3498" i="1"/>
  <c r="S50" i="1"/>
  <c r="W50" i="1"/>
  <c r="S348" i="1"/>
  <c r="W348" i="1"/>
  <c r="S1963" i="1"/>
  <c r="W1963" i="1"/>
  <c r="S1964" i="1"/>
  <c r="W1964" i="1"/>
  <c r="S1965" i="1"/>
  <c r="W1965" i="1"/>
  <c r="S1966" i="1"/>
  <c r="W1966" i="1"/>
  <c r="S2972" i="1"/>
  <c r="W2972" i="1"/>
  <c r="S1246" i="1"/>
  <c r="W1246" i="1"/>
  <c r="S792" i="1"/>
  <c r="W792" i="1"/>
  <c r="S1967" i="1"/>
  <c r="W1967" i="1"/>
  <c r="S3320" i="1"/>
  <c r="W3320" i="1"/>
  <c r="S1247" i="1"/>
  <c r="W1247" i="1"/>
  <c r="S793" i="1"/>
  <c r="W793" i="1"/>
  <c r="S2221" i="1"/>
  <c r="W2221" i="1"/>
  <c r="S1248" i="1"/>
  <c r="W1248" i="1"/>
  <c r="S51" i="1"/>
  <c r="W51" i="1"/>
  <c r="S1968" i="1"/>
  <c r="W1968" i="1"/>
  <c r="S794" i="1"/>
  <c r="W794" i="1"/>
  <c r="S2606" i="1"/>
  <c r="W2606" i="1"/>
  <c r="S2607" i="1"/>
  <c r="W2607" i="1"/>
  <c r="S3689" i="1"/>
  <c r="W3689" i="1"/>
  <c r="S3499" i="1"/>
  <c r="W3499" i="1"/>
  <c r="S3500" i="1"/>
  <c r="W3500" i="1"/>
  <c r="S2222" i="1"/>
  <c r="W2222" i="1"/>
  <c r="S1249" i="1"/>
  <c r="W1249" i="1"/>
  <c r="S52" i="1"/>
  <c r="W52" i="1"/>
  <c r="S2608" i="1"/>
  <c r="W2608" i="1"/>
  <c r="S2223" i="1"/>
  <c r="W2223" i="1"/>
  <c r="S53" i="1"/>
  <c r="W53" i="1"/>
  <c r="S1969" i="1"/>
  <c r="W1969" i="1"/>
  <c r="S3501" i="1"/>
  <c r="W3501" i="1"/>
  <c r="S1970" i="1"/>
  <c r="W1970" i="1"/>
  <c r="S1306" i="1"/>
  <c r="W1306" i="1"/>
  <c r="S1307" i="1"/>
  <c r="W1307" i="1"/>
  <c r="S1308" i="1"/>
  <c r="W1308" i="1"/>
  <c r="S1309" i="1"/>
  <c r="W1309" i="1"/>
  <c r="S1310" i="1"/>
  <c r="W1310" i="1"/>
  <c r="S1311" i="1"/>
  <c r="W1311" i="1"/>
  <c r="S1312" i="1"/>
  <c r="W1312" i="1"/>
  <c r="S1313" i="1"/>
  <c r="W1313" i="1"/>
  <c r="S1314" i="1"/>
  <c r="W1314" i="1"/>
  <c r="S1315" i="1"/>
  <c r="W1315" i="1"/>
  <c r="S1316" i="1"/>
  <c r="W1316" i="1"/>
  <c r="S1317" i="1"/>
  <c r="W1317" i="1"/>
  <c r="S1318" i="1"/>
  <c r="W1318" i="1"/>
  <c r="S1319" i="1"/>
  <c r="W1319" i="1"/>
  <c r="S1320" i="1"/>
  <c r="W1320" i="1"/>
  <c r="S1321" i="1"/>
  <c r="W1321" i="1"/>
  <c r="S1322" i="1"/>
  <c r="W1322" i="1"/>
  <c r="S1323" i="1"/>
  <c r="W1323" i="1"/>
  <c r="S1324" i="1"/>
  <c r="W1324" i="1"/>
  <c r="S1325" i="1"/>
  <c r="W1325" i="1"/>
  <c r="S1326" i="1"/>
  <c r="W1326" i="1"/>
  <c r="S1327" i="1"/>
  <c r="W1327" i="1"/>
  <c r="S1328" i="1"/>
  <c r="W1328" i="1"/>
  <c r="S1329" i="1"/>
  <c r="W1329" i="1"/>
  <c r="S1330" i="1"/>
  <c r="W1330" i="1"/>
  <c r="S1331" i="1"/>
  <c r="W1331" i="1"/>
  <c r="S1332" i="1"/>
  <c r="W1332" i="1"/>
  <c r="S1333" i="1"/>
  <c r="W1333" i="1"/>
  <c r="S1334" i="1"/>
  <c r="W1334" i="1"/>
  <c r="S1335" i="1"/>
  <c r="W1335" i="1"/>
  <c r="S1336" i="1"/>
  <c r="W1336" i="1"/>
  <c r="S1337" i="1"/>
  <c r="W1337" i="1"/>
  <c r="S1338" i="1"/>
  <c r="W1338" i="1"/>
  <c r="S1339" i="1"/>
  <c r="W1339" i="1"/>
  <c r="S1340" i="1"/>
  <c r="W1340" i="1"/>
  <c r="S1341" i="1"/>
  <c r="W1341" i="1"/>
  <c r="S1342" i="1"/>
  <c r="W1342" i="1"/>
  <c r="S1343" i="1"/>
  <c r="W1343" i="1"/>
  <c r="S1344" i="1"/>
  <c r="W1344" i="1"/>
  <c r="S1345" i="1"/>
  <c r="W1345" i="1"/>
  <c r="S2224" i="1"/>
  <c r="W2224" i="1"/>
  <c r="S2225" i="1"/>
  <c r="W2225" i="1"/>
  <c r="S2973" i="1"/>
  <c r="W2973" i="1"/>
  <c r="S1250" i="1"/>
  <c r="W1250" i="1"/>
  <c r="S3321" i="1"/>
  <c r="W3321" i="1"/>
  <c r="S3322" i="1"/>
  <c r="W3322" i="1"/>
  <c r="S3323" i="1"/>
  <c r="W3323" i="1"/>
  <c r="S1624" i="1"/>
  <c r="W1624" i="1"/>
  <c r="S1971" i="1"/>
  <c r="W1971" i="1"/>
  <c r="S1251" i="1"/>
  <c r="W1251" i="1"/>
  <c r="S2974" i="1"/>
  <c r="W2974" i="1"/>
  <c r="S3502" i="1"/>
  <c r="W3502" i="1"/>
  <c r="S2226" i="1"/>
  <c r="W2226" i="1"/>
  <c r="S1625" i="1"/>
  <c r="W1625" i="1"/>
  <c r="S2975" i="1"/>
  <c r="W2975" i="1"/>
  <c r="S2976" i="1"/>
  <c r="W2976" i="1"/>
  <c r="S1972" i="1"/>
  <c r="W1972" i="1"/>
  <c r="S2977" i="1"/>
  <c r="W2977" i="1"/>
  <c r="S1973" i="1"/>
  <c r="W1973" i="1"/>
  <c r="S1626" i="1"/>
  <c r="W1626" i="1"/>
  <c r="S3324" i="1"/>
  <c r="W3324" i="1"/>
  <c r="S1252" i="1"/>
  <c r="W1252" i="1"/>
  <c r="S3503" i="1"/>
  <c r="W3503" i="1"/>
  <c r="S3504" i="1"/>
  <c r="W3504" i="1"/>
  <c r="S2978" i="1"/>
  <c r="W2978" i="1"/>
  <c r="S2609" i="1"/>
  <c r="W2609" i="1"/>
  <c r="S3690" i="1"/>
  <c r="W3690" i="1"/>
  <c r="S54" i="1"/>
  <c r="W54" i="1"/>
  <c r="S2227" i="1"/>
  <c r="W2227" i="1"/>
  <c r="S3325" i="1"/>
  <c r="W3325" i="1"/>
  <c r="S1253" i="1"/>
  <c r="W1253" i="1"/>
  <c r="S795" i="1"/>
  <c r="W795" i="1"/>
  <c r="S3326" i="1"/>
  <c r="W3326" i="1"/>
  <c r="S1627" i="1"/>
  <c r="W1627" i="1"/>
  <c r="S1974" i="1"/>
  <c r="W1974" i="1"/>
  <c r="S2979" i="1"/>
  <c r="W2979" i="1"/>
  <c r="S2980" i="1"/>
  <c r="W2980" i="1"/>
  <c r="S3327" i="1"/>
  <c r="W3327" i="1"/>
  <c r="S55" i="1"/>
  <c r="W55" i="1"/>
  <c r="S796" i="1"/>
  <c r="W796" i="1"/>
  <c r="S2228" i="1"/>
  <c r="W2228" i="1"/>
  <c r="S2610" i="1"/>
  <c r="W2610" i="1"/>
  <c r="S2229" i="1"/>
  <c r="W2229" i="1"/>
  <c r="S2981" i="1"/>
  <c r="W2981" i="1"/>
  <c r="S3691" i="1"/>
  <c r="W3691" i="1"/>
  <c r="S1975" i="1"/>
  <c r="W1975" i="1"/>
  <c r="S2611" i="1"/>
  <c r="W2611" i="1"/>
  <c r="S1976" i="1"/>
  <c r="W1976" i="1"/>
  <c r="S1628" i="1"/>
  <c r="W1628" i="1"/>
  <c r="S1977" i="1"/>
  <c r="W1977" i="1"/>
  <c r="S1629" i="1"/>
  <c r="W1629" i="1"/>
  <c r="S797" i="1"/>
  <c r="W797" i="1"/>
  <c r="S1630" i="1"/>
  <c r="W1630" i="1"/>
  <c r="S3692" i="1"/>
  <c r="W3692" i="1"/>
  <c r="S2230" i="1"/>
  <c r="W2230" i="1"/>
  <c r="S3693" i="1"/>
  <c r="W3693" i="1"/>
  <c r="S2982" i="1"/>
  <c r="W2982" i="1"/>
  <c r="S2983" i="1"/>
  <c r="W2983" i="1"/>
  <c r="S2612" i="1"/>
  <c r="W2612" i="1"/>
  <c r="S2231" i="1"/>
  <c r="W2231" i="1"/>
  <c r="S1406" i="1"/>
  <c r="W1406" i="1"/>
  <c r="S1407" i="1"/>
  <c r="W1407" i="1"/>
  <c r="S1408" i="1"/>
  <c r="W1408" i="1"/>
  <c r="S1409" i="1"/>
  <c r="W1409" i="1"/>
  <c r="S1410" i="1"/>
  <c r="W1410" i="1"/>
  <c r="S1411" i="1"/>
  <c r="W1411" i="1"/>
  <c r="S1412" i="1"/>
  <c r="W1412" i="1"/>
  <c r="S1413" i="1"/>
  <c r="W1413" i="1"/>
  <c r="S1414" i="1"/>
  <c r="W1414" i="1"/>
  <c r="S1415" i="1"/>
  <c r="W1415" i="1"/>
  <c r="S1416" i="1"/>
  <c r="W1416" i="1"/>
  <c r="S1417" i="1"/>
  <c r="W1417" i="1"/>
  <c r="S1418" i="1"/>
  <c r="W1418" i="1"/>
  <c r="S1419" i="1"/>
  <c r="W1419" i="1"/>
  <c r="S1420" i="1"/>
  <c r="W1420" i="1"/>
  <c r="S1421" i="1"/>
  <c r="W1421" i="1"/>
  <c r="S1422" i="1"/>
  <c r="W1422" i="1"/>
  <c r="S1423" i="1"/>
  <c r="W1423" i="1"/>
  <c r="S1424" i="1"/>
  <c r="W1424" i="1"/>
  <c r="S1425" i="1"/>
  <c r="W1425" i="1"/>
  <c r="S1426" i="1"/>
  <c r="W1426" i="1"/>
  <c r="S1427" i="1"/>
  <c r="W1427" i="1"/>
  <c r="S1428" i="1"/>
  <c r="W1428" i="1"/>
  <c r="S1429" i="1"/>
  <c r="W1429" i="1"/>
  <c r="S1430" i="1"/>
  <c r="W1430" i="1"/>
  <c r="S1431" i="1"/>
  <c r="W1431" i="1"/>
  <c r="S1432" i="1"/>
  <c r="W1432" i="1"/>
  <c r="S1433" i="1"/>
  <c r="W1433" i="1"/>
  <c r="S1434" i="1"/>
  <c r="W1434" i="1"/>
  <c r="S1435" i="1"/>
  <c r="W1435" i="1"/>
  <c r="S1436" i="1"/>
  <c r="W1436" i="1"/>
  <c r="S1437" i="1"/>
  <c r="W1437" i="1"/>
  <c r="S1438" i="1"/>
  <c r="W1438" i="1"/>
  <c r="S1439" i="1"/>
  <c r="W1439" i="1"/>
  <c r="S1440" i="1"/>
  <c r="W1440" i="1"/>
  <c r="S1441" i="1"/>
  <c r="W1441" i="1"/>
  <c r="S1442" i="1"/>
  <c r="W1442" i="1"/>
  <c r="S1443" i="1"/>
  <c r="W1443" i="1"/>
  <c r="S1444" i="1"/>
  <c r="W1444" i="1"/>
  <c r="S1445" i="1"/>
  <c r="W1445" i="1"/>
  <c r="S1446" i="1"/>
  <c r="W1446" i="1"/>
  <c r="S1447" i="1"/>
  <c r="W1447" i="1"/>
  <c r="S1448" i="1"/>
  <c r="W1448" i="1"/>
  <c r="S1449" i="1"/>
  <c r="W1449" i="1"/>
  <c r="S1450" i="1"/>
  <c r="W1450" i="1"/>
  <c r="S1451" i="1"/>
  <c r="W1451" i="1"/>
  <c r="S1452" i="1"/>
  <c r="W1452" i="1"/>
  <c r="S1453" i="1"/>
  <c r="W1453" i="1"/>
  <c r="S1454" i="1"/>
  <c r="W1454" i="1"/>
  <c r="S1455" i="1"/>
  <c r="W1455" i="1"/>
  <c r="S1456" i="1"/>
  <c r="W1456" i="1"/>
  <c r="S1457" i="1"/>
  <c r="W1457" i="1"/>
  <c r="S1458" i="1"/>
  <c r="W1458" i="1"/>
  <c r="S1459" i="1"/>
  <c r="W1459" i="1"/>
  <c r="S1460" i="1"/>
  <c r="W1460" i="1"/>
  <c r="S1461" i="1"/>
  <c r="W1461" i="1"/>
  <c r="S1462" i="1"/>
  <c r="W1462" i="1"/>
  <c r="S3694" i="1"/>
  <c r="W3694" i="1"/>
  <c r="S2613" i="1"/>
  <c r="W2613" i="1"/>
  <c r="S1254" i="1"/>
  <c r="W1254" i="1"/>
  <c r="S1631" i="1"/>
  <c r="W1631" i="1"/>
  <c r="S1255" i="1"/>
  <c r="W1255" i="1"/>
  <c r="S798" i="1"/>
  <c r="W798" i="1"/>
  <c r="S1632" i="1"/>
  <c r="W1632" i="1"/>
  <c r="S56" i="1"/>
  <c r="W56" i="1"/>
  <c r="S1633" i="1"/>
  <c r="W1633" i="1"/>
  <c r="S799" i="1"/>
  <c r="W799" i="1"/>
  <c r="S2614" i="1"/>
  <c r="W2614" i="1"/>
  <c r="S3695" i="1"/>
  <c r="W3695" i="1"/>
  <c r="S1634" i="1"/>
  <c r="W1634" i="1"/>
  <c r="S349" i="1"/>
  <c r="W349" i="1"/>
  <c r="S3328" i="1"/>
  <c r="W3328" i="1"/>
  <c r="S350" i="1"/>
  <c r="W350" i="1"/>
  <c r="S3505" i="1"/>
  <c r="W3505" i="1"/>
  <c r="S57" i="1"/>
  <c r="W57" i="1"/>
  <c r="S58" i="1"/>
  <c r="W58" i="1"/>
  <c r="S1978" i="1"/>
  <c r="W1978" i="1"/>
  <c r="S1483" i="1"/>
  <c r="W1483" i="1"/>
  <c r="S1484" i="1"/>
  <c r="W1484" i="1"/>
  <c r="S1485" i="1"/>
  <c r="W1485" i="1"/>
  <c r="S1486" i="1"/>
  <c r="W1486" i="1"/>
  <c r="S1487" i="1"/>
  <c r="W1487" i="1"/>
  <c r="S1488" i="1"/>
  <c r="W1488" i="1"/>
  <c r="S1489" i="1"/>
  <c r="W1489" i="1"/>
  <c r="S1490" i="1"/>
  <c r="W1490" i="1"/>
  <c r="S1491" i="1"/>
  <c r="W1491" i="1"/>
  <c r="S1492" i="1"/>
  <c r="W1492" i="1"/>
  <c r="S1493" i="1"/>
  <c r="W1493" i="1"/>
  <c r="S1494" i="1"/>
  <c r="W1494" i="1"/>
  <c r="S1495" i="1"/>
  <c r="W1495" i="1"/>
  <c r="S1496" i="1"/>
  <c r="W1496" i="1"/>
  <c r="S1497" i="1"/>
  <c r="W1497" i="1"/>
  <c r="S1498" i="1"/>
  <c r="W1498" i="1"/>
  <c r="S1499" i="1"/>
  <c r="W1499" i="1"/>
  <c r="S1500" i="1"/>
  <c r="W1500" i="1"/>
  <c r="S1501" i="1"/>
  <c r="W1501" i="1"/>
  <c r="S1502" i="1"/>
  <c r="W1502" i="1"/>
  <c r="S2232" i="1"/>
  <c r="W2232" i="1"/>
  <c r="S1256" i="1"/>
  <c r="W1256" i="1"/>
  <c r="S351" i="1"/>
  <c r="W351" i="1"/>
  <c r="S2984" i="1"/>
  <c r="W2984" i="1"/>
  <c r="S1257" i="1"/>
  <c r="W1257" i="1"/>
  <c r="S2233" i="1"/>
  <c r="W2233" i="1"/>
  <c r="S2615" i="1"/>
  <c r="W2615" i="1"/>
  <c r="S2985" i="1"/>
  <c r="W2985" i="1"/>
  <c r="S1635" i="1"/>
  <c r="W1635" i="1"/>
  <c r="S2234" i="1"/>
  <c r="W2234" i="1"/>
  <c r="S3506" i="1"/>
  <c r="W3506" i="1"/>
  <c r="S1636" i="1"/>
  <c r="W1636" i="1"/>
  <c r="S2235" i="1"/>
  <c r="W2235" i="1"/>
  <c r="S352" i="1"/>
  <c r="W352" i="1"/>
  <c r="S1258" i="1"/>
  <c r="W1258" i="1"/>
  <c r="S3696" i="1"/>
  <c r="W3696" i="1"/>
  <c r="S3329" i="1"/>
  <c r="W3329" i="1"/>
  <c r="S2986" i="1"/>
  <c r="W2986" i="1"/>
  <c r="S2987" i="1"/>
  <c r="W2987" i="1"/>
  <c r="S3330" i="1"/>
  <c r="W3330" i="1"/>
  <c r="S2988" i="1"/>
  <c r="W2988" i="1"/>
  <c r="S3697" i="1"/>
  <c r="W3697" i="1"/>
  <c r="S3331" i="1"/>
  <c r="W3331" i="1"/>
  <c r="S1637" i="1"/>
  <c r="W1637" i="1"/>
  <c r="S1979" i="1"/>
  <c r="W1979" i="1"/>
  <c r="S800" i="1"/>
  <c r="W800" i="1"/>
  <c r="S1259" i="1"/>
  <c r="W1259" i="1"/>
  <c r="S1638" i="1"/>
  <c r="W1638" i="1"/>
  <c r="S1260" i="1"/>
  <c r="W1260" i="1"/>
  <c r="S3698" i="1"/>
  <c r="W3698" i="1"/>
  <c r="S3507" i="1"/>
  <c r="W3507" i="1"/>
  <c r="S1639" i="1"/>
  <c r="W1639" i="1"/>
  <c r="S2616" i="1"/>
  <c r="W2616" i="1"/>
  <c r="S353" i="1"/>
  <c r="W353" i="1"/>
  <c r="S59" i="1"/>
  <c r="W59" i="1"/>
  <c r="S1980" i="1"/>
  <c r="W1980" i="1"/>
  <c r="S1981" i="1"/>
  <c r="W1981" i="1"/>
  <c r="S801" i="1"/>
  <c r="W801" i="1"/>
  <c r="S802" i="1"/>
  <c r="W802" i="1"/>
  <c r="S3508" i="1"/>
  <c r="W3508" i="1"/>
  <c r="S1543" i="1"/>
  <c r="W1543" i="1"/>
  <c r="S1544" i="1"/>
  <c r="W1544" i="1"/>
  <c r="S1545" i="1"/>
  <c r="W1545" i="1"/>
  <c r="S1546" i="1"/>
  <c r="W1546" i="1"/>
  <c r="S1547" i="1"/>
  <c r="W1547" i="1"/>
  <c r="S1548" i="1"/>
  <c r="W1548" i="1"/>
  <c r="S1549" i="1"/>
  <c r="W1549" i="1"/>
  <c r="S1550" i="1"/>
  <c r="W1550" i="1"/>
  <c r="S1551" i="1"/>
  <c r="W1551" i="1"/>
  <c r="S1552" i="1"/>
  <c r="W1552" i="1"/>
  <c r="S1553" i="1"/>
  <c r="W1553" i="1"/>
  <c r="S1554" i="1"/>
  <c r="W1554" i="1"/>
  <c r="S1555" i="1"/>
  <c r="W1555" i="1"/>
  <c r="S1556" i="1"/>
  <c r="W1556" i="1"/>
  <c r="S1557" i="1"/>
  <c r="W1557" i="1"/>
  <c r="S1558" i="1"/>
  <c r="W1558" i="1"/>
  <c r="S1559" i="1"/>
  <c r="W1559" i="1"/>
  <c r="S1560" i="1"/>
  <c r="W1560" i="1"/>
  <c r="S1561" i="1"/>
  <c r="W1561" i="1"/>
  <c r="S1562" i="1"/>
  <c r="W1562" i="1"/>
  <c r="S1563" i="1"/>
  <c r="W1563" i="1"/>
  <c r="S1564" i="1"/>
  <c r="W1564" i="1"/>
  <c r="S1565" i="1"/>
  <c r="W1565" i="1"/>
  <c r="S1566" i="1"/>
  <c r="W1566" i="1"/>
  <c r="S1567" i="1"/>
  <c r="W1567" i="1"/>
  <c r="S1568" i="1"/>
  <c r="W1568" i="1"/>
  <c r="S1569" i="1"/>
  <c r="W1569" i="1"/>
  <c r="S1570" i="1"/>
  <c r="W1570" i="1"/>
  <c r="S1571" i="1"/>
  <c r="W1571" i="1"/>
  <c r="S1572" i="1"/>
  <c r="W1572" i="1"/>
  <c r="S1573" i="1"/>
  <c r="W1573" i="1"/>
  <c r="S1574" i="1"/>
  <c r="W1574" i="1"/>
  <c r="S1575" i="1"/>
  <c r="W1575" i="1"/>
  <c r="S1576" i="1"/>
  <c r="W1576" i="1"/>
  <c r="S1577" i="1"/>
  <c r="W1577" i="1"/>
  <c r="S1578" i="1"/>
  <c r="W1578" i="1"/>
  <c r="S1579" i="1"/>
  <c r="W1579" i="1"/>
  <c r="S1580" i="1"/>
  <c r="W1580" i="1"/>
  <c r="S1581" i="1"/>
  <c r="W1581" i="1"/>
  <c r="S1582" i="1"/>
  <c r="W1582" i="1"/>
  <c r="S1583" i="1"/>
  <c r="W1583" i="1"/>
  <c r="S1584" i="1"/>
  <c r="W1584" i="1"/>
  <c r="S1585" i="1"/>
  <c r="W1585" i="1"/>
  <c r="S1586" i="1"/>
  <c r="W1586" i="1"/>
  <c r="S1587" i="1"/>
  <c r="W1587" i="1"/>
  <c r="S1588" i="1"/>
  <c r="W1588" i="1"/>
  <c r="S1589" i="1"/>
  <c r="W1589" i="1"/>
  <c r="S1590" i="1"/>
  <c r="W1590" i="1"/>
  <c r="S1591" i="1"/>
  <c r="W1591" i="1"/>
  <c r="S1592" i="1"/>
  <c r="W1592" i="1"/>
  <c r="S1593" i="1"/>
  <c r="W1593" i="1"/>
  <c r="S1594" i="1"/>
  <c r="W1594" i="1"/>
  <c r="S1595" i="1"/>
  <c r="W1595" i="1"/>
  <c r="S1596" i="1"/>
  <c r="W1596" i="1"/>
  <c r="S1597" i="1"/>
  <c r="W1597" i="1"/>
  <c r="S1598" i="1"/>
  <c r="W1598" i="1"/>
  <c r="S1599" i="1"/>
  <c r="W1599" i="1"/>
  <c r="S1600" i="1"/>
  <c r="W1600" i="1"/>
  <c r="S1601" i="1"/>
  <c r="W1601" i="1"/>
  <c r="S1602" i="1"/>
  <c r="W1602" i="1"/>
  <c r="S60" i="1"/>
  <c r="W60" i="1"/>
  <c r="S3699" i="1"/>
  <c r="W3699" i="1"/>
  <c r="S3332" i="1"/>
  <c r="W3332" i="1"/>
  <c r="S1261" i="1"/>
  <c r="W1261" i="1"/>
  <c r="S1982" i="1"/>
  <c r="W1982" i="1"/>
  <c r="S803" i="1"/>
  <c r="W803" i="1"/>
  <c r="S2989" i="1"/>
  <c r="W2989" i="1"/>
  <c r="S3333" i="1"/>
  <c r="W3333" i="1"/>
  <c r="S3700" i="1"/>
  <c r="W3700" i="1"/>
  <c r="S3334" i="1"/>
  <c r="W3334" i="1"/>
  <c r="S2990" i="1"/>
  <c r="W2990" i="1"/>
  <c r="S804" i="1"/>
  <c r="W804" i="1"/>
  <c r="S2236" i="1"/>
  <c r="W2236" i="1"/>
  <c r="S2237" i="1"/>
  <c r="W2237" i="1"/>
  <c r="S3509" i="1"/>
  <c r="W3509" i="1"/>
  <c r="S3510" i="1"/>
  <c r="W3510" i="1"/>
  <c r="S3701" i="1"/>
  <c r="W3701" i="1"/>
  <c r="S1640" i="1"/>
  <c r="W1640" i="1"/>
  <c r="S354" i="1"/>
  <c r="W354" i="1"/>
  <c r="S1262" i="1"/>
  <c r="W1262" i="1"/>
  <c r="S61" i="1"/>
  <c r="W61" i="1"/>
  <c r="S3335" i="1"/>
  <c r="W3335" i="1"/>
  <c r="S2238" i="1"/>
  <c r="W2238" i="1"/>
  <c r="S3336" i="1"/>
  <c r="W3336" i="1"/>
  <c r="S355" i="1"/>
  <c r="W355" i="1"/>
  <c r="S3337" i="1"/>
  <c r="W3337" i="1"/>
  <c r="S3511" i="1"/>
  <c r="W3511" i="1"/>
  <c r="S2991" i="1"/>
  <c r="W2991" i="1"/>
  <c r="S1641" i="1"/>
  <c r="W1641" i="1"/>
  <c r="S1642" i="1"/>
  <c r="W1642" i="1"/>
  <c r="S3702" i="1"/>
  <c r="W3702" i="1"/>
  <c r="S2003" i="1"/>
  <c r="W2003" i="1"/>
  <c r="S805" i="1"/>
  <c r="W805" i="1"/>
  <c r="S62" i="1"/>
  <c r="W62" i="1"/>
  <c r="S2992" i="1"/>
  <c r="W2992" i="1"/>
  <c r="S63" i="1"/>
  <c r="W63" i="1"/>
  <c r="S3338" i="1"/>
  <c r="W3338" i="1"/>
  <c r="S1643" i="1"/>
  <c r="W1643" i="1"/>
  <c r="S1263" i="1"/>
  <c r="W1263" i="1"/>
  <c r="S2004" i="1"/>
  <c r="W2004" i="1"/>
  <c r="S3339" i="1"/>
  <c r="W3339" i="1"/>
  <c r="S2993" i="1"/>
  <c r="W2993" i="1"/>
  <c r="S356" i="1"/>
  <c r="W356" i="1"/>
  <c r="S3703" i="1"/>
  <c r="W3703" i="1"/>
  <c r="S3704" i="1"/>
  <c r="W3704" i="1"/>
  <c r="S2005" i="1"/>
  <c r="W2005" i="1"/>
  <c r="S2994" i="1"/>
  <c r="W2994" i="1"/>
  <c r="S1264" i="1"/>
  <c r="W1264" i="1"/>
  <c r="S64" i="1"/>
  <c r="W64" i="1"/>
  <c r="S3705" i="1"/>
  <c r="W3705" i="1"/>
  <c r="S2617" i="1"/>
  <c r="W2617" i="1"/>
  <c r="S3512" i="1"/>
  <c r="W3512" i="1"/>
  <c r="S2618" i="1"/>
  <c r="W2618" i="1"/>
  <c r="S2619" i="1"/>
  <c r="W2619" i="1"/>
  <c r="S2620" i="1"/>
  <c r="W2620" i="1"/>
  <c r="S3340" i="1"/>
  <c r="W3340" i="1"/>
  <c r="S65" i="1"/>
  <c r="W65" i="1"/>
  <c r="S3341" i="1"/>
  <c r="W3341" i="1"/>
  <c r="S3342" i="1"/>
  <c r="W3342" i="1"/>
  <c r="S2621" i="1"/>
  <c r="W2621" i="1"/>
  <c r="S806" i="1"/>
  <c r="W806" i="1"/>
  <c r="S3513" i="1"/>
  <c r="W3513" i="1"/>
  <c r="S1644" i="1"/>
  <c r="W1644" i="1"/>
  <c r="S1645" i="1"/>
  <c r="W1645" i="1"/>
  <c r="S1646" i="1"/>
  <c r="W1646" i="1"/>
  <c r="S1265" i="1"/>
  <c r="W1265" i="1"/>
  <c r="S1266" i="1"/>
  <c r="W1266" i="1"/>
  <c r="S3514" i="1"/>
  <c r="W3514" i="1"/>
  <c r="S66" i="1"/>
  <c r="W66" i="1"/>
  <c r="S2995" i="1"/>
  <c r="W2995" i="1"/>
  <c r="S2006" i="1"/>
  <c r="W2006" i="1"/>
  <c r="S2996" i="1"/>
  <c r="W2996" i="1"/>
  <c r="S1267" i="1"/>
  <c r="W1267" i="1"/>
  <c r="S2007" i="1"/>
  <c r="W2007" i="1"/>
  <c r="S3706" i="1"/>
  <c r="W3706" i="1"/>
  <c r="S2622" i="1"/>
  <c r="W2622" i="1"/>
  <c r="S1268" i="1"/>
  <c r="W1268" i="1"/>
  <c r="S1647" i="1"/>
  <c r="W1647" i="1"/>
  <c r="S2239" i="1"/>
  <c r="W2239" i="1"/>
  <c r="S2240" i="1"/>
  <c r="W2240" i="1"/>
  <c r="S1683" i="1"/>
  <c r="W1683" i="1"/>
  <c r="S1684" i="1"/>
  <c r="W1684" i="1"/>
  <c r="S1685" i="1"/>
  <c r="W1685" i="1"/>
  <c r="S1686" i="1"/>
  <c r="W1686" i="1"/>
  <c r="S1687" i="1"/>
  <c r="W1687" i="1"/>
  <c r="S1688" i="1"/>
  <c r="W1688" i="1"/>
  <c r="S1689" i="1"/>
  <c r="W1689" i="1"/>
  <c r="S1690" i="1"/>
  <c r="W1690" i="1"/>
  <c r="S1691" i="1"/>
  <c r="W1691" i="1"/>
  <c r="S1692" i="1"/>
  <c r="W1692" i="1"/>
  <c r="S1693" i="1"/>
  <c r="W1693" i="1"/>
  <c r="S1694" i="1"/>
  <c r="W1694" i="1"/>
  <c r="S1695" i="1"/>
  <c r="W1695" i="1"/>
  <c r="S1696" i="1"/>
  <c r="W1696" i="1"/>
  <c r="S1697" i="1"/>
  <c r="W1697" i="1"/>
  <c r="S1698" i="1"/>
  <c r="W1698" i="1"/>
  <c r="S1699" i="1"/>
  <c r="W1699" i="1"/>
  <c r="S1700" i="1"/>
  <c r="W1700" i="1"/>
  <c r="S1701" i="1"/>
  <c r="W1701" i="1"/>
  <c r="S1702" i="1"/>
  <c r="W1702" i="1"/>
  <c r="S1703" i="1"/>
  <c r="W1703" i="1"/>
  <c r="S1704" i="1"/>
  <c r="W1704" i="1"/>
  <c r="S1705" i="1"/>
  <c r="W1705" i="1"/>
  <c r="S1706" i="1"/>
  <c r="W1706" i="1"/>
  <c r="S1707" i="1"/>
  <c r="W1707" i="1"/>
  <c r="S1708" i="1"/>
  <c r="W1708" i="1"/>
  <c r="S1709" i="1"/>
  <c r="W1709" i="1"/>
  <c r="S1710" i="1"/>
  <c r="W1710" i="1"/>
  <c r="S1711" i="1"/>
  <c r="W1711" i="1"/>
  <c r="S1712" i="1"/>
  <c r="W1712" i="1"/>
  <c r="S1713" i="1"/>
  <c r="W1713" i="1"/>
  <c r="S1714" i="1"/>
  <c r="W1714" i="1"/>
  <c r="S1715" i="1"/>
  <c r="W1715" i="1"/>
  <c r="S1716" i="1"/>
  <c r="W1716" i="1"/>
  <c r="S1717" i="1"/>
  <c r="W1717" i="1"/>
  <c r="S1718" i="1"/>
  <c r="W1718" i="1"/>
  <c r="S1719" i="1"/>
  <c r="W1719" i="1"/>
  <c r="S1720" i="1"/>
  <c r="W1720" i="1"/>
  <c r="S1721" i="1"/>
  <c r="W1721" i="1"/>
  <c r="S1722" i="1"/>
  <c r="W1722" i="1"/>
  <c r="S1723" i="1"/>
  <c r="W1723" i="1"/>
  <c r="S1724" i="1"/>
  <c r="W1724" i="1"/>
  <c r="S1725" i="1"/>
  <c r="W1725" i="1"/>
  <c r="S1726" i="1"/>
  <c r="W1726" i="1"/>
  <c r="S1727" i="1"/>
  <c r="W1727" i="1"/>
  <c r="S1728" i="1"/>
  <c r="W1728" i="1"/>
  <c r="S1729" i="1"/>
  <c r="W1729" i="1"/>
  <c r="S1730" i="1"/>
  <c r="W1730" i="1"/>
  <c r="S1731" i="1"/>
  <c r="W1731" i="1"/>
  <c r="S1732" i="1"/>
  <c r="W1732" i="1"/>
  <c r="S1733" i="1"/>
  <c r="W1733" i="1"/>
  <c r="S1734" i="1"/>
  <c r="W1734" i="1"/>
  <c r="S1735" i="1"/>
  <c r="W1735" i="1"/>
  <c r="S1736" i="1"/>
  <c r="W1736" i="1"/>
  <c r="S1737" i="1"/>
  <c r="W1737" i="1"/>
  <c r="S1738" i="1"/>
  <c r="W1738" i="1"/>
  <c r="S1739" i="1"/>
  <c r="W1739" i="1"/>
  <c r="S1740" i="1"/>
  <c r="W1740" i="1"/>
  <c r="S1741" i="1"/>
  <c r="W1741" i="1"/>
  <c r="S1742" i="1"/>
  <c r="W1742" i="1"/>
  <c r="S67" i="1"/>
  <c r="W67" i="1"/>
  <c r="S807" i="1"/>
  <c r="W807" i="1"/>
  <c r="S357" i="1"/>
  <c r="W357" i="1"/>
  <c r="S1648" i="1"/>
  <c r="W1648" i="1"/>
  <c r="S3343" i="1"/>
  <c r="W3343" i="1"/>
  <c r="S3515" i="1"/>
  <c r="W3515" i="1"/>
  <c r="S3516" i="1"/>
  <c r="W3516" i="1"/>
  <c r="S358" i="1"/>
  <c r="W358" i="1"/>
  <c r="S1649" i="1"/>
  <c r="W1649" i="1"/>
  <c r="S2623" i="1"/>
  <c r="W2623" i="1"/>
  <c r="S1269" i="1"/>
  <c r="W1269" i="1"/>
  <c r="S3707" i="1"/>
  <c r="W3707" i="1"/>
  <c r="S1270" i="1"/>
  <c r="W1270" i="1"/>
  <c r="S2624" i="1"/>
  <c r="W2624" i="1"/>
  <c r="S3708" i="1"/>
  <c r="W3708" i="1"/>
  <c r="S2008" i="1"/>
  <c r="W2008" i="1"/>
  <c r="S808" i="1"/>
  <c r="W808" i="1"/>
  <c r="S2997" i="1"/>
  <c r="W2997" i="1"/>
  <c r="S2625" i="1"/>
  <c r="W2625" i="1"/>
  <c r="S1271" i="1"/>
  <c r="W1271" i="1"/>
  <c r="S2009" i="1"/>
  <c r="W2009" i="1"/>
  <c r="S1272" i="1"/>
  <c r="W1272" i="1"/>
  <c r="S3709" i="1"/>
  <c r="W3709" i="1"/>
  <c r="S1766" i="1"/>
  <c r="W1766" i="1"/>
  <c r="S1767" i="1"/>
  <c r="W1767" i="1"/>
  <c r="S1768" i="1"/>
  <c r="W1768" i="1"/>
  <c r="S1769" i="1"/>
  <c r="W1769" i="1"/>
  <c r="S1770" i="1"/>
  <c r="W1770" i="1"/>
  <c r="S1771" i="1"/>
  <c r="W1771" i="1"/>
  <c r="S1772" i="1"/>
  <c r="W1772" i="1"/>
  <c r="S1773" i="1"/>
  <c r="W1773" i="1"/>
  <c r="S1774" i="1"/>
  <c r="W1774" i="1"/>
  <c r="S1775" i="1"/>
  <c r="W1775" i="1"/>
  <c r="S1776" i="1"/>
  <c r="W1776" i="1"/>
  <c r="S1777" i="1"/>
  <c r="W1777" i="1"/>
  <c r="S1778" i="1"/>
  <c r="W1778" i="1"/>
  <c r="S1779" i="1"/>
  <c r="W1779" i="1"/>
  <c r="S1780" i="1"/>
  <c r="W1780" i="1"/>
  <c r="S1781" i="1"/>
  <c r="W1781" i="1"/>
  <c r="S1782" i="1"/>
  <c r="W1782" i="1"/>
  <c r="S1783" i="1"/>
  <c r="W1783" i="1"/>
  <c r="S1784" i="1"/>
  <c r="W1784" i="1"/>
  <c r="S1785" i="1"/>
  <c r="W1785" i="1"/>
  <c r="S1786" i="1"/>
  <c r="W1786" i="1"/>
  <c r="S1787" i="1"/>
  <c r="W1787" i="1"/>
  <c r="S1788" i="1"/>
  <c r="W1788" i="1"/>
  <c r="S1789" i="1"/>
  <c r="W1789" i="1"/>
  <c r="S1790" i="1"/>
  <c r="W1790" i="1"/>
  <c r="S1791" i="1"/>
  <c r="W1791" i="1"/>
  <c r="S1792" i="1"/>
  <c r="W1792" i="1"/>
  <c r="S1793" i="1"/>
  <c r="W1793" i="1"/>
  <c r="S1794" i="1"/>
  <c r="W1794" i="1"/>
  <c r="S1795" i="1"/>
  <c r="W1795" i="1"/>
  <c r="S1796" i="1"/>
  <c r="W1796" i="1"/>
  <c r="S1797" i="1"/>
  <c r="W1797" i="1"/>
  <c r="S1798" i="1"/>
  <c r="W1798" i="1"/>
  <c r="S1799" i="1"/>
  <c r="W1799" i="1"/>
  <c r="S1800" i="1"/>
  <c r="W1800" i="1"/>
  <c r="S1801" i="1"/>
  <c r="W1801" i="1"/>
  <c r="S1802" i="1"/>
  <c r="W1802" i="1"/>
  <c r="S1803" i="1"/>
  <c r="W1803" i="1"/>
  <c r="S1804" i="1"/>
  <c r="W1804" i="1"/>
  <c r="S1805" i="1"/>
  <c r="W1805" i="1"/>
  <c r="S1806" i="1"/>
  <c r="W1806" i="1"/>
  <c r="S1807" i="1"/>
  <c r="W1807" i="1"/>
  <c r="S1808" i="1"/>
  <c r="W1808" i="1"/>
  <c r="S1809" i="1"/>
  <c r="W1809" i="1"/>
  <c r="S1810" i="1"/>
  <c r="W1810" i="1"/>
  <c r="S1811" i="1"/>
  <c r="W1811" i="1"/>
  <c r="S1812" i="1"/>
  <c r="W1812" i="1"/>
  <c r="S1813" i="1"/>
  <c r="W1813" i="1"/>
  <c r="S1814" i="1"/>
  <c r="W1814" i="1"/>
  <c r="S1815" i="1"/>
  <c r="W1815" i="1"/>
  <c r="S1816" i="1"/>
  <c r="W1816" i="1"/>
  <c r="S1817" i="1"/>
  <c r="W1817" i="1"/>
  <c r="S1818" i="1"/>
  <c r="W1818" i="1"/>
  <c r="S1819" i="1"/>
  <c r="W1819" i="1"/>
  <c r="S1820" i="1"/>
  <c r="W1820" i="1"/>
  <c r="S1821" i="1"/>
  <c r="W1821" i="1"/>
  <c r="S1822" i="1"/>
  <c r="W1822" i="1"/>
  <c r="S1650" i="1"/>
  <c r="W1650" i="1"/>
  <c r="S809" i="1"/>
  <c r="W809" i="1"/>
  <c r="S3710" i="1"/>
  <c r="W3710" i="1"/>
  <c r="S810" i="1"/>
  <c r="W810" i="1"/>
  <c r="S2241" i="1"/>
  <c r="W2241" i="1"/>
  <c r="S1651" i="1"/>
  <c r="W1651" i="1"/>
  <c r="S1652" i="1"/>
  <c r="W1652" i="1"/>
  <c r="S68" i="1"/>
  <c r="W68" i="1"/>
  <c r="S811" i="1"/>
  <c r="W811" i="1"/>
  <c r="S1653" i="1"/>
  <c r="W1653" i="1"/>
  <c r="S69" i="1"/>
  <c r="W69" i="1"/>
  <c r="S1273" i="1"/>
  <c r="W1273" i="1"/>
  <c r="S1654" i="1"/>
  <c r="W1654" i="1"/>
  <c r="S812" i="1"/>
  <c r="W812" i="1"/>
  <c r="S2626" i="1"/>
  <c r="W2626" i="1"/>
  <c r="S1655" i="1"/>
  <c r="W1655" i="1"/>
  <c r="S1656" i="1"/>
  <c r="W1656" i="1"/>
  <c r="S3711" i="1"/>
  <c r="W3711" i="1"/>
  <c r="S3712" i="1"/>
  <c r="W3712" i="1"/>
  <c r="S70" i="1"/>
  <c r="W70" i="1"/>
  <c r="S71" i="1"/>
  <c r="W71" i="1"/>
  <c r="S1657" i="1"/>
  <c r="W1657" i="1"/>
  <c r="S1658" i="1"/>
  <c r="W1658" i="1"/>
  <c r="S2998" i="1"/>
  <c r="W2998" i="1"/>
  <c r="S2242" i="1"/>
  <c r="W2242" i="1"/>
  <c r="S3344" i="1"/>
  <c r="W3344" i="1"/>
  <c r="S2627" i="1"/>
  <c r="W2627" i="1"/>
  <c r="S2999" i="1"/>
  <c r="W2999" i="1"/>
  <c r="S3713" i="1"/>
  <c r="W3713" i="1"/>
  <c r="S2243" i="1"/>
  <c r="W2243" i="1"/>
  <c r="S2010" i="1"/>
  <c r="W2010" i="1"/>
  <c r="S2628" i="1"/>
  <c r="W2628" i="1"/>
  <c r="S3714" i="1"/>
  <c r="W3714" i="1"/>
  <c r="S72" i="1"/>
  <c r="W72" i="1"/>
  <c r="S3345" i="1"/>
  <c r="W3345" i="1"/>
  <c r="S2244" i="1"/>
  <c r="W2244" i="1"/>
  <c r="S359" i="1"/>
  <c r="W359" i="1"/>
  <c r="S3517" i="1"/>
  <c r="W3517" i="1"/>
  <c r="S360" i="1"/>
  <c r="W360" i="1"/>
  <c r="S1659" i="1"/>
  <c r="W1659" i="1"/>
  <c r="S1863" i="1"/>
  <c r="W1863" i="1"/>
  <c r="S1864" i="1"/>
  <c r="W1864" i="1"/>
  <c r="S1865" i="1"/>
  <c r="W1865" i="1"/>
  <c r="S1866" i="1"/>
  <c r="W1866" i="1"/>
  <c r="S1867" i="1"/>
  <c r="W1867" i="1"/>
  <c r="S1868" i="1"/>
  <c r="W1868" i="1"/>
  <c r="S1869" i="1"/>
  <c r="W1869" i="1"/>
  <c r="S1870" i="1"/>
  <c r="W1870" i="1"/>
  <c r="S1871" i="1"/>
  <c r="W1871" i="1"/>
  <c r="S1872" i="1"/>
  <c r="W1872" i="1"/>
  <c r="S1873" i="1"/>
  <c r="W1873" i="1"/>
  <c r="S1874" i="1"/>
  <c r="W1874" i="1"/>
  <c r="S1875" i="1"/>
  <c r="W1875" i="1"/>
  <c r="S1876" i="1"/>
  <c r="W1876" i="1"/>
  <c r="S1877" i="1"/>
  <c r="W1877" i="1"/>
  <c r="S1878" i="1"/>
  <c r="W1878" i="1"/>
  <c r="S1879" i="1"/>
  <c r="W1879" i="1"/>
  <c r="S1880" i="1"/>
  <c r="W1880" i="1"/>
  <c r="S1881" i="1"/>
  <c r="W1881" i="1"/>
  <c r="S1882" i="1"/>
  <c r="W1882" i="1"/>
  <c r="S1274" i="1"/>
  <c r="W1274" i="1"/>
  <c r="S2245" i="1"/>
  <c r="W2245" i="1"/>
  <c r="S2629" i="1"/>
  <c r="W2629" i="1"/>
  <c r="S3518" i="1"/>
  <c r="W3518" i="1"/>
  <c r="S2011" i="1"/>
  <c r="W2011" i="1"/>
  <c r="S3519" i="1"/>
  <c r="W3519" i="1"/>
  <c r="S3346" i="1"/>
  <c r="W3346" i="1"/>
  <c r="S3000" i="1"/>
  <c r="W3000" i="1"/>
  <c r="S1660" i="1"/>
  <c r="W1660" i="1"/>
  <c r="S3347" i="1"/>
  <c r="W3347" i="1"/>
  <c r="S2246" i="1"/>
  <c r="W2246" i="1"/>
  <c r="S3001" i="1"/>
  <c r="W3001" i="1"/>
  <c r="S2630" i="1"/>
  <c r="W2630" i="1"/>
  <c r="S1661" i="1"/>
  <c r="W1661" i="1"/>
  <c r="S3715" i="1"/>
  <c r="W3715" i="1"/>
  <c r="S2631" i="1"/>
  <c r="W2631" i="1"/>
  <c r="S1275" i="1"/>
  <c r="W1275" i="1"/>
  <c r="S813" i="1"/>
  <c r="W813" i="1"/>
  <c r="S1276" i="1"/>
  <c r="W1276" i="1"/>
  <c r="S3716" i="1"/>
  <c r="W3716" i="1"/>
  <c r="S1903" i="1"/>
  <c r="W1903" i="1"/>
  <c r="S1904" i="1"/>
  <c r="W1904" i="1"/>
  <c r="S1905" i="1"/>
  <c r="W1905" i="1"/>
  <c r="S1906" i="1"/>
  <c r="W1906" i="1"/>
  <c r="S1907" i="1"/>
  <c r="W1907" i="1"/>
  <c r="S1908" i="1"/>
  <c r="W1908" i="1"/>
  <c r="S1909" i="1"/>
  <c r="W1909" i="1"/>
  <c r="S1910" i="1"/>
  <c r="W1910" i="1"/>
  <c r="S1911" i="1"/>
  <c r="W1911" i="1"/>
  <c r="S1912" i="1"/>
  <c r="W1912" i="1"/>
  <c r="S1913" i="1"/>
  <c r="W1913" i="1"/>
  <c r="S1914" i="1"/>
  <c r="W1914" i="1"/>
  <c r="S1915" i="1"/>
  <c r="W1915" i="1"/>
  <c r="S1916" i="1"/>
  <c r="W1916" i="1"/>
  <c r="S1917" i="1"/>
  <c r="W1917" i="1"/>
  <c r="S1918" i="1"/>
  <c r="W1918" i="1"/>
  <c r="S1919" i="1"/>
  <c r="W1919" i="1"/>
  <c r="S1920" i="1"/>
  <c r="W1920" i="1"/>
  <c r="S1921" i="1"/>
  <c r="W1921" i="1"/>
  <c r="S1922" i="1"/>
  <c r="W1922" i="1"/>
  <c r="S2247" i="1"/>
  <c r="W2247" i="1"/>
  <c r="S3348" i="1"/>
  <c r="W3348" i="1"/>
  <c r="S361" i="1"/>
  <c r="W361" i="1"/>
  <c r="S814" i="1"/>
  <c r="W814" i="1"/>
  <c r="S3717" i="1"/>
  <c r="W3717" i="1"/>
  <c r="S3520" i="1"/>
  <c r="W3520" i="1"/>
  <c r="S1277" i="1"/>
  <c r="W1277" i="1"/>
  <c r="S73" i="1"/>
  <c r="W73" i="1"/>
  <c r="S3002" i="1"/>
  <c r="W3002" i="1"/>
  <c r="S3003" i="1"/>
  <c r="W3003" i="1"/>
  <c r="S3004" i="1"/>
  <c r="W3004" i="1"/>
  <c r="S1662" i="1"/>
  <c r="W1662" i="1"/>
  <c r="S362" i="1"/>
  <c r="W362" i="1"/>
  <c r="S3349" i="1"/>
  <c r="W3349" i="1"/>
  <c r="S3005" i="1"/>
  <c r="W3005" i="1"/>
  <c r="S3350" i="1"/>
  <c r="W3350" i="1"/>
  <c r="S3006" i="1"/>
  <c r="W3006" i="1"/>
  <c r="S2248" i="1"/>
  <c r="W2248" i="1"/>
  <c r="S1278" i="1"/>
  <c r="W1278" i="1"/>
  <c r="S3007" i="1"/>
  <c r="W3007" i="1"/>
  <c r="S74" i="1"/>
  <c r="W74" i="1"/>
  <c r="S75" i="1"/>
  <c r="W75" i="1"/>
  <c r="S2249" i="1"/>
  <c r="W2249" i="1"/>
  <c r="S76" i="1"/>
  <c r="W76" i="1"/>
  <c r="S2250" i="1"/>
  <c r="W2250" i="1"/>
  <c r="S1279" i="1"/>
  <c r="W1279" i="1"/>
  <c r="S3521" i="1"/>
  <c r="W3521" i="1"/>
  <c r="S77" i="1"/>
  <c r="W77" i="1"/>
  <c r="S2251" i="1"/>
  <c r="W2251" i="1"/>
  <c r="S2632" i="1"/>
  <c r="W2632" i="1"/>
  <c r="S3522" i="1"/>
  <c r="W3522" i="1"/>
  <c r="S3718" i="1"/>
  <c r="W3718" i="1"/>
  <c r="S1280" i="1"/>
  <c r="W1280" i="1"/>
  <c r="S1663" i="1"/>
  <c r="W1663" i="1"/>
  <c r="S78" i="1"/>
  <c r="W78" i="1"/>
  <c r="S2633" i="1"/>
  <c r="W2633" i="1"/>
  <c r="S3719" i="1"/>
  <c r="W3719" i="1"/>
  <c r="S1281" i="1"/>
  <c r="W1281" i="1"/>
  <c r="S363" i="1"/>
  <c r="W363" i="1"/>
  <c r="S3351" i="1"/>
  <c r="W3351" i="1"/>
  <c r="S364" i="1"/>
  <c r="W364" i="1"/>
  <c r="S79" i="1"/>
  <c r="W79" i="1"/>
  <c r="S365" i="1"/>
  <c r="W365" i="1"/>
  <c r="S2634" i="1"/>
  <c r="W2634" i="1"/>
  <c r="S815" i="1"/>
  <c r="W815" i="1"/>
  <c r="S2012" i="1"/>
  <c r="W2012" i="1"/>
  <c r="S80" i="1"/>
  <c r="W80" i="1"/>
  <c r="S3352" i="1"/>
  <c r="W3352" i="1"/>
  <c r="S2013" i="1"/>
  <c r="W2013" i="1"/>
  <c r="S1282" i="1"/>
  <c r="W1282" i="1"/>
  <c r="S3523" i="1"/>
  <c r="W3523" i="1"/>
  <c r="S3524" i="1"/>
  <c r="W3524" i="1"/>
  <c r="S2252" i="1"/>
  <c r="W2252" i="1"/>
  <c r="S2253" i="1"/>
  <c r="W2253" i="1"/>
  <c r="S1283" i="1"/>
  <c r="W1283" i="1"/>
  <c r="S2254" i="1"/>
  <c r="W2254" i="1"/>
  <c r="S3353" i="1"/>
  <c r="W3353" i="1"/>
  <c r="S3008" i="1"/>
  <c r="W3008" i="1"/>
  <c r="S3525" i="1"/>
  <c r="W3525" i="1"/>
  <c r="S1284" i="1"/>
  <c r="W1284" i="1"/>
  <c r="S1983" i="1"/>
  <c r="W1983" i="1"/>
  <c r="S1984" i="1"/>
  <c r="W1984" i="1"/>
  <c r="S1985" i="1"/>
  <c r="W1985" i="1"/>
  <c r="S1986" i="1"/>
  <c r="W1986" i="1"/>
  <c r="S1987" i="1"/>
  <c r="W1987" i="1"/>
  <c r="S1988" i="1"/>
  <c r="W1988" i="1"/>
  <c r="S1989" i="1"/>
  <c r="W1989" i="1"/>
  <c r="S1990" i="1"/>
  <c r="W1990" i="1"/>
  <c r="S1991" i="1"/>
  <c r="W1991" i="1"/>
  <c r="S1992" i="1"/>
  <c r="W1992" i="1"/>
  <c r="S1993" i="1"/>
  <c r="W1993" i="1"/>
  <c r="S1994" i="1"/>
  <c r="W1994" i="1"/>
  <c r="S1995" i="1"/>
  <c r="W1995" i="1"/>
  <c r="S1996" i="1"/>
  <c r="W1996" i="1"/>
  <c r="S1997" i="1"/>
  <c r="W1997" i="1"/>
  <c r="S1998" i="1"/>
  <c r="W1998" i="1"/>
  <c r="S1999" i="1"/>
  <c r="W1999" i="1"/>
  <c r="S2000" i="1"/>
  <c r="W2000" i="1"/>
  <c r="S2001" i="1"/>
  <c r="W2001" i="1"/>
  <c r="S2002" i="1"/>
  <c r="W2002" i="1"/>
  <c r="S3009" i="1"/>
  <c r="W3009" i="1"/>
  <c r="S816" i="1"/>
  <c r="W816" i="1"/>
  <c r="S2255" i="1"/>
  <c r="W2255" i="1"/>
  <c r="S2256" i="1"/>
  <c r="W2256" i="1"/>
  <c r="S3720" i="1"/>
  <c r="W3720" i="1"/>
  <c r="S3526" i="1"/>
  <c r="W3526" i="1"/>
  <c r="S2257" i="1"/>
  <c r="W2257" i="1"/>
  <c r="S366" i="1"/>
  <c r="W366" i="1"/>
  <c r="S3527" i="1"/>
  <c r="W3527" i="1"/>
  <c r="S2014" i="1"/>
  <c r="W2014" i="1"/>
  <c r="S817" i="1"/>
  <c r="W817" i="1"/>
  <c r="S1664" i="1"/>
  <c r="W1664" i="1"/>
  <c r="S3010" i="1"/>
  <c r="W3010" i="1"/>
  <c r="S1285" i="1"/>
  <c r="W1285" i="1"/>
  <c r="S367" i="1"/>
  <c r="W367" i="1"/>
  <c r="S1286" i="1"/>
  <c r="W1286" i="1"/>
  <c r="S1287" i="1"/>
  <c r="W1287" i="1"/>
  <c r="S2015" i="1"/>
  <c r="W2015" i="1"/>
  <c r="S368" i="1"/>
  <c r="W368" i="1"/>
  <c r="S81" i="1"/>
  <c r="W81" i="1"/>
  <c r="S369" i="1"/>
  <c r="W369" i="1"/>
  <c r="S3011" i="1"/>
  <c r="W3011" i="1"/>
  <c r="S3012" i="1"/>
  <c r="W3012" i="1"/>
  <c r="S2016" i="1"/>
  <c r="W2016" i="1"/>
  <c r="S3013" i="1"/>
  <c r="W3013" i="1"/>
  <c r="S2635" i="1"/>
  <c r="W2635" i="1"/>
  <c r="S1288" i="1"/>
  <c r="W1288" i="1"/>
  <c r="S1289" i="1"/>
  <c r="W1289" i="1"/>
  <c r="S2017" i="1"/>
  <c r="W2017" i="1"/>
  <c r="S3528" i="1"/>
  <c r="W3528" i="1"/>
  <c r="S818" i="1"/>
  <c r="W818" i="1"/>
  <c r="S3354" i="1"/>
  <c r="W3354" i="1"/>
  <c r="S2636" i="1"/>
  <c r="W2636" i="1"/>
  <c r="S2637" i="1"/>
  <c r="W2637" i="1"/>
  <c r="S3355" i="1"/>
  <c r="W3355" i="1"/>
  <c r="S82" i="1"/>
  <c r="W82" i="1"/>
  <c r="S3529" i="1"/>
  <c r="W3529" i="1"/>
  <c r="S3014" i="1"/>
  <c r="W3014" i="1"/>
  <c r="S3356" i="1"/>
  <c r="W3356" i="1"/>
  <c r="S3530" i="1"/>
  <c r="W3530" i="1"/>
  <c r="S3531" i="1"/>
  <c r="W3531" i="1"/>
  <c r="S3357" i="1"/>
  <c r="W3357" i="1"/>
  <c r="S3532" i="1"/>
  <c r="W3532" i="1"/>
  <c r="S3015" i="1"/>
  <c r="W3015" i="1"/>
  <c r="S2258" i="1"/>
  <c r="W2258" i="1"/>
  <c r="S83" i="1"/>
  <c r="W83" i="1"/>
  <c r="S2638" i="1"/>
  <c r="W2638" i="1"/>
  <c r="S84" i="1"/>
  <c r="W84" i="1"/>
  <c r="S3533" i="1"/>
  <c r="W3533" i="1"/>
  <c r="S85" i="1"/>
  <c r="W85" i="1"/>
  <c r="S3358" i="1"/>
  <c r="W3358" i="1"/>
  <c r="S1665" i="1"/>
  <c r="W1665" i="1"/>
  <c r="S3534" i="1"/>
  <c r="W3534" i="1"/>
  <c r="S86" i="1"/>
  <c r="W86" i="1"/>
  <c r="S3359" i="1"/>
  <c r="W3359" i="1"/>
  <c r="S2639" i="1"/>
  <c r="W2639" i="1"/>
  <c r="S1666" i="1"/>
  <c r="W1666" i="1"/>
  <c r="S1667" i="1"/>
  <c r="W1667" i="1"/>
  <c r="S819" i="1"/>
  <c r="W819" i="1"/>
  <c r="S3016" i="1"/>
  <c r="W3016" i="1"/>
  <c r="S820" i="1"/>
  <c r="W820" i="1"/>
  <c r="S1290" i="1"/>
  <c r="W1290" i="1"/>
  <c r="S87" i="1"/>
  <c r="W87" i="1"/>
  <c r="S88" i="1"/>
  <c r="W88" i="1"/>
  <c r="S3360" i="1"/>
  <c r="W3360" i="1"/>
  <c r="S2018" i="1"/>
  <c r="W2018" i="1"/>
  <c r="S89" i="1"/>
  <c r="W89" i="1"/>
  <c r="S3721" i="1"/>
  <c r="W3721" i="1"/>
  <c r="S821" i="1"/>
  <c r="W821" i="1"/>
  <c r="S3017" i="1"/>
  <c r="W3017" i="1"/>
  <c r="S370" i="1"/>
  <c r="W370" i="1"/>
  <c r="S90" i="1"/>
  <c r="W90" i="1"/>
  <c r="S2640" i="1"/>
  <c r="W2640" i="1"/>
  <c r="S91" i="1"/>
  <c r="W91" i="1"/>
  <c r="S2259" i="1"/>
  <c r="W2259" i="1"/>
  <c r="S2260" i="1"/>
  <c r="W2260" i="1"/>
  <c r="S92" i="1"/>
  <c r="W92" i="1"/>
  <c r="S3361" i="1"/>
  <c r="W3361" i="1"/>
  <c r="S3018" i="1"/>
  <c r="W3018" i="1"/>
  <c r="S3535" i="1"/>
  <c r="W3535" i="1"/>
  <c r="S93" i="1"/>
  <c r="W93" i="1"/>
  <c r="S3722" i="1"/>
  <c r="W3722" i="1"/>
  <c r="S3019" i="1"/>
  <c r="W3019" i="1"/>
  <c r="S94" i="1"/>
  <c r="W94" i="1"/>
  <c r="S2261" i="1"/>
  <c r="W2261" i="1"/>
  <c r="S3362" i="1"/>
  <c r="W3362" i="1"/>
  <c r="S371" i="1"/>
  <c r="W371" i="1"/>
  <c r="S372" i="1"/>
  <c r="W372" i="1"/>
  <c r="S2262" i="1"/>
  <c r="W2262" i="1"/>
  <c r="S1668" i="1"/>
  <c r="W1668" i="1"/>
  <c r="S1669" i="1"/>
  <c r="W1669" i="1"/>
  <c r="S373" i="1"/>
  <c r="W373" i="1"/>
  <c r="S3536" i="1"/>
  <c r="W3536" i="1"/>
  <c r="S1670" i="1"/>
  <c r="W1670" i="1"/>
  <c r="S374" i="1"/>
  <c r="W374" i="1"/>
  <c r="S3537" i="1"/>
  <c r="W3537" i="1"/>
  <c r="S3538" i="1"/>
  <c r="W3538" i="1"/>
  <c r="S1291" i="1"/>
  <c r="W1291" i="1"/>
  <c r="S2263" i="1"/>
  <c r="W2263" i="1"/>
  <c r="S2264" i="1"/>
  <c r="W2264" i="1"/>
  <c r="S822" i="1"/>
  <c r="W822" i="1"/>
  <c r="S95" i="1"/>
  <c r="W95" i="1"/>
  <c r="S3539" i="1"/>
  <c r="W3539" i="1"/>
  <c r="S96" i="1"/>
  <c r="W96" i="1"/>
  <c r="S3363" i="1"/>
  <c r="W3363" i="1"/>
  <c r="S823" i="1"/>
  <c r="W823" i="1"/>
  <c r="S3540" i="1"/>
  <c r="W3540" i="1"/>
  <c r="S375" i="1"/>
  <c r="W375" i="1"/>
  <c r="S2265" i="1"/>
  <c r="W2265" i="1"/>
  <c r="S97" i="1"/>
  <c r="W97" i="1"/>
  <c r="S2266" i="1"/>
  <c r="W2266" i="1"/>
  <c r="S98" i="1"/>
  <c r="W98" i="1"/>
  <c r="S376" i="1"/>
  <c r="W376" i="1"/>
  <c r="S3541" i="1"/>
  <c r="W3541" i="1"/>
  <c r="S1671" i="1"/>
  <c r="W1671" i="1"/>
  <c r="S377" i="1"/>
  <c r="W377" i="1"/>
  <c r="S3542" i="1"/>
  <c r="W3542" i="1"/>
  <c r="S2267" i="1"/>
  <c r="W2267" i="1"/>
  <c r="S2019" i="1"/>
  <c r="W2019" i="1"/>
  <c r="S3364" i="1"/>
  <c r="W3364" i="1"/>
  <c r="S2123" i="1"/>
  <c r="W2123" i="1"/>
  <c r="S2124" i="1"/>
  <c r="W2124" i="1"/>
  <c r="S2125" i="1"/>
  <c r="W2125" i="1"/>
  <c r="S2126" i="1"/>
  <c r="W2126" i="1"/>
  <c r="S2127" i="1"/>
  <c r="W2127" i="1"/>
  <c r="S2128" i="1"/>
  <c r="W2128" i="1"/>
  <c r="S2129" i="1"/>
  <c r="W2129" i="1"/>
  <c r="S2130" i="1"/>
  <c r="W2130" i="1"/>
  <c r="S2131" i="1"/>
  <c r="W2131" i="1"/>
  <c r="S2132" i="1"/>
  <c r="W2132" i="1"/>
  <c r="S2133" i="1"/>
  <c r="W2133" i="1"/>
  <c r="S2134" i="1"/>
  <c r="W2134" i="1"/>
  <c r="S2135" i="1"/>
  <c r="W2135" i="1"/>
  <c r="S2136" i="1"/>
  <c r="W2136" i="1"/>
  <c r="S2137" i="1"/>
  <c r="W2137" i="1"/>
  <c r="S2138" i="1"/>
  <c r="W2138" i="1"/>
  <c r="S2139" i="1"/>
  <c r="W2139" i="1"/>
  <c r="S2140" i="1"/>
  <c r="W2140" i="1"/>
  <c r="S2141" i="1"/>
  <c r="W2141" i="1"/>
  <c r="S2142" i="1"/>
  <c r="W2142" i="1"/>
  <c r="S2143" i="1"/>
  <c r="W2143" i="1"/>
  <c r="S2144" i="1"/>
  <c r="W2144" i="1"/>
  <c r="S2145" i="1"/>
  <c r="W2145" i="1"/>
  <c r="S2146" i="1"/>
  <c r="W2146" i="1"/>
  <c r="S2147" i="1"/>
  <c r="W2147" i="1"/>
  <c r="S2148" i="1"/>
  <c r="W2148" i="1"/>
  <c r="S2149" i="1"/>
  <c r="W2149" i="1"/>
  <c r="S2150" i="1"/>
  <c r="W2150" i="1"/>
  <c r="S2151" i="1"/>
  <c r="W2151" i="1"/>
  <c r="S2152" i="1"/>
  <c r="W2152" i="1"/>
  <c r="S2153" i="1"/>
  <c r="W2153" i="1"/>
  <c r="S2154" i="1"/>
  <c r="W2154" i="1"/>
  <c r="S2155" i="1"/>
  <c r="W2155" i="1"/>
  <c r="S2156" i="1"/>
  <c r="W2156" i="1"/>
  <c r="S2157" i="1"/>
  <c r="W2157" i="1"/>
  <c r="S2158" i="1"/>
  <c r="W2158" i="1"/>
  <c r="S2159" i="1"/>
  <c r="W2159" i="1"/>
  <c r="S2160" i="1"/>
  <c r="W2160" i="1"/>
  <c r="S2161" i="1"/>
  <c r="W2161" i="1"/>
  <c r="S2162" i="1"/>
  <c r="W2162" i="1"/>
  <c r="S378" i="1"/>
  <c r="W378" i="1"/>
  <c r="S2268" i="1"/>
  <c r="W2268" i="1"/>
  <c r="S99" i="1"/>
  <c r="W99" i="1"/>
  <c r="S3020" i="1"/>
  <c r="W3020" i="1"/>
  <c r="S2641" i="1"/>
  <c r="W2641" i="1"/>
  <c r="S3543" i="1"/>
  <c r="W3543" i="1"/>
  <c r="S379" i="1"/>
  <c r="W379" i="1"/>
  <c r="S1672" i="1"/>
  <c r="W1672" i="1"/>
  <c r="S1292" i="1"/>
  <c r="W1292" i="1"/>
  <c r="S2020" i="1"/>
  <c r="W2020" i="1"/>
  <c r="S3021" i="1"/>
  <c r="W3021" i="1"/>
  <c r="S2642" i="1"/>
  <c r="W2642" i="1"/>
  <c r="S380" i="1"/>
  <c r="W380" i="1"/>
  <c r="S100" i="1"/>
  <c r="W100" i="1"/>
  <c r="S2021" i="1"/>
  <c r="W2021" i="1"/>
  <c r="S101" i="1"/>
  <c r="W101" i="1"/>
  <c r="S3022" i="1"/>
  <c r="W3022" i="1"/>
  <c r="S824" i="1"/>
  <c r="W824" i="1"/>
  <c r="S2663" i="1"/>
  <c r="W2663" i="1"/>
  <c r="S3544" i="1"/>
  <c r="W3544" i="1"/>
  <c r="S1293" i="1"/>
  <c r="W1293" i="1"/>
  <c r="S381" i="1"/>
  <c r="W381" i="1"/>
  <c r="S1673" i="1"/>
  <c r="W1673" i="1"/>
  <c r="S1674" i="1"/>
  <c r="W1674" i="1"/>
  <c r="S1294" i="1"/>
  <c r="W1294" i="1"/>
  <c r="S382" i="1"/>
  <c r="W382" i="1"/>
  <c r="S2664" i="1"/>
  <c r="W2664" i="1"/>
  <c r="S3723" i="1"/>
  <c r="W3723" i="1"/>
  <c r="S102" i="1"/>
  <c r="W102" i="1"/>
  <c r="S1295" i="1"/>
  <c r="W1295" i="1"/>
  <c r="S1296" i="1"/>
  <c r="W1296" i="1"/>
  <c r="S3365" i="1"/>
  <c r="W3365" i="1"/>
  <c r="S3545" i="1"/>
  <c r="W3545" i="1"/>
  <c r="S1297" i="1"/>
  <c r="W1297" i="1"/>
  <c r="S2022" i="1"/>
  <c r="W2022" i="1"/>
  <c r="S3366" i="1"/>
  <c r="W3366" i="1"/>
  <c r="S1675" i="1"/>
  <c r="W1675" i="1"/>
  <c r="S3546" i="1"/>
  <c r="W3546" i="1"/>
  <c r="S3724" i="1"/>
  <c r="W3724" i="1"/>
  <c r="S2269" i="1"/>
  <c r="W2269" i="1"/>
  <c r="S1676" i="1"/>
  <c r="W1676" i="1"/>
  <c r="S3547" i="1"/>
  <c r="W3547" i="1"/>
  <c r="S383" i="1"/>
  <c r="W383" i="1"/>
  <c r="S1298" i="1"/>
  <c r="W1298" i="1"/>
  <c r="S3023" i="1"/>
  <c r="W3023" i="1"/>
  <c r="S2665" i="1"/>
  <c r="W2665" i="1"/>
  <c r="S3548" i="1"/>
  <c r="W3548" i="1"/>
  <c r="S1299" i="1"/>
  <c r="W1299" i="1"/>
  <c r="S103" i="1"/>
  <c r="W103" i="1"/>
  <c r="S1300" i="1"/>
  <c r="W1300" i="1"/>
  <c r="S2666" i="1"/>
  <c r="W2666" i="1"/>
  <c r="S3549" i="1"/>
  <c r="W3549" i="1"/>
  <c r="S104" i="1"/>
  <c r="W104" i="1"/>
  <c r="S1677" i="1"/>
  <c r="W1677" i="1"/>
  <c r="S1301" i="1"/>
  <c r="W1301" i="1"/>
  <c r="S2023" i="1"/>
  <c r="W2023" i="1"/>
  <c r="S3550" i="1"/>
  <c r="W3550" i="1"/>
  <c r="S384" i="1"/>
  <c r="W384" i="1"/>
  <c r="S2024" i="1"/>
  <c r="W2024" i="1"/>
  <c r="S2270" i="1"/>
  <c r="W2270" i="1"/>
  <c r="S2667" i="1"/>
  <c r="W2667" i="1"/>
  <c r="S825" i="1"/>
  <c r="W825" i="1"/>
  <c r="S3024" i="1"/>
  <c r="W3024" i="1"/>
  <c r="S3551" i="1"/>
  <c r="W3551" i="1"/>
  <c r="S385" i="1"/>
  <c r="W385" i="1"/>
  <c r="S1678" i="1"/>
  <c r="W1678" i="1"/>
  <c r="S3552" i="1"/>
  <c r="W3552" i="1"/>
  <c r="S2025" i="1"/>
  <c r="W2025" i="1"/>
  <c r="S2026" i="1"/>
  <c r="W2026" i="1"/>
  <c r="S2668" i="1"/>
  <c r="W2668" i="1"/>
  <c r="S3025" i="1"/>
  <c r="W3025" i="1"/>
  <c r="S2271" i="1"/>
  <c r="W2271" i="1"/>
  <c r="S3367" i="1"/>
  <c r="W3367" i="1"/>
  <c r="S826" i="1"/>
  <c r="W826" i="1"/>
  <c r="S1302" i="1"/>
  <c r="W1302" i="1"/>
  <c r="S1679" i="1"/>
  <c r="W1679" i="1"/>
  <c r="S3553" i="1"/>
  <c r="W3553" i="1"/>
  <c r="S1303" i="1"/>
  <c r="W1303" i="1"/>
  <c r="S3554" i="1"/>
  <c r="W3554" i="1"/>
  <c r="S2669" i="1"/>
  <c r="W2669" i="1"/>
  <c r="S1680" i="1"/>
  <c r="W1680" i="1"/>
  <c r="S3555" i="1"/>
  <c r="W3555" i="1"/>
  <c r="S2670" i="1"/>
  <c r="W2670" i="1"/>
  <c r="S3556" i="1"/>
  <c r="W3556" i="1"/>
  <c r="S1681" i="1"/>
  <c r="W1681" i="1"/>
  <c r="S386" i="1"/>
  <c r="W386" i="1"/>
  <c r="S2027" i="1"/>
  <c r="W2027" i="1"/>
  <c r="S3368" i="1"/>
  <c r="W3368" i="1"/>
  <c r="S2671" i="1"/>
  <c r="W2671" i="1"/>
  <c r="S3369" i="1"/>
  <c r="W3369" i="1"/>
  <c r="S2028" i="1"/>
  <c r="W2028" i="1"/>
  <c r="S2029" i="1"/>
  <c r="W2029" i="1"/>
  <c r="S3557" i="1"/>
  <c r="W3557" i="1"/>
  <c r="S1682" i="1"/>
  <c r="W1682" i="1"/>
  <c r="S105" i="1"/>
  <c r="W105" i="1"/>
  <c r="S3370" i="1"/>
  <c r="W3370" i="1"/>
  <c r="S3026" i="1"/>
  <c r="W3026" i="1"/>
  <c r="S3027" i="1"/>
  <c r="W3027" i="1"/>
  <c r="S3371" i="1"/>
  <c r="W3371" i="1"/>
  <c r="S1304" i="1"/>
  <c r="W1304" i="1"/>
  <c r="S1743" i="1"/>
  <c r="W1743" i="1"/>
  <c r="S3558" i="1"/>
  <c r="W3558" i="1"/>
  <c r="S1744" i="1"/>
  <c r="W1744" i="1"/>
  <c r="S3028" i="1"/>
  <c r="W3028" i="1"/>
  <c r="S3372" i="1"/>
  <c r="W3372" i="1"/>
  <c r="S106" i="1"/>
  <c r="W106" i="1"/>
  <c r="S3373" i="1"/>
  <c r="W3373" i="1"/>
  <c r="S1305" i="1"/>
  <c r="W1305" i="1"/>
  <c r="S1346" i="1"/>
  <c r="W1346" i="1"/>
  <c r="S827" i="1"/>
  <c r="W827" i="1"/>
  <c r="S3374" i="1"/>
  <c r="W3374" i="1"/>
  <c r="S3375" i="1"/>
  <c r="W3375" i="1"/>
  <c r="S1347" i="1"/>
  <c r="W1347" i="1"/>
  <c r="S1745" i="1"/>
  <c r="W1745" i="1"/>
  <c r="S3376" i="1"/>
  <c r="W3376" i="1"/>
  <c r="S828" i="1"/>
  <c r="W828" i="1"/>
  <c r="S1746" i="1"/>
  <c r="W1746" i="1"/>
  <c r="S3377" i="1"/>
  <c r="W3377" i="1"/>
  <c r="S1747" i="1"/>
  <c r="W1747" i="1"/>
  <c r="S387" i="1"/>
  <c r="W387" i="1"/>
  <c r="S3029" i="1"/>
  <c r="W3029" i="1"/>
  <c r="S3378" i="1"/>
  <c r="W3378" i="1"/>
  <c r="S2708" i="1"/>
  <c r="W2708" i="1"/>
  <c r="S1348" i="1"/>
  <c r="W1348" i="1"/>
  <c r="S3030" i="1"/>
  <c r="W3030" i="1"/>
  <c r="S388" i="1"/>
  <c r="W388" i="1"/>
  <c r="S2272" i="1"/>
  <c r="W2272" i="1"/>
  <c r="S2273" i="1"/>
  <c r="W2273" i="1"/>
  <c r="S3559" i="1"/>
  <c r="W3559" i="1"/>
  <c r="S3725" i="1"/>
  <c r="W3725" i="1"/>
  <c r="S2709" i="1"/>
  <c r="W2709" i="1"/>
  <c r="S2710" i="1"/>
  <c r="W2710" i="1"/>
  <c r="S389" i="1"/>
  <c r="W389" i="1"/>
  <c r="S829" i="1"/>
  <c r="W829" i="1"/>
  <c r="S830" i="1"/>
  <c r="W830" i="1"/>
  <c r="S1748" i="1"/>
  <c r="W1748" i="1"/>
  <c r="S1349" i="1"/>
  <c r="W1349" i="1"/>
  <c r="S1350" i="1"/>
  <c r="W1350" i="1"/>
  <c r="S1749" i="1"/>
  <c r="W1749" i="1"/>
  <c r="S2274" i="1"/>
  <c r="W2274" i="1"/>
  <c r="S3031" i="1"/>
  <c r="W3031" i="1"/>
  <c r="S3379" i="1"/>
  <c r="W3379" i="1"/>
  <c r="S3380" i="1"/>
  <c r="W3380" i="1"/>
  <c r="S3381" i="1"/>
  <c r="W3381" i="1"/>
  <c r="S2030" i="1"/>
  <c r="W2030" i="1"/>
  <c r="S1351" i="1"/>
  <c r="W1351" i="1"/>
  <c r="S107" i="1"/>
  <c r="W107" i="1"/>
  <c r="S2031" i="1"/>
  <c r="W2031" i="1"/>
  <c r="S1352" i="1"/>
  <c r="W1352" i="1"/>
  <c r="S1353" i="1"/>
  <c r="W1353" i="1"/>
  <c r="S108" i="1"/>
  <c r="W108" i="1"/>
  <c r="S2711" i="1"/>
  <c r="W2711" i="1"/>
  <c r="S109" i="1"/>
  <c r="W109" i="1"/>
  <c r="S3032" i="1"/>
  <c r="W3032" i="1"/>
  <c r="S110" i="1"/>
  <c r="W110" i="1"/>
  <c r="S3726" i="1"/>
  <c r="W3726" i="1"/>
  <c r="S1750" i="1"/>
  <c r="W1750" i="1"/>
  <c r="S390" i="1"/>
  <c r="W390" i="1"/>
  <c r="S3382" i="1"/>
  <c r="W3382" i="1"/>
  <c r="S1354" i="1"/>
  <c r="W1354" i="1"/>
  <c r="S2323" i="1"/>
  <c r="W2323" i="1"/>
  <c r="S2324" i="1"/>
  <c r="W2324" i="1"/>
  <c r="S2325" i="1"/>
  <c r="W2325" i="1"/>
  <c r="S2326" i="1"/>
  <c r="W2326" i="1"/>
  <c r="S2327" i="1"/>
  <c r="W2327" i="1"/>
  <c r="S2328" i="1"/>
  <c r="W2328" i="1"/>
  <c r="S2032" i="1"/>
  <c r="W2032" i="1"/>
  <c r="S3033" i="1"/>
  <c r="W3033" i="1"/>
  <c r="S2275" i="1"/>
  <c r="W2275" i="1"/>
  <c r="S3383" i="1"/>
  <c r="W3383" i="1"/>
  <c r="S2033" i="1"/>
  <c r="W2033" i="1"/>
  <c r="S1751" i="1"/>
  <c r="W1751" i="1"/>
  <c r="S3034" i="1"/>
  <c r="W3034" i="1"/>
  <c r="S3560" i="1"/>
  <c r="W3560" i="1"/>
  <c r="S3035" i="1"/>
  <c r="W3035" i="1"/>
  <c r="S1752" i="1"/>
  <c r="W1752" i="1"/>
  <c r="S3036" i="1"/>
  <c r="W3036" i="1"/>
  <c r="S3037" i="1"/>
  <c r="W3037" i="1"/>
  <c r="S3384" i="1"/>
  <c r="W3384" i="1"/>
  <c r="S3727" i="1"/>
  <c r="W3727" i="1"/>
  <c r="S2343" i="1"/>
  <c r="W2343" i="1"/>
  <c r="S2344" i="1"/>
  <c r="W2344" i="1"/>
  <c r="S2345" i="1"/>
  <c r="W2345" i="1"/>
  <c r="S2346" i="1"/>
  <c r="W2346" i="1"/>
  <c r="S2347" i="1"/>
  <c r="W2347" i="1"/>
  <c r="S2348" i="1"/>
  <c r="W2348" i="1"/>
  <c r="S2349" i="1"/>
  <c r="W2349" i="1"/>
  <c r="S2350" i="1"/>
  <c r="W2350" i="1"/>
  <c r="S2351" i="1"/>
  <c r="W2351" i="1"/>
  <c r="S2352" i="1"/>
  <c r="W2352" i="1"/>
  <c r="S2353" i="1"/>
  <c r="W2353" i="1"/>
  <c r="S2354" i="1"/>
  <c r="W2354" i="1"/>
  <c r="S2355" i="1"/>
  <c r="W2355" i="1"/>
  <c r="S2356" i="1"/>
  <c r="W2356" i="1"/>
  <c r="S2357" i="1"/>
  <c r="W2357" i="1"/>
  <c r="S2358" i="1"/>
  <c r="W2358" i="1"/>
  <c r="S2359" i="1"/>
  <c r="W2359" i="1"/>
  <c r="S2360" i="1"/>
  <c r="W2360" i="1"/>
  <c r="S2361" i="1"/>
  <c r="W2361" i="1"/>
  <c r="S2362" i="1"/>
  <c r="W2362" i="1"/>
  <c r="S2363" i="1"/>
  <c r="W2363" i="1"/>
  <c r="S2364" i="1"/>
  <c r="W2364" i="1"/>
  <c r="S2365" i="1"/>
  <c r="W2365" i="1"/>
  <c r="S2366" i="1"/>
  <c r="W2366" i="1"/>
  <c r="S2367" i="1"/>
  <c r="W2367" i="1"/>
  <c r="S2368" i="1"/>
  <c r="W2368" i="1"/>
  <c r="S2369" i="1"/>
  <c r="W2369" i="1"/>
  <c r="S2370" i="1"/>
  <c r="W2370" i="1"/>
  <c r="S2371" i="1"/>
  <c r="W2371" i="1"/>
  <c r="S2372" i="1"/>
  <c r="W2372" i="1"/>
  <c r="S2373" i="1"/>
  <c r="W2373" i="1"/>
  <c r="S2374" i="1"/>
  <c r="W2374" i="1"/>
  <c r="S2375" i="1"/>
  <c r="W2375" i="1"/>
  <c r="S2376" i="1"/>
  <c r="W2376" i="1"/>
  <c r="S2377" i="1"/>
  <c r="W2377" i="1"/>
  <c r="S2378" i="1"/>
  <c r="W2378" i="1"/>
  <c r="S2379" i="1"/>
  <c r="W2379" i="1"/>
  <c r="S2380" i="1"/>
  <c r="W2380" i="1"/>
  <c r="S2381" i="1"/>
  <c r="W2381" i="1"/>
  <c r="S2382" i="1"/>
  <c r="W2382" i="1"/>
  <c r="S2383" i="1"/>
  <c r="W2383" i="1"/>
  <c r="S2384" i="1"/>
  <c r="W2384" i="1"/>
  <c r="S2385" i="1"/>
  <c r="W2385" i="1"/>
  <c r="S2386" i="1"/>
  <c r="W2386" i="1"/>
  <c r="S2387" i="1"/>
  <c r="W2387" i="1"/>
  <c r="S2388" i="1"/>
  <c r="W2388" i="1"/>
  <c r="S2389" i="1"/>
  <c r="W2389" i="1"/>
  <c r="S2390" i="1"/>
  <c r="W2390" i="1"/>
  <c r="S2391" i="1"/>
  <c r="W2391" i="1"/>
  <c r="S2392" i="1"/>
  <c r="W2392" i="1"/>
  <c r="S2393" i="1"/>
  <c r="W2393" i="1"/>
  <c r="S2394" i="1"/>
  <c r="W2394" i="1"/>
  <c r="S2395" i="1"/>
  <c r="W2395" i="1"/>
  <c r="S2396" i="1"/>
  <c r="W2396" i="1"/>
  <c r="S2397" i="1"/>
  <c r="W2397" i="1"/>
  <c r="S2398" i="1"/>
  <c r="W2398" i="1"/>
  <c r="S2399" i="1"/>
  <c r="W2399" i="1"/>
  <c r="S2400" i="1"/>
  <c r="W2400" i="1"/>
  <c r="S2401" i="1"/>
  <c r="W2401" i="1"/>
  <c r="S2402" i="1"/>
  <c r="W2402" i="1"/>
  <c r="S2403" i="1"/>
  <c r="W2403" i="1"/>
  <c r="S2404" i="1"/>
  <c r="W2404" i="1"/>
  <c r="S2405" i="1"/>
  <c r="W2405" i="1"/>
  <c r="S2406" i="1"/>
  <c r="W2406" i="1"/>
  <c r="S2407" i="1"/>
  <c r="W2407" i="1"/>
  <c r="S2408" i="1"/>
  <c r="W2408" i="1"/>
  <c r="S2409" i="1"/>
  <c r="W2409" i="1"/>
  <c r="S2410" i="1"/>
  <c r="W2410" i="1"/>
  <c r="S2411" i="1"/>
  <c r="W2411" i="1"/>
  <c r="S2412" i="1"/>
  <c r="W2412" i="1"/>
  <c r="S2413" i="1"/>
  <c r="W2413" i="1"/>
  <c r="S2414" i="1"/>
  <c r="W2414" i="1"/>
  <c r="S2415" i="1"/>
  <c r="W2415" i="1"/>
  <c r="S2416" i="1"/>
  <c r="W2416" i="1"/>
  <c r="S2417" i="1"/>
  <c r="W2417" i="1"/>
  <c r="S2418" i="1"/>
  <c r="W2418" i="1"/>
  <c r="S2419" i="1"/>
  <c r="W2419" i="1"/>
  <c r="S2420" i="1"/>
  <c r="W2420" i="1"/>
  <c r="S2421" i="1"/>
  <c r="W2421" i="1"/>
  <c r="S2422" i="1"/>
  <c r="W2422" i="1"/>
  <c r="S2423" i="1"/>
  <c r="W2423" i="1"/>
  <c r="S2424" i="1"/>
  <c r="W2424" i="1"/>
  <c r="S2425" i="1"/>
  <c r="W2425" i="1"/>
  <c r="S2426" i="1"/>
  <c r="W2426" i="1"/>
  <c r="S2427" i="1"/>
  <c r="W2427" i="1"/>
  <c r="S2428" i="1"/>
  <c r="W2428" i="1"/>
  <c r="S2429" i="1"/>
  <c r="W2429" i="1"/>
  <c r="S2430" i="1"/>
  <c r="W2430" i="1"/>
  <c r="S2431" i="1"/>
  <c r="W2431" i="1"/>
  <c r="S2432" i="1"/>
  <c r="W2432" i="1"/>
  <c r="S2433" i="1"/>
  <c r="W2433" i="1"/>
  <c r="S2434" i="1"/>
  <c r="W2434" i="1"/>
  <c r="S2435" i="1"/>
  <c r="W2435" i="1"/>
  <c r="S2436" i="1"/>
  <c r="W2436" i="1"/>
  <c r="S2437" i="1"/>
  <c r="W2437" i="1"/>
  <c r="S2438" i="1"/>
  <c r="W2438" i="1"/>
  <c r="S2439" i="1"/>
  <c r="W2439" i="1"/>
  <c r="S2440" i="1"/>
  <c r="W2440" i="1"/>
  <c r="S2441" i="1"/>
  <c r="W2441" i="1"/>
  <c r="S2442" i="1"/>
  <c r="W2442" i="1"/>
  <c r="S2034" i="1"/>
  <c r="W2034" i="1"/>
  <c r="S1355" i="1"/>
  <c r="W1355" i="1"/>
  <c r="S2035" i="1"/>
  <c r="W2035" i="1"/>
  <c r="S111" i="1"/>
  <c r="W111" i="1"/>
  <c r="S391" i="1"/>
  <c r="W391" i="1"/>
  <c r="S3561" i="1"/>
  <c r="W3561" i="1"/>
  <c r="S3562" i="1"/>
  <c r="W3562" i="1"/>
  <c r="S392" i="1"/>
  <c r="W392" i="1"/>
  <c r="S3563" i="1"/>
  <c r="W3563" i="1"/>
  <c r="S3728" i="1"/>
  <c r="W3728" i="1"/>
  <c r="S1356" i="1"/>
  <c r="W1356" i="1"/>
  <c r="S3385" i="1"/>
  <c r="W3385" i="1"/>
  <c r="S1753" i="1"/>
  <c r="W1753" i="1"/>
  <c r="S1357" i="1"/>
  <c r="W1357" i="1"/>
  <c r="S2712" i="1"/>
  <c r="W2712" i="1"/>
  <c r="S1754" i="1"/>
  <c r="W1754" i="1"/>
  <c r="S1358" i="1"/>
  <c r="W1358" i="1"/>
  <c r="S3038" i="1"/>
  <c r="W3038" i="1"/>
  <c r="S1359" i="1"/>
  <c r="W1359" i="1"/>
  <c r="S3386" i="1"/>
  <c r="W3386" i="1"/>
  <c r="S393" i="1"/>
  <c r="W393" i="1"/>
  <c r="S2276" i="1"/>
  <c r="W2276" i="1"/>
  <c r="S2713" i="1"/>
  <c r="W2713" i="1"/>
  <c r="S3729" i="1"/>
  <c r="W3729" i="1"/>
  <c r="S394" i="1"/>
  <c r="W394" i="1"/>
  <c r="S112" i="1"/>
  <c r="W112" i="1"/>
  <c r="S113" i="1"/>
  <c r="W113" i="1"/>
  <c r="S3750" i="1"/>
  <c r="W3750" i="1"/>
  <c r="S1755" i="1"/>
  <c r="W1755" i="1"/>
  <c r="S114" i="1"/>
  <c r="W114" i="1"/>
  <c r="S831" i="1"/>
  <c r="W831" i="1"/>
  <c r="S2277" i="1"/>
  <c r="W2277" i="1"/>
  <c r="S3564" i="1"/>
  <c r="W3564" i="1"/>
  <c r="S395" i="1"/>
  <c r="W395" i="1"/>
  <c r="S3039" i="1"/>
  <c r="W3039" i="1"/>
  <c r="S3565" i="1"/>
  <c r="W3565" i="1"/>
  <c r="S2278" i="1"/>
  <c r="W2278" i="1"/>
  <c r="S832" i="1"/>
  <c r="W832" i="1"/>
  <c r="S2036" i="1"/>
  <c r="W2036" i="1"/>
  <c r="S396" i="1"/>
  <c r="W396" i="1"/>
  <c r="S2714" i="1"/>
  <c r="W2714" i="1"/>
  <c r="S2279" i="1"/>
  <c r="W2279" i="1"/>
  <c r="S2715" i="1"/>
  <c r="W2715" i="1"/>
  <c r="S397" i="1"/>
  <c r="W397" i="1"/>
  <c r="S3751" i="1"/>
  <c r="W3751" i="1"/>
  <c r="S2716" i="1"/>
  <c r="W2716" i="1"/>
  <c r="S115" i="1"/>
  <c r="W115" i="1"/>
  <c r="S3566" i="1"/>
  <c r="W3566" i="1"/>
  <c r="S116" i="1"/>
  <c r="W116" i="1"/>
  <c r="S117" i="1"/>
  <c r="W117" i="1"/>
  <c r="S833" i="1"/>
  <c r="W833" i="1"/>
  <c r="S118" i="1"/>
  <c r="W118" i="1"/>
  <c r="S2717" i="1"/>
  <c r="W2717" i="1"/>
  <c r="S119" i="1"/>
  <c r="W119" i="1"/>
  <c r="S3040" i="1"/>
  <c r="W3040" i="1"/>
  <c r="S1360" i="1"/>
  <c r="W1360" i="1"/>
  <c r="S2037" i="1"/>
  <c r="W2037" i="1"/>
  <c r="S1756" i="1"/>
  <c r="W1756" i="1"/>
  <c r="S3387" i="1"/>
  <c r="W3387" i="1"/>
  <c r="S3041" i="1"/>
  <c r="W3041" i="1"/>
  <c r="S2503" i="1"/>
  <c r="W2503" i="1"/>
  <c r="S2504" i="1"/>
  <c r="W2504" i="1"/>
  <c r="S2505" i="1"/>
  <c r="W2505" i="1"/>
  <c r="S2506" i="1"/>
  <c r="W2506" i="1"/>
  <c r="S2507" i="1"/>
  <c r="W2507" i="1"/>
  <c r="S2508" i="1"/>
  <c r="W2508" i="1"/>
  <c r="S2509" i="1"/>
  <c r="W2509" i="1"/>
  <c r="S2510" i="1"/>
  <c r="W2510" i="1"/>
  <c r="S2511" i="1"/>
  <c r="W2511" i="1"/>
  <c r="S2512" i="1"/>
  <c r="W2512" i="1"/>
  <c r="S2513" i="1"/>
  <c r="W2513" i="1"/>
  <c r="S2514" i="1"/>
  <c r="W2514" i="1"/>
  <c r="S2515" i="1"/>
  <c r="W2515" i="1"/>
  <c r="S2516" i="1"/>
  <c r="W2516" i="1"/>
  <c r="S2517" i="1"/>
  <c r="W2517" i="1"/>
  <c r="S2518" i="1"/>
  <c r="W2518" i="1"/>
  <c r="S2519" i="1"/>
  <c r="W2519" i="1"/>
  <c r="S2520" i="1"/>
  <c r="W2520" i="1"/>
  <c r="S2521" i="1"/>
  <c r="W2521" i="1"/>
  <c r="S2522" i="1"/>
  <c r="W2522" i="1"/>
  <c r="S3752" i="1"/>
  <c r="W3752" i="1"/>
  <c r="S2718" i="1"/>
  <c r="W2718" i="1"/>
  <c r="S3567" i="1"/>
  <c r="W3567" i="1"/>
  <c r="S3388" i="1"/>
  <c r="W3388" i="1"/>
  <c r="S3042" i="1"/>
  <c r="W3042" i="1"/>
  <c r="S3389" i="1"/>
  <c r="W3389" i="1"/>
  <c r="S3753" i="1"/>
  <c r="W3753" i="1"/>
  <c r="S398" i="1"/>
  <c r="W398" i="1"/>
  <c r="S1361" i="1"/>
  <c r="W1361" i="1"/>
  <c r="S2719" i="1"/>
  <c r="W2719" i="1"/>
  <c r="S2038" i="1"/>
  <c r="W2038" i="1"/>
  <c r="S2039" i="1"/>
  <c r="W2039" i="1"/>
  <c r="S1757" i="1"/>
  <c r="W1757" i="1"/>
  <c r="S3390" i="1"/>
  <c r="W3390" i="1"/>
  <c r="S3568" i="1"/>
  <c r="W3568" i="1"/>
  <c r="S2040" i="1"/>
  <c r="W2040" i="1"/>
  <c r="S2280" i="1"/>
  <c r="W2280" i="1"/>
  <c r="S1758" i="1"/>
  <c r="W1758" i="1"/>
  <c r="S834" i="1"/>
  <c r="W834" i="1"/>
  <c r="S399" i="1"/>
  <c r="W399" i="1"/>
  <c r="S2041" i="1"/>
  <c r="W2041" i="1"/>
  <c r="S400" i="1"/>
  <c r="W400" i="1"/>
  <c r="S835" i="1"/>
  <c r="W835" i="1"/>
  <c r="S2281" i="1"/>
  <c r="W2281" i="1"/>
  <c r="S1759" i="1"/>
  <c r="W1759" i="1"/>
  <c r="S3754" i="1"/>
  <c r="W3754" i="1"/>
  <c r="S2720" i="1"/>
  <c r="W2720" i="1"/>
  <c r="S3755" i="1"/>
  <c r="W3755" i="1"/>
  <c r="S120" i="1"/>
  <c r="W120" i="1"/>
  <c r="S401" i="1"/>
  <c r="W401" i="1"/>
  <c r="S1362" i="1"/>
  <c r="W1362" i="1"/>
  <c r="S1363" i="1"/>
  <c r="W1363" i="1"/>
  <c r="S2042" i="1"/>
  <c r="W2042" i="1"/>
  <c r="S121" i="1"/>
  <c r="W121" i="1"/>
  <c r="S242" i="1"/>
  <c r="W242" i="1"/>
  <c r="S3391" i="1"/>
  <c r="W3391" i="1"/>
  <c r="S243" i="1"/>
  <c r="W243" i="1"/>
  <c r="S2721" i="1"/>
  <c r="W2721" i="1"/>
  <c r="S3569" i="1"/>
  <c r="W3569" i="1"/>
  <c r="S1364" i="1"/>
  <c r="W1364" i="1"/>
  <c r="S2563" i="1"/>
  <c r="W2563" i="1"/>
  <c r="S2564" i="1"/>
  <c r="W2564" i="1"/>
  <c r="S2565" i="1"/>
  <c r="W2565" i="1"/>
  <c r="S2566" i="1"/>
  <c r="W2566" i="1"/>
  <c r="S2567" i="1"/>
  <c r="W2567" i="1"/>
  <c r="S2568" i="1"/>
  <c r="W2568" i="1"/>
  <c r="S2569" i="1"/>
  <c r="W2569" i="1"/>
  <c r="S2570" i="1"/>
  <c r="W2570" i="1"/>
  <c r="S2571" i="1"/>
  <c r="W2571" i="1"/>
  <c r="S2572" i="1"/>
  <c r="W2572" i="1"/>
  <c r="S2573" i="1"/>
  <c r="W2573" i="1"/>
  <c r="S2574" i="1"/>
  <c r="W2574" i="1"/>
  <c r="S2575" i="1"/>
  <c r="W2575" i="1"/>
  <c r="S2576" i="1"/>
  <c r="W2576" i="1"/>
  <c r="S2577" i="1"/>
  <c r="W2577" i="1"/>
  <c r="S2578" i="1"/>
  <c r="W2578" i="1"/>
  <c r="S2579" i="1"/>
  <c r="W2579" i="1"/>
  <c r="S2580" i="1"/>
  <c r="W2580" i="1"/>
  <c r="S2581" i="1"/>
  <c r="W2581" i="1"/>
  <c r="S2582" i="1"/>
  <c r="W2582" i="1"/>
  <c r="S2583" i="1"/>
  <c r="W2583" i="1"/>
  <c r="S2584" i="1"/>
  <c r="W2584" i="1"/>
  <c r="S2585" i="1"/>
  <c r="W2585" i="1"/>
  <c r="S2586" i="1"/>
  <c r="W2586" i="1"/>
  <c r="S2587" i="1"/>
  <c r="W2587" i="1"/>
  <c r="S2588" i="1"/>
  <c r="W2588" i="1"/>
  <c r="S2589" i="1"/>
  <c r="W2589" i="1"/>
  <c r="S2590" i="1"/>
  <c r="W2590" i="1"/>
  <c r="S2591" i="1"/>
  <c r="W2591" i="1"/>
  <c r="S2592" i="1"/>
  <c r="W2592" i="1"/>
  <c r="S2593" i="1"/>
  <c r="W2593" i="1"/>
  <c r="S2594" i="1"/>
  <c r="W2594" i="1"/>
  <c r="S2595" i="1"/>
  <c r="W2595" i="1"/>
  <c r="S2596" i="1"/>
  <c r="W2596" i="1"/>
  <c r="S2597" i="1"/>
  <c r="W2597" i="1"/>
  <c r="S2598" i="1"/>
  <c r="W2598" i="1"/>
  <c r="S2599" i="1"/>
  <c r="W2599" i="1"/>
  <c r="S2600" i="1"/>
  <c r="W2600" i="1"/>
  <c r="S2601" i="1"/>
  <c r="W2601" i="1"/>
  <c r="S2602" i="1"/>
  <c r="W2602" i="1"/>
  <c r="S402" i="1"/>
  <c r="W402" i="1"/>
  <c r="S3570" i="1"/>
  <c r="W3570" i="1"/>
  <c r="S836" i="1"/>
  <c r="W836" i="1"/>
  <c r="S2722" i="1"/>
  <c r="W2722" i="1"/>
  <c r="S3043" i="1"/>
  <c r="W3043" i="1"/>
  <c r="S2723" i="1"/>
  <c r="W2723" i="1"/>
  <c r="S2282" i="1"/>
  <c r="W2282" i="1"/>
  <c r="S1365" i="1"/>
  <c r="W1365" i="1"/>
  <c r="S2283" i="1"/>
  <c r="W2283" i="1"/>
  <c r="S2043" i="1"/>
  <c r="W2043" i="1"/>
  <c r="S3392" i="1"/>
  <c r="W3392" i="1"/>
  <c r="S837" i="1"/>
  <c r="W837" i="1"/>
  <c r="S403" i="1"/>
  <c r="W403" i="1"/>
  <c r="S244" i="1"/>
  <c r="W244" i="1"/>
  <c r="S2724" i="1"/>
  <c r="W2724" i="1"/>
  <c r="S2044" i="1"/>
  <c r="W2044" i="1"/>
  <c r="S3756" i="1"/>
  <c r="W3756" i="1"/>
  <c r="S3571" i="1"/>
  <c r="W3571" i="1"/>
  <c r="S3757" i="1"/>
  <c r="W3757" i="1"/>
  <c r="S3758" i="1"/>
  <c r="W3758" i="1"/>
  <c r="S245" i="1"/>
  <c r="W245" i="1"/>
  <c r="S3393" i="1"/>
  <c r="W3393" i="1"/>
  <c r="S3394" i="1"/>
  <c r="W3394" i="1"/>
  <c r="S404" i="1"/>
  <c r="W404" i="1"/>
  <c r="S3572" i="1"/>
  <c r="W3572" i="1"/>
  <c r="S3044" i="1"/>
  <c r="W3044" i="1"/>
  <c r="S3573" i="1"/>
  <c r="W3573" i="1"/>
  <c r="S3395" i="1"/>
  <c r="W3395" i="1"/>
  <c r="S246" i="1"/>
  <c r="W246" i="1"/>
  <c r="S2284" i="1"/>
  <c r="W2284" i="1"/>
  <c r="S405" i="1"/>
  <c r="W405" i="1"/>
  <c r="S3045" i="1"/>
  <c r="W3045" i="1"/>
  <c r="S1760" i="1"/>
  <c r="W1760" i="1"/>
  <c r="S406" i="1"/>
  <c r="W406" i="1"/>
  <c r="S1366" i="1"/>
  <c r="W1366" i="1"/>
  <c r="S3759" i="1"/>
  <c r="W3759" i="1"/>
  <c r="S3760" i="1"/>
  <c r="W3760" i="1"/>
  <c r="S838" i="1"/>
  <c r="W838" i="1"/>
  <c r="S1761" i="1"/>
  <c r="W1761" i="1"/>
  <c r="S247" i="1"/>
  <c r="W247" i="1"/>
  <c r="S2643" i="1"/>
  <c r="W2643" i="1"/>
  <c r="S2644" i="1"/>
  <c r="W2644" i="1"/>
  <c r="S2645" i="1"/>
  <c r="W2645" i="1"/>
  <c r="S2646" i="1"/>
  <c r="W2646" i="1"/>
  <c r="S2647" i="1"/>
  <c r="W2647" i="1"/>
  <c r="S2648" i="1"/>
  <c r="W2648" i="1"/>
  <c r="S2649" i="1"/>
  <c r="W2649" i="1"/>
  <c r="S2650" i="1"/>
  <c r="W2650" i="1"/>
  <c r="S2651" i="1"/>
  <c r="W2651" i="1"/>
  <c r="S2652" i="1"/>
  <c r="W2652" i="1"/>
  <c r="S2653" i="1"/>
  <c r="W2653" i="1"/>
  <c r="S2654" i="1"/>
  <c r="W2654" i="1"/>
  <c r="S2655" i="1"/>
  <c r="W2655" i="1"/>
  <c r="S2656" i="1"/>
  <c r="W2656" i="1"/>
  <c r="S2657" i="1"/>
  <c r="W2657" i="1"/>
  <c r="S2658" i="1"/>
  <c r="W2658" i="1"/>
  <c r="S2659" i="1"/>
  <c r="W2659" i="1"/>
  <c r="S2660" i="1"/>
  <c r="W2660" i="1"/>
  <c r="S2661" i="1"/>
  <c r="W2661" i="1"/>
  <c r="S2662" i="1"/>
  <c r="W2662" i="1"/>
  <c r="S3761" i="1"/>
  <c r="W3761" i="1"/>
  <c r="S2045" i="1"/>
  <c r="W2045" i="1"/>
  <c r="S407" i="1"/>
  <c r="W407" i="1"/>
  <c r="S3396" i="1"/>
  <c r="W3396" i="1"/>
  <c r="S2725" i="1"/>
  <c r="W2725" i="1"/>
  <c r="S408" i="1"/>
  <c r="W408" i="1"/>
  <c r="S1762" i="1"/>
  <c r="W1762" i="1"/>
  <c r="S3762" i="1"/>
  <c r="W3762" i="1"/>
  <c r="S3397" i="1"/>
  <c r="W3397" i="1"/>
  <c r="S2672" i="1"/>
  <c r="W2672" i="1"/>
  <c r="S2673" i="1"/>
  <c r="W2673" i="1"/>
  <c r="S2674" i="1"/>
  <c r="W2674" i="1"/>
  <c r="S2675" i="1"/>
  <c r="W2675" i="1"/>
  <c r="S2676" i="1"/>
  <c r="W2676" i="1"/>
  <c r="S2677" i="1"/>
  <c r="W2677" i="1"/>
  <c r="S2678" i="1"/>
  <c r="W2678" i="1"/>
  <c r="S2679" i="1"/>
  <c r="W2679" i="1"/>
  <c r="S2680" i="1"/>
  <c r="W2680" i="1"/>
  <c r="S2681" i="1"/>
  <c r="W2681" i="1"/>
  <c r="S2682" i="1"/>
  <c r="W2682" i="1"/>
  <c r="S2683" i="1"/>
  <c r="W2683" i="1"/>
  <c r="S2684" i="1"/>
  <c r="W2684" i="1"/>
  <c r="S2685" i="1"/>
  <c r="W2685" i="1"/>
  <c r="S2686" i="1"/>
  <c r="W2686" i="1"/>
  <c r="S2687" i="1"/>
  <c r="W2687" i="1"/>
  <c r="S2688" i="1"/>
  <c r="W2688" i="1"/>
  <c r="S2689" i="1"/>
  <c r="W2689" i="1"/>
  <c r="S2690" i="1"/>
  <c r="W2690" i="1"/>
  <c r="S2691" i="1"/>
  <c r="W2691" i="1"/>
  <c r="S2692" i="1"/>
  <c r="W2692" i="1"/>
  <c r="S2693" i="1"/>
  <c r="W2693" i="1"/>
  <c r="S2694" i="1"/>
  <c r="W2694" i="1"/>
  <c r="S2695" i="1"/>
  <c r="W2695" i="1"/>
  <c r="S2696" i="1"/>
  <c r="W2696" i="1"/>
  <c r="S2697" i="1"/>
  <c r="W2697" i="1"/>
  <c r="S2698" i="1"/>
  <c r="W2698" i="1"/>
  <c r="S2699" i="1"/>
  <c r="W2699" i="1"/>
  <c r="S2700" i="1"/>
  <c r="W2700" i="1"/>
  <c r="S2701" i="1"/>
  <c r="W2701" i="1"/>
  <c r="S2702" i="1"/>
  <c r="W2702" i="1"/>
  <c r="S2703" i="1"/>
  <c r="W2703" i="1"/>
  <c r="S2704" i="1"/>
  <c r="W2704" i="1"/>
  <c r="S2705" i="1"/>
  <c r="W2705" i="1"/>
  <c r="S2706" i="1"/>
  <c r="W2706" i="1"/>
  <c r="S2707" i="1"/>
  <c r="W2707" i="1"/>
  <c r="S3763" i="1"/>
  <c r="W3763" i="1"/>
  <c r="S248" i="1"/>
  <c r="W248" i="1"/>
  <c r="S3046" i="1"/>
  <c r="W3046" i="1"/>
  <c r="S409" i="1"/>
  <c r="W409" i="1"/>
  <c r="S2046" i="1"/>
  <c r="W2046" i="1"/>
  <c r="S3047" i="1"/>
  <c r="W3047" i="1"/>
  <c r="S2285" i="1"/>
  <c r="W2285" i="1"/>
  <c r="S3398" i="1"/>
  <c r="W3398" i="1"/>
  <c r="S3764" i="1"/>
  <c r="W3764" i="1"/>
  <c r="S1763" i="1"/>
  <c r="W1763" i="1"/>
  <c r="S3765" i="1"/>
  <c r="W3765" i="1"/>
  <c r="S3574" i="1"/>
  <c r="W3574" i="1"/>
  <c r="S249" i="1"/>
  <c r="W249" i="1"/>
  <c r="S1367" i="1"/>
  <c r="W1367" i="1"/>
  <c r="S3575" i="1"/>
  <c r="W3575" i="1"/>
  <c r="S410" i="1"/>
  <c r="W410" i="1"/>
  <c r="S3399" i="1"/>
  <c r="W3399" i="1"/>
  <c r="S3400" i="1"/>
  <c r="W3400" i="1"/>
  <c r="S2047" i="1"/>
  <c r="W2047" i="1"/>
  <c r="S1764" i="1"/>
  <c r="W1764" i="1"/>
  <c r="S2726" i="1"/>
  <c r="W2726" i="1"/>
  <c r="S2048" i="1"/>
  <c r="W2048" i="1"/>
  <c r="S3401" i="1"/>
  <c r="W3401" i="1"/>
  <c r="S250" i="1"/>
  <c r="W250" i="1"/>
  <c r="S2727" i="1"/>
  <c r="W2727" i="1"/>
  <c r="S411" i="1"/>
  <c r="W411" i="1"/>
  <c r="S251" i="1"/>
  <c r="W251" i="1"/>
  <c r="S1368" i="1"/>
  <c r="W1368" i="1"/>
  <c r="S3766" i="1"/>
  <c r="W3766" i="1"/>
  <c r="S1369" i="1"/>
  <c r="W1369" i="1"/>
  <c r="S2728" i="1"/>
  <c r="W2728" i="1"/>
  <c r="S839" i="1"/>
  <c r="W839" i="1"/>
  <c r="S3767" i="1"/>
  <c r="W3767" i="1"/>
  <c r="S2729" i="1"/>
  <c r="W2729" i="1"/>
  <c r="S1370" i="1"/>
  <c r="W1370" i="1"/>
  <c r="S2743" i="1"/>
  <c r="W2743" i="1"/>
  <c r="S2744" i="1"/>
  <c r="W2744" i="1"/>
  <c r="S2745" i="1"/>
  <c r="W2745" i="1"/>
  <c r="S2746" i="1"/>
  <c r="W2746" i="1"/>
  <c r="S2747" i="1"/>
  <c r="W2747" i="1"/>
  <c r="S2748" i="1"/>
  <c r="W2748" i="1"/>
  <c r="S2749" i="1"/>
  <c r="W2749" i="1"/>
  <c r="S2750" i="1"/>
  <c r="W2750" i="1"/>
  <c r="S2751" i="1"/>
  <c r="W2751" i="1"/>
  <c r="S2752" i="1"/>
  <c r="W2752" i="1"/>
  <c r="S2753" i="1"/>
  <c r="W2753" i="1"/>
  <c r="S2754" i="1"/>
  <c r="W2754" i="1"/>
  <c r="S2755" i="1"/>
  <c r="W2755" i="1"/>
  <c r="S2756" i="1"/>
  <c r="W2756" i="1"/>
  <c r="S2757" i="1"/>
  <c r="W2757" i="1"/>
  <c r="S2758" i="1"/>
  <c r="W2758" i="1"/>
  <c r="S2759" i="1"/>
  <c r="W2759" i="1"/>
  <c r="S2760" i="1"/>
  <c r="W2760" i="1"/>
  <c r="S2761" i="1"/>
  <c r="W2761" i="1"/>
  <c r="S2762" i="1"/>
  <c r="W2762" i="1"/>
  <c r="S2763" i="1"/>
  <c r="W2763" i="1"/>
  <c r="S2764" i="1"/>
  <c r="W2764" i="1"/>
  <c r="S2765" i="1"/>
  <c r="W2765" i="1"/>
  <c r="S2766" i="1"/>
  <c r="W2766" i="1"/>
  <c r="S2767" i="1"/>
  <c r="W2767" i="1"/>
  <c r="S2768" i="1"/>
  <c r="W2768" i="1"/>
  <c r="S2769" i="1"/>
  <c r="W2769" i="1"/>
  <c r="S2770" i="1"/>
  <c r="W2770" i="1"/>
  <c r="S2771" i="1"/>
  <c r="W2771" i="1"/>
  <c r="S2772" i="1"/>
  <c r="W2772" i="1"/>
  <c r="S2773" i="1"/>
  <c r="W2773" i="1"/>
  <c r="S2774" i="1"/>
  <c r="W2774" i="1"/>
  <c r="S2775" i="1"/>
  <c r="W2775" i="1"/>
  <c r="S2776" i="1"/>
  <c r="W2776" i="1"/>
  <c r="S2777" i="1"/>
  <c r="W2777" i="1"/>
  <c r="S2778" i="1"/>
  <c r="W2778" i="1"/>
  <c r="S2779" i="1"/>
  <c r="W2779" i="1"/>
  <c r="S2780" i="1"/>
  <c r="W2780" i="1"/>
  <c r="S2781" i="1"/>
  <c r="W2781" i="1"/>
  <c r="S2782" i="1"/>
  <c r="W2782" i="1"/>
  <c r="S1765" i="1"/>
  <c r="W1765" i="1"/>
  <c r="S1823" i="1"/>
  <c r="W1823" i="1"/>
  <c r="S252" i="1"/>
  <c r="W252" i="1"/>
  <c r="S3576" i="1"/>
  <c r="W3576" i="1"/>
  <c r="S2049" i="1"/>
  <c r="W2049" i="1"/>
  <c r="S2286" i="1"/>
  <c r="W2286" i="1"/>
  <c r="S2287" i="1"/>
  <c r="W2287" i="1"/>
  <c r="S2288" i="1"/>
  <c r="W2288" i="1"/>
  <c r="S1371" i="1"/>
  <c r="W1371" i="1"/>
  <c r="S1824" i="1"/>
  <c r="W1824" i="1"/>
  <c r="S412" i="1"/>
  <c r="W412" i="1"/>
  <c r="S2289" i="1"/>
  <c r="W2289" i="1"/>
  <c r="S2290" i="1"/>
  <c r="W2290" i="1"/>
  <c r="S1372" i="1"/>
  <c r="W1372" i="1"/>
  <c r="S3048" i="1"/>
  <c r="W3048" i="1"/>
  <c r="S2291" i="1"/>
  <c r="W2291" i="1"/>
  <c r="S2292" i="1"/>
  <c r="W2292" i="1"/>
  <c r="S2050" i="1"/>
  <c r="W2050" i="1"/>
  <c r="S3049" i="1"/>
  <c r="W3049" i="1"/>
  <c r="S3402" i="1"/>
  <c r="W3402" i="1"/>
  <c r="S3768" i="1"/>
  <c r="W3768" i="1"/>
  <c r="S2051" i="1"/>
  <c r="W2051" i="1"/>
  <c r="S2293" i="1"/>
  <c r="W2293" i="1"/>
  <c r="S413" i="1"/>
  <c r="W413" i="1"/>
  <c r="S2052" i="1"/>
  <c r="W2052" i="1"/>
  <c r="S2294" i="1"/>
  <c r="W2294" i="1"/>
  <c r="S3050" i="1"/>
  <c r="W3050" i="1"/>
  <c r="S2053" i="1"/>
  <c r="W2053" i="1"/>
  <c r="S2730" i="1"/>
  <c r="W2730" i="1"/>
  <c r="S253" i="1"/>
  <c r="W253" i="1"/>
  <c r="S1825" i="1"/>
  <c r="W1825" i="1"/>
  <c r="S1373" i="1"/>
  <c r="W1373" i="1"/>
  <c r="S3403" i="1"/>
  <c r="W3403" i="1"/>
  <c r="S254" i="1"/>
  <c r="W254" i="1"/>
  <c r="S2054" i="1"/>
  <c r="W2054" i="1"/>
  <c r="S2055" i="1"/>
  <c r="W2055" i="1"/>
  <c r="S1826" i="1"/>
  <c r="W1826" i="1"/>
  <c r="S3769" i="1"/>
  <c r="W3769" i="1"/>
  <c r="S3051" i="1"/>
  <c r="W3051" i="1"/>
  <c r="S1374" i="1"/>
  <c r="W1374" i="1"/>
  <c r="S414" i="1"/>
  <c r="W414" i="1"/>
  <c r="S1375" i="1"/>
  <c r="W1375" i="1"/>
  <c r="S2731" i="1"/>
  <c r="W2731" i="1"/>
  <c r="S3052" i="1"/>
  <c r="W3052" i="1"/>
  <c r="S3404" i="1"/>
  <c r="W3404" i="1"/>
  <c r="S2295" i="1"/>
  <c r="W2295" i="1"/>
  <c r="S3149" i="1"/>
  <c r="W3149" i="1"/>
  <c r="S3770" i="1"/>
  <c r="W3770" i="1"/>
  <c r="S3150" i="1"/>
  <c r="W3150" i="1"/>
  <c r="S255" i="1"/>
  <c r="W255" i="1"/>
  <c r="S2296" i="1"/>
  <c r="W2296" i="1"/>
  <c r="S3577" i="1"/>
  <c r="W3577" i="1"/>
  <c r="S3771" i="1"/>
  <c r="W3771" i="1"/>
  <c r="S1827" i="1"/>
  <c r="W1827" i="1"/>
  <c r="S3405" i="1"/>
  <c r="W3405" i="1"/>
  <c r="S1828" i="1"/>
  <c r="W1828" i="1"/>
  <c r="S3578" i="1"/>
  <c r="W3578" i="1"/>
  <c r="S2056" i="1"/>
  <c r="W2056" i="1"/>
  <c r="S415" i="1"/>
  <c r="W415" i="1"/>
  <c r="S1376" i="1"/>
  <c r="W1376" i="1"/>
  <c r="S2843" i="1"/>
  <c r="W2843" i="1"/>
  <c r="S2844" i="1"/>
  <c r="W2844" i="1"/>
  <c r="S2845" i="1"/>
  <c r="W2845" i="1"/>
  <c r="S2846" i="1"/>
  <c r="W2846" i="1"/>
  <c r="S2847" i="1"/>
  <c r="W2847" i="1"/>
  <c r="S2848" i="1"/>
  <c r="W2848" i="1"/>
  <c r="S2849" i="1"/>
  <c r="W2849" i="1"/>
  <c r="S2850" i="1"/>
  <c r="W2850" i="1"/>
  <c r="S2851" i="1"/>
  <c r="W2851" i="1"/>
  <c r="S2852" i="1"/>
  <c r="W2852" i="1"/>
  <c r="S2853" i="1"/>
  <c r="W2853" i="1"/>
  <c r="S2854" i="1"/>
  <c r="W2854" i="1"/>
  <c r="S2855" i="1"/>
  <c r="W2855" i="1"/>
  <c r="S2856" i="1"/>
  <c r="W2856" i="1"/>
  <c r="S2857" i="1"/>
  <c r="W2857" i="1"/>
  <c r="S2858" i="1"/>
  <c r="W2858" i="1"/>
  <c r="S2859" i="1"/>
  <c r="W2859" i="1"/>
  <c r="S2860" i="1"/>
  <c r="W2860" i="1"/>
  <c r="S2861" i="1"/>
  <c r="W2861" i="1"/>
  <c r="S2862" i="1"/>
  <c r="W2862" i="1"/>
  <c r="S2863" i="1"/>
  <c r="W2863" i="1"/>
  <c r="S2864" i="1"/>
  <c r="W2864" i="1"/>
  <c r="S2865" i="1"/>
  <c r="W2865" i="1"/>
  <c r="S2866" i="1"/>
  <c r="W2866" i="1"/>
  <c r="S2867" i="1"/>
  <c r="W2867" i="1"/>
  <c r="S2868" i="1"/>
  <c r="W2868" i="1"/>
  <c r="S2869" i="1"/>
  <c r="W2869" i="1"/>
  <c r="S2870" i="1"/>
  <c r="W2870" i="1"/>
  <c r="S2871" i="1"/>
  <c r="W2871" i="1"/>
  <c r="S2872" i="1"/>
  <c r="W2872" i="1"/>
  <c r="S2873" i="1"/>
  <c r="W2873" i="1"/>
  <c r="S2874" i="1"/>
  <c r="W2874" i="1"/>
  <c r="S2875" i="1"/>
  <c r="W2875" i="1"/>
  <c r="S2876" i="1"/>
  <c r="W2876" i="1"/>
  <c r="S2877" i="1"/>
  <c r="W2877" i="1"/>
  <c r="S2878" i="1"/>
  <c r="W2878" i="1"/>
  <c r="S2879" i="1"/>
  <c r="W2879" i="1"/>
  <c r="S2880" i="1"/>
  <c r="W2880" i="1"/>
  <c r="S2881" i="1"/>
  <c r="W2881" i="1"/>
  <c r="S2882" i="1"/>
  <c r="W2882" i="1"/>
  <c r="S2883" i="1"/>
  <c r="W2883" i="1"/>
  <c r="S2884" i="1"/>
  <c r="W2884" i="1"/>
  <c r="S2885" i="1"/>
  <c r="W2885" i="1"/>
  <c r="S2886" i="1"/>
  <c r="W2886" i="1"/>
  <c r="S2887" i="1"/>
  <c r="W2887" i="1"/>
  <c r="S2888" i="1"/>
  <c r="W2888" i="1"/>
  <c r="S2889" i="1"/>
  <c r="W2889" i="1"/>
  <c r="S2890" i="1"/>
  <c r="W2890" i="1"/>
  <c r="S2891" i="1"/>
  <c r="W2891" i="1"/>
  <c r="S2892" i="1"/>
  <c r="W2892" i="1"/>
  <c r="S2893" i="1"/>
  <c r="W2893" i="1"/>
  <c r="S2894" i="1"/>
  <c r="W2894" i="1"/>
  <c r="S2895" i="1"/>
  <c r="W2895" i="1"/>
  <c r="S2896" i="1"/>
  <c r="W2896" i="1"/>
  <c r="S2897" i="1"/>
  <c r="W2897" i="1"/>
  <c r="S2898" i="1"/>
  <c r="W2898" i="1"/>
  <c r="S2899" i="1"/>
  <c r="W2899" i="1"/>
  <c r="S2900" i="1"/>
  <c r="W2900" i="1"/>
  <c r="S2901" i="1"/>
  <c r="W2901" i="1"/>
  <c r="S2902" i="1"/>
  <c r="W2902" i="1"/>
  <c r="S2903" i="1"/>
  <c r="W2903" i="1"/>
  <c r="S2904" i="1"/>
  <c r="W2904" i="1"/>
  <c r="S2905" i="1"/>
  <c r="W2905" i="1"/>
  <c r="S2906" i="1"/>
  <c r="W2906" i="1"/>
  <c r="S2907" i="1"/>
  <c r="W2907" i="1"/>
  <c r="S2908" i="1"/>
  <c r="W2908" i="1"/>
  <c r="S2909" i="1"/>
  <c r="W2909" i="1"/>
  <c r="S2910" i="1"/>
  <c r="W2910" i="1"/>
  <c r="S2911" i="1"/>
  <c r="W2911" i="1"/>
  <c r="S2912" i="1"/>
  <c r="W2912" i="1"/>
  <c r="S2913" i="1"/>
  <c r="W2913" i="1"/>
  <c r="S2914" i="1"/>
  <c r="W2914" i="1"/>
  <c r="S2915" i="1"/>
  <c r="W2915" i="1"/>
  <c r="S2916" i="1"/>
  <c r="W2916" i="1"/>
  <c r="S2917" i="1"/>
  <c r="W2917" i="1"/>
  <c r="S2918" i="1"/>
  <c r="W2918" i="1"/>
  <c r="S2919" i="1"/>
  <c r="W2919" i="1"/>
  <c r="S2920" i="1"/>
  <c r="W2920" i="1"/>
  <c r="S2921" i="1"/>
  <c r="W2921" i="1"/>
  <c r="S2922" i="1"/>
  <c r="W2922" i="1"/>
  <c r="S416" i="1"/>
  <c r="W416" i="1"/>
  <c r="S256" i="1"/>
  <c r="W256" i="1"/>
  <c r="S1829" i="1"/>
  <c r="W1829" i="1"/>
  <c r="S257" i="1"/>
  <c r="W257" i="1"/>
  <c r="S417" i="1"/>
  <c r="W417" i="1"/>
  <c r="S1377" i="1"/>
  <c r="W1377" i="1"/>
  <c r="S2297" i="1"/>
  <c r="W2297" i="1"/>
  <c r="S1378" i="1"/>
  <c r="W1378" i="1"/>
  <c r="S258" i="1"/>
  <c r="W258" i="1"/>
  <c r="S259" i="1"/>
  <c r="W259" i="1"/>
  <c r="S418" i="1"/>
  <c r="W418" i="1"/>
  <c r="S1830" i="1"/>
  <c r="W1830" i="1"/>
  <c r="S3151" i="1"/>
  <c r="W3151" i="1"/>
  <c r="S3152" i="1"/>
  <c r="W3152" i="1"/>
  <c r="S1516" i="1"/>
  <c r="W1516" i="1"/>
  <c r="S1033" i="1"/>
  <c r="W1033" i="1"/>
  <c r="S1896" i="1"/>
  <c r="W1896" i="1"/>
  <c r="S2168" i="1"/>
  <c r="W2168" i="1"/>
  <c r="U2168" i="1"/>
  <c r="T3780" i="1"/>
  <c r="V3780" i="1"/>
  <c r="T3781" i="1"/>
  <c r="V3781" i="1"/>
  <c r="T3411" i="1"/>
  <c r="V3411" i="1"/>
  <c r="T3588" i="1"/>
  <c r="V3588" i="1"/>
  <c r="T529" i="1"/>
  <c r="V529" i="1"/>
  <c r="T3589" i="1"/>
  <c r="V3589" i="1"/>
  <c r="T2736" i="1"/>
  <c r="V2736" i="1"/>
  <c r="T2737" i="1"/>
  <c r="V2737" i="1"/>
  <c r="T3412" i="1"/>
  <c r="V3412" i="1"/>
  <c r="T266" i="1"/>
  <c r="V266" i="1"/>
  <c r="T2068" i="1"/>
  <c r="V2068" i="1"/>
  <c r="T2306" i="1"/>
  <c r="V2306" i="1"/>
  <c r="T851" i="1"/>
  <c r="V851" i="1"/>
  <c r="T2069" i="1"/>
  <c r="V2069" i="1"/>
  <c r="T3782" i="1"/>
  <c r="V3782" i="1"/>
  <c r="T2307" i="1"/>
  <c r="V2307" i="1"/>
  <c r="T3160" i="1"/>
  <c r="V3160" i="1"/>
  <c r="T3161" i="1"/>
  <c r="V3161" i="1"/>
  <c r="T267" i="1"/>
  <c r="V267" i="1"/>
  <c r="T3590" i="1"/>
  <c r="V3590" i="1"/>
  <c r="T2070" i="1"/>
  <c r="V2070" i="1"/>
  <c r="T3162" i="1"/>
  <c r="V3162" i="1"/>
  <c r="T3413" i="1"/>
  <c r="V3413" i="1"/>
  <c r="T3163" i="1"/>
  <c r="V3163" i="1"/>
  <c r="T268" i="1"/>
  <c r="V268" i="1"/>
  <c r="T1840" i="1"/>
  <c r="V1840" i="1"/>
  <c r="T530" i="1"/>
  <c r="V530" i="1"/>
  <c r="T531" i="1"/>
  <c r="V531" i="1"/>
  <c r="T852" i="1"/>
  <c r="V852" i="1"/>
  <c r="T2071" i="1"/>
  <c r="V2071" i="1"/>
  <c r="T3164" i="1"/>
  <c r="V3164" i="1"/>
  <c r="T2308" i="1"/>
  <c r="V2308" i="1"/>
  <c r="T269" i="1"/>
  <c r="V269" i="1"/>
  <c r="T3165" i="1"/>
  <c r="V3165" i="1"/>
  <c r="T3166" i="1"/>
  <c r="V3166" i="1"/>
  <c r="T853" i="1"/>
  <c r="V853" i="1"/>
  <c r="T532" i="1"/>
  <c r="V532" i="1"/>
  <c r="T2309" i="1"/>
  <c r="V2309" i="1"/>
  <c r="T2072" i="1"/>
  <c r="V2072" i="1"/>
  <c r="T533" i="1"/>
  <c r="V533" i="1"/>
  <c r="T2073" i="1"/>
  <c r="V2073" i="1"/>
  <c r="T3190" i="1"/>
  <c r="V3190" i="1"/>
  <c r="T3191" i="1"/>
  <c r="V3191" i="1"/>
  <c r="T3192" i="1"/>
  <c r="V3192" i="1"/>
  <c r="T3193" i="1"/>
  <c r="V3193" i="1"/>
  <c r="T3194" i="1"/>
  <c r="V3194" i="1"/>
  <c r="T3195" i="1"/>
  <c r="V3195" i="1"/>
  <c r="T3196" i="1"/>
  <c r="V3196" i="1"/>
  <c r="T3197" i="1"/>
  <c r="V3197" i="1"/>
  <c r="T3198" i="1"/>
  <c r="V3198" i="1"/>
  <c r="T3199" i="1"/>
  <c r="V3199" i="1"/>
  <c r="T3200" i="1"/>
  <c r="V3200" i="1"/>
  <c r="T3201" i="1"/>
  <c r="V3201" i="1"/>
  <c r="T3202" i="1"/>
  <c r="V3202" i="1"/>
  <c r="T3203" i="1"/>
  <c r="V3203" i="1"/>
  <c r="T3204" i="1"/>
  <c r="V3204" i="1"/>
  <c r="T3205" i="1"/>
  <c r="V3205" i="1"/>
  <c r="T3206" i="1"/>
  <c r="V3206" i="1"/>
  <c r="T3207" i="1"/>
  <c r="V3207" i="1"/>
  <c r="T3208" i="1"/>
  <c r="V3208" i="1"/>
  <c r="T3209" i="1"/>
  <c r="V3209" i="1"/>
  <c r="T2074" i="1"/>
  <c r="V2074" i="1"/>
  <c r="T3167" i="1"/>
  <c r="V3167" i="1"/>
  <c r="T270" i="1"/>
  <c r="V270" i="1"/>
  <c r="T2075" i="1"/>
  <c r="V2075" i="1"/>
  <c r="T2076" i="1"/>
  <c r="V2076" i="1"/>
  <c r="T2310" i="1"/>
  <c r="V2310" i="1"/>
  <c r="T3414" i="1"/>
  <c r="V3414" i="1"/>
  <c r="T534" i="1"/>
  <c r="V534" i="1"/>
  <c r="T2311" i="1"/>
  <c r="V2311" i="1"/>
  <c r="T3591" i="1"/>
  <c r="V3591" i="1"/>
  <c r="T3415" i="1"/>
  <c r="V3415" i="1"/>
  <c r="T1387" i="1"/>
  <c r="V1387" i="1"/>
  <c r="T1388" i="1"/>
  <c r="V1388" i="1"/>
  <c r="T3168" i="1"/>
  <c r="V3168" i="1"/>
  <c r="T3783" i="1"/>
  <c r="V3783" i="1"/>
  <c r="T2077" i="1"/>
  <c r="V2077" i="1"/>
  <c r="T3416" i="1"/>
  <c r="V3416" i="1"/>
  <c r="T3169" i="1"/>
  <c r="V3169" i="1"/>
  <c r="T3784" i="1"/>
  <c r="V3784" i="1"/>
  <c r="T854" i="1"/>
  <c r="V854" i="1"/>
  <c r="T3417" i="1"/>
  <c r="V3417" i="1"/>
  <c r="T3592" i="1"/>
  <c r="V3592" i="1"/>
  <c r="T3785" i="1"/>
  <c r="V3785" i="1"/>
  <c r="T2738" i="1"/>
  <c r="V2738" i="1"/>
  <c r="T271" i="1"/>
  <c r="V271" i="1"/>
  <c r="T1841" i="1"/>
  <c r="V1841" i="1"/>
  <c r="T855" i="1"/>
  <c r="V855" i="1"/>
  <c r="T2312" i="1"/>
  <c r="V2312" i="1"/>
  <c r="T3418" i="1"/>
  <c r="V3418" i="1"/>
  <c r="T3786" i="1"/>
  <c r="V3786" i="1"/>
  <c r="T2313" i="1"/>
  <c r="V2313" i="1"/>
  <c r="T3787" i="1"/>
  <c r="V3787" i="1"/>
  <c r="T1842" i="1"/>
  <c r="V1842" i="1"/>
  <c r="T3788" i="1"/>
  <c r="V3788" i="1"/>
  <c r="T535" i="1"/>
  <c r="V535" i="1"/>
  <c r="T3789" i="1"/>
  <c r="V3789" i="1"/>
  <c r="T3419" i="1"/>
  <c r="V3419" i="1"/>
  <c r="T3170" i="1"/>
  <c r="V3170" i="1"/>
  <c r="T536" i="1"/>
  <c r="V536" i="1"/>
  <c r="T2314" i="1"/>
  <c r="V2314" i="1"/>
  <c r="T2739" i="1"/>
  <c r="V2739" i="1"/>
  <c r="T3171" i="1"/>
  <c r="V3171" i="1"/>
  <c r="T3593" i="1"/>
  <c r="V3593" i="1"/>
  <c r="T3172" i="1"/>
  <c r="V3172" i="1"/>
  <c r="T537" i="1"/>
  <c r="V537" i="1"/>
  <c r="T538" i="1"/>
  <c r="V538" i="1"/>
  <c r="T1389" i="1"/>
  <c r="V1389" i="1"/>
  <c r="T3810" i="1"/>
  <c r="V3810" i="1"/>
  <c r="T3173" i="1"/>
  <c r="V3173" i="1"/>
  <c r="T1843" i="1"/>
  <c r="V1843" i="1"/>
  <c r="T856" i="1"/>
  <c r="V856" i="1"/>
  <c r="T3811" i="1"/>
  <c r="V3811" i="1"/>
  <c r="T3594" i="1"/>
  <c r="V3594" i="1"/>
  <c r="T2315" i="1"/>
  <c r="V2315" i="1"/>
  <c r="T3420" i="1"/>
  <c r="V3420" i="1"/>
  <c r="T3595" i="1"/>
  <c r="V3595" i="1"/>
  <c r="T1844" i="1"/>
  <c r="V1844" i="1"/>
  <c r="T3421" i="1"/>
  <c r="V3421" i="1"/>
  <c r="T3174" i="1"/>
  <c r="V3174" i="1"/>
  <c r="T2316" i="1"/>
  <c r="V2316" i="1"/>
  <c r="T539" i="1"/>
  <c r="V539" i="1"/>
  <c r="T3175" i="1"/>
  <c r="V3175" i="1"/>
  <c r="T2317" i="1"/>
  <c r="V2317" i="1"/>
  <c r="T3596" i="1"/>
  <c r="V3596" i="1"/>
  <c r="T3597" i="1"/>
  <c r="V3597" i="1"/>
  <c r="T540" i="1"/>
  <c r="V540" i="1"/>
  <c r="T1845" i="1"/>
  <c r="V1845" i="1"/>
  <c r="T1846" i="1"/>
  <c r="V1846" i="1"/>
  <c r="T1390" i="1"/>
  <c r="V1390" i="1"/>
  <c r="T3598" i="1"/>
  <c r="V3598" i="1"/>
  <c r="T272" i="1"/>
  <c r="V272" i="1"/>
  <c r="T2740" i="1"/>
  <c r="V2740" i="1"/>
  <c r="T273" i="1"/>
  <c r="V273" i="1"/>
  <c r="T541" i="1"/>
  <c r="V541" i="1"/>
  <c r="T2741" i="1"/>
  <c r="V2741" i="1"/>
  <c r="T1847" i="1"/>
  <c r="V1847" i="1"/>
  <c r="T1848" i="1"/>
  <c r="V1848" i="1"/>
  <c r="T1849" i="1"/>
  <c r="V1849" i="1"/>
  <c r="T2078" i="1"/>
  <c r="V2078" i="1"/>
  <c r="T3422" i="1"/>
  <c r="V3422" i="1"/>
  <c r="T3176" i="1"/>
  <c r="V3176" i="1"/>
  <c r="T1850" i="1"/>
  <c r="V1850" i="1"/>
  <c r="T1391" i="1"/>
  <c r="V1391" i="1"/>
  <c r="T642" i="1"/>
  <c r="V642" i="1"/>
  <c r="T3599" i="1"/>
  <c r="V3599" i="1"/>
  <c r="T1392" i="1"/>
  <c r="V1392" i="1"/>
  <c r="T3177" i="1"/>
  <c r="V3177" i="1"/>
  <c r="T643" i="1"/>
  <c r="V643" i="1"/>
  <c r="T3423" i="1"/>
  <c r="V3423" i="1"/>
  <c r="T2079" i="1"/>
  <c r="V2079" i="1"/>
  <c r="T644" i="1"/>
  <c r="V644" i="1"/>
  <c r="T3812" i="1"/>
  <c r="V3812" i="1"/>
  <c r="T274" i="1"/>
  <c r="V274" i="1"/>
  <c r="T2318" i="1"/>
  <c r="V2318" i="1"/>
  <c r="T3424" i="1"/>
  <c r="V3424" i="1"/>
  <c r="T1393" i="1"/>
  <c r="V1393" i="1"/>
  <c r="T3425" i="1"/>
  <c r="V3425" i="1"/>
  <c r="T2080" i="1"/>
  <c r="V2080" i="1"/>
  <c r="T3178" i="1"/>
  <c r="V3178" i="1"/>
  <c r="T275" i="1"/>
  <c r="V275" i="1"/>
  <c r="T2742" i="1"/>
  <c r="V2742" i="1"/>
  <c r="T3813" i="1"/>
  <c r="V3813" i="1"/>
  <c r="T3814" i="1"/>
  <c r="V3814" i="1"/>
  <c r="T3815" i="1"/>
  <c r="V3815" i="1"/>
  <c r="T3600" i="1"/>
  <c r="V3600" i="1"/>
  <c r="T1851" i="1"/>
  <c r="V1851" i="1"/>
  <c r="T276" i="1"/>
  <c r="V276" i="1"/>
  <c r="T277" i="1"/>
  <c r="V277" i="1"/>
  <c r="T2081" i="1"/>
  <c r="V2081" i="1"/>
  <c r="T3179" i="1"/>
  <c r="V3179" i="1"/>
  <c r="T2783" i="1"/>
  <c r="V2783" i="1"/>
  <c r="T857" i="1"/>
  <c r="V857" i="1"/>
  <c r="T3180" i="1"/>
  <c r="V3180" i="1"/>
  <c r="T3601" i="1"/>
  <c r="V3601" i="1"/>
  <c r="T3181" i="1"/>
  <c r="V3181" i="1"/>
  <c r="T645" i="1"/>
  <c r="V645" i="1"/>
  <c r="T3182" i="1"/>
  <c r="V3182" i="1"/>
  <c r="T2784" i="1"/>
  <c r="V2784" i="1"/>
  <c r="T1394" i="1"/>
  <c r="V1394" i="1"/>
  <c r="T278" i="1"/>
  <c r="V278" i="1"/>
  <c r="T2082" i="1"/>
  <c r="V2082" i="1"/>
  <c r="T2083" i="1"/>
  <c r="V2083" i="1"/>
  <c r="T2785" i="1"/>
  <c r="V2785" i="1"/>
  <c r="T3816" i="1"/>
  <c r="V3816" i="1"/>
  <c r="T2319" i="1"/>
  <c r="V2319" i="1"/>
  <c r="T3183" i="1"/>
  <c r="V3183" i="1"/>
  <c r="T2320" i="1"/>
  <c r="V2320" i="1"/>
  <c r="T2084" i="1"/>
  <c r="V2084" i="1"/>
  <c r="T2786" i="1"/>
  <c r="V2786" i="1"/>
  <c r="T3817" i="1"/>
  <c r="V3817" i="1"/>
  <c r="T1395" i="1"/>
  <c r="V1395" i="1"/>
  <c r="T2321" i="1"/>
  <c r="V2321" i="1"/>
  <c r="T3426" i="1"/>
  <c r="V3426" i="1"/>
  <c r="T3184" i="1"/>
  <c r="V3184" i="1"/>
  <c r="T1396" i="1"/>
  <c r="V1396" i="1"/>
  <c r="T2787" i="1"/>
  <c r="V2787" i="1"/>
  <c r="T2085" i="1"/>
  <c r="V2085" i="1"/>
  <c r="T1397" i="1"/>
  <c r="V1397" i="1"/>
  <c r="T1398" i="1"/>
  <c r="V1398" i="1"/>
  <c r="T279" i="1"/>
  <c r="V279" i="1"/>
  <c r="T280" i="1"/>
  <c r="V280" i="1"/>
  <c r="T3185" i="1"/>
  <c r="V3185" i="1"/>
  <c r="T3602" i="1"/>
  <c r="V3602" i="1"/>
  <c r="T2322" i="1"/>
  <c r="V2322" i="1"/>
  <c r="T3186" i="1"/>
  <c r="V3186" i="1"/>
  <c r="T281" i="1"/>
  <c r="V281" i="1"/>
  <c r="T3818" i="1"/>
  <c r="V3818" i="1"/>
  <c r="T282" i="1"/>
  <c r="V282" i="1"/>
  <c r="T2329" i="1"/>
  <c r="V2329" i="1"/>
  <c r="T2086" i="1"/>
  <c r="V2086" i="1"/>
  <c r="T3603" i="1"/>
  <c r="V3603" i="1"/>
  <c r="T1852" i="1"/>
  <c r="V1852" i="1"/>
  <c r="T3427" i="1"/>
  <c r="V3427" i="1"/>
  <c r="T646" i="1"/>
  <c r="V646" i="1"/>
  <c r="T1399" i="1"/>
  <c r="V1399" i="1"/>
  <c r="T2087" i="1"/>
  <c r="V2087" i="1"/>
  <c r="T1400" i="1"/>
  <c r="V1400" i="1"/>
  <c r="T3428" i="1"/>
  <c r="V3428" i="1"/>
  <c r="T283" i="1"/>
  <c r="V283" i="1"/>
  <c r="T2088" i="1"/>
  <c r="V2088" i="1"/>
  <c r="T3429" i="1"/>
  <c r="V3429" i="1"/>
  <c r="T3430" i="1"/>
  <c r="V3430" i="1"/>
  <c r="T3431" i="1"/>
  <c r="V3431" i="1"/>
  <c r="T3432" i="1"/>
  <c r="V3432" i="1"/>
  <c r="T647" i="1"/>
  <c r="V647" i="1"/>
  <c r="T2330" i="1"/>
  <c r="V2330" i="1"/>
  <c r="T3819" i="1"/>
  <c r="V3819" i="1"/>
  <c r="T3187" i="1"/>
  <c r="V3187" i="1"/>
  <c r="T1401" i="1"/>
  <c r="V1401" i="1"/>
  <c r="T1402" i="1"/>
  <c r="V1402" i="1"/>
  <c r="T648" i="1"/>
  <c r="V648" i="1"/>
  <c r="T649" i="1"/>
  <c r="V649" i="1"/>
  <c r="T3604" i="1"/>
  <c r="V3604" i="1"/>
  <c r="T1403" i="1"/>
  <c r="V1403" i="1"/>
  <c r="T2089" i="1"/>
  <c r="V2089" i="1"/>
  <c r="T2331" i="1"/>
  <c r="V2331" i="1"/>
  <c r="T3605" i="1"/>
  <c r="V3605" i="1"/>
  <c r="T3433" i="1"/>
  <c r="V3433" i="1"/>
  <c r="T3434" i="1"/>
  <c r="V3434" i="1"/>
  <c r="T3435" i="1"/>
  <c r="V3435" i="1"/>
  <c r="T3188" i="1"/>
  <c r="V3188" i="1"/>
  <c r="T3189" i="1"/>
  <c r="V3189" i="1"/>
  <c r="T2332" i="1"/>
  <c r="V2332" i="1"/>
  <c r="T2090" i="1"/>
  <c r="V2090" i="1"/>
  <c r="T2788" i="1"/>
  <c r="V2788" i="1"/>
  <c r="T3606" i="1"/>
  <c r="V3606" i="1"/>
  <c r="T2333" i="1"/>
  <c r="V2333" i="1"/>
  <c r="T3210" i="1"/>
  <c r="V3210" i="1"/>
  <c r="T3211" i="1"/>
  <c r="V3211" i="1"/>
  <c r="T1853" i="1"/>
  <c r="V1853" i="1"/>
  <c r="T3607" i="1"/>
  <c r="V3607" i="1"/>
  <c r="T1854" i="1"/>
  <c r="V1854" i="1"/>
  <c r="T2091" i="1"/>
  <c r="V2091" i="1"/>
  <c r="T2092" i="1"/>
  <c r="V2092" i="1"/>
  <c r="T3608" i="1"/>
  <c r="V3608" i="1"/>
  <c r="T3212" i="1"/>
  <c r="V3212" i="1"/>
  <c r="T3213" i="1"/>
  <c r="V3213" i="1"/>
  <c r="T1404" i="1"/>
  <c r="V1404" i="1"/>
  <c r="T2334" i="1"/>
  <c r="V2334" i="1"/>
  <c r="T2335" i="1"/>
  <c r="V2335" i="1"/>
  <c r="T2336" i="1"/>
  <c r="V2336" i="1"/>
  <c r="T2337" i="1"/>
  <c r="V2337" i="1"/>
  <c r="T3214" i="1"/>
  <c r="V3214" i="1"/>
  <c r="T3820" i="1"/>
  <c r="V3820" i="1"/>
  <c r="T650" i="1"/>
  <c r="V650" i="1"/>
  <c r="T1405" i="1"/>
  <c r="V1405" i="1"/>
  <c r="T3436" i="1"/>
  <c r="V3436" i="1"/>
  <c r="T284" i="1"/>
  <c r="V284" i="1"/>
  <c r="T2789" i="1"/>
  <c r="V2789" i="1"/>
  <c r="T3821" i="1"/>
  <c r="V3821" i="1"/>
  <c r="T285" i="1"/>
  <c r="V285" i="1"/>
  <c r="T2790" i="1"/>
  <c r="V2790" i="1"/>
  <c r="T1463" i="1"/>
  <c r="V1463" i="1"/>
  <c r="T1464" i="1"/>
  <c r="V1464" i="1"/>
  <c r="T3437" i="1"/>
  <c r="V3437" i="1"/>
  <c r="T2791" i="1"/>
  <c r="V2791" i="1"/>
  <c r="T1855" i="1"/>
  <c r="V1855" i="1"/>
  <c r="T3822" i="1"/>
  <c r="V3822" i="1"/>
  <c r="T3823" i="1"/>
  <c r="V3823" i="1"/>
  <c r="T2338" i="1"/>
  <c r="V2338" i="1"/>
  <c r="T1465" i="1"/>
  <c r="V1465" i="1"/>
  <c r="T3609" i="1"/>
  <c r="V3609" i="1"/>
  <c r="T2339" i="1"/>
  <c r="V2339" i="1"/>
  <c r="T2093" i="1"/>
  <c r="V2093" i="1"/>
  <c r="T1856" i="1"/>
  <c r="V1856" i="1"/>
  <c r="T3215" i="1"/>
  <c r="V3215" i="1"/>
  <c r="T2340" i="1"/>
  <c r="V2340" i="1"/>
  <c r="T2094" i="1"/>
  <c r="V2094" i="1"/>
  <c r="T2095" i="1"/>
  <c r="V2095" i="1"/>
  <c r="T2096" i="1"/>
  <c r="V2096" i="1"/>
  <c r="T286" i="1"/>
  <c r="V286" i="1"/>
  <c r="T1857" i="1"/>
  <c r="V1857" i="1"/>
  <c r="T2341" i="1"/>
  <c r="V2341" i="1"/>
  <c r="T3610" i="1"/>
  <c r="V3610" i="1"/>
  <c r="T287" i="1"/>
  <c r="V287" i="1"/>
  <c r="T651" i="1"/>
  <c r="V651" i="1"/>
  <c r="T3216" i="1"/>
  <c r="V3216" i="1"/>
  <c r="T3824" i="1"/>
  <c r="V3824" i="1"/>
  <c r="T1858" i="1"/>
  <c r="V1858" i="1"/>
  <c r="T1466" i="1"/>
  <c r="V1466" i="1"/>
  <c r="T3438" i="1"/>
  <c r="V3438" i="1"/>
  <c r="T2342" i="1"/>
  <c r="V2342" i="1"/>
  <c r="T1467" i="1"/>
  <c r="V1467" i="1"/>
  <c r="T2792" i="1"/>
  <c r="V2792" i="1"/>
  <c r="T2443" i="1"/>
  <c r="V2443" i="1"/>
  <c r="T2444" i="1"/>
  <c r="V2444" i="1"/>
  <c r="T2097" i="1"/>
  <c r="V2097" i="1"/>
  <c r="T3825" i="1"/>
  <c r="V3825" i="1"/>
  <c r="T2445" i="1"/>
  <c r="V2445" i="1"/>
  <c r="T1859" i="1"/>
  <c r="V1859" i="1"/>
  <c r="T1860" i="1"/>
  <c r="V1860" i="1"/>
  <c r="T288" i="1"/>
  <c r="V288" i="1"/>
  <c r="T652" i="1"/>
  <c r="V652" i="1"/>
  <c r="T3826" i="1"/>
  <c r="V3826" i="1"/>
  <c r="T2446" i="1"/>
  <c r="V2446" i="1"/>
  <c r="T653" i="1"/>
  <c r="V653" i="1"/>
  <c r="T2098" i="1"/>
  <c r="V2098" i="1"/>
  <c r="T2099" i="1"/>
  <c r="V2099" i="1"/>
  <c r="T1468" i="1"/>
  <c r="V1468" i="1"/>
  <c r="T1469" i="1"/>
  <c r="V1469" i="1"/>
  <c r="T654" i="1"/>
  <c r="V654" i="1"/>
  <c r="T2793" i="1"/>
  <c r="V2793" i="1"/>
  <c r="T2447" i="1"/>
  <c r="V2447" i="1"/>
  <c r="T2100" i="1"/>
  <c r="V2100" i="1"/>
  <c r="T3611" i="1"/>
  <c r="V3611" i="1"/>
  <c r="T1470" i="1"/>
  <c r="V1470" i="1"/>
  <c r="T2448" i="1"/>
  <c r="V2448" i="1"/>
  <c r="T3612" i="1"/>
  <c r="V3612" i="1"/>
  <c r="T3613" i="1"/>
  <c r="V3613" i="1"/>
  <c r="T3217" i="1"/>
  <c r="V3217" i="1"/>
  <c r="T1471" i="1"/>
  <c r="V1471" i="1"/>
  <c r="T3218" i="1"/>
  <c r="V3218" i="1"/>
  <c r="T2449" i="1"/>
  <c r="V2449" i="1"/>
  <c r="T858" i="1"/>
  <c r="V858" i="1"/>
  <c r="T2450" i="1"/>
  <c r="V2450" i="1"/>
  <c r="T2451" i="1"/>
  <c r="V2451" i="1"/>
  <c r="T3219" i="1"/>
  <c r="V3219" i="1"/>
  <c r="T1861" i="1"/>
  <c r="V1861" i="1"/>
  <c r="T3220" i="1"/>
  <c r="V3220" i="1"/>
  <c r="T3221" i="1"/>
  <c r="V3221" i="1"/>
  <c r="T2794" i="1"/>
  <c r="V2794" i="1"/>
  <c r="T289" i="1"/>
  <c r="V289" i="1"/>
  <c r="T2795" i="1"/>
  <c r="V2795" i="1"/>
  <c r="T290" i="1"/>
  <c r="V290" i="1"/>
  <c r="T3827" i="1"/>
  <c r="V3827" i="1"/>
  <c r="T2101" i="1"/>
  <c r="V2101" i="1"/>
  <c r="T3439" i="1"/>
  <c r="V3439" i="1"/>
  <c r="T3614" i="1"/>
  <c r="V3614" i="1"/>
  <c r="T655" i="1"/>
  <c r="V655" i="1"/>
  <c r="T3222" i="1"/>
  <c r="V3222" i="1"/>
  <c r="T2796" i="1"/>
  <c r="V2796" i="1"/>
  <c r="T3223" i="1"/>
  <c r="V3223" i="1"/>
  <c r="T1472" i="1"/>
  <c r="V1472" i="1"/>
  <c r="T656" i="1"/>
  <c r="V656" i="1"/>
  <c r="T2797" i="1"/>
  <c r="V2797" i="1"/>
  <c r="T2452" i="1"/>
  <c r="V2452" i="1"/>
  <c r="T3615" i="1"/>
  <c r="V3615" i="1"/>
  <c r="T3224" i="1"/>
  <c r="V3224" i="1"/>
  <c r="T2102" i="1"/>
  <c r="V2102" i="1"/>
  <c r="T3225" i="1"/>
  <c r="V3225" i="1"/>
  <c r="T291" i="1"/>
  <c r="V291" i="1"/>
  <c r="T3440" i="1"/>
  <c r="V3440" i="1"/>
  <c r="T2453" i="1"/>
  <c r="V2453" i="1"/>
  <c r="T3616" i="1"/>
  <c r="V3616" i="1"/>
  <c r="T1473" i="1"/>
  <c r="V1473" i="1"/>
  <c r="T3226" i="1"/>
  <c r="V3226" i="1"/>
  <c r="T1862" i="1"/>
  <c r="V1862" i="1"/>
  <c r="T3227" i="1"/>
  <c r="V3227" i="1"/>
  <c r="T657" i="1"/>
  <c r="V657" i="1"/>
  <c r="T2454" i="1"/>
  <c r="V2454" i="1"/>
  <c r="T3828" i="1"/>
  <c r="V3828" i="1"/>
  <c r="T1474" i="1"/>
  <c r="V1474" i="1"/>
  <c r="T658" i="1"/>
  <c r="V658" i="1"/>
  <c r="T659" i="1"/>
  <c r="V659" i="1"/>
  <c r="T660" i="1"/>
  <c r="V660" i="1"/>
  <c r="T2103" i="1"/>
  <c r="V2103" i="1"/>
  <c r="T661" i="1"/>
  <c r="V661" i="1"/>
  <c r="T2104" i="1"/>
  <c r="V2104" i="1"/>
  <c r="T2798" i="1"/>
  <c r="V2798" i="1"/>
  <c r="T2455" i="1"/>
  <c r="V2455" i="1"/>
  <c r="T859" i="1"/>
  <c r="V859" i="1"/>
  <c r="T2456" i="1"/>
  <c r="V2456" i="1"/>
  <c r="T2799" i="1"/>
  <c r="V2799" i="1"/>
  <c r="T3228" i="1"/>
  <c r="V3228" i="1"/>
  <c r="T3829" i="1"/>
  <c r="V3829" i="1"/>
  <c r="T3617" i="1"/>
  <c r="V3617" i="1"/>
  <c r="T722" i="1"/>
  <c r="V722" i="1"/>
  <c r="T3830" i="1"/>
  <c r="V3830" i="1"/>
  <c r="T3441" i="1"/>
  <c r="V3441" i="1"/>
  <c r="T3618" i="1"/>
  <c r="V3618" i="1"/>
  <c r="T2105" i="1"/>
  <c r="V2105" i="1"/>
  <c r="T723" i="1"/>
  <c r="V723" i="1"/>
  <c r="T3229" i="1"/>
  <c r="V3229" i="1"/>
  <c r="T724" i="1"/>
  <c r="V724" i="1"/>
  <c r="T2106" i="1"/>
  <c r="V2106" i="1"/>
  <c r="T3230" i="1"/>
  <c r="V3230" i="1"/>
  <c r="T1475" i="1"/>
  <c r="V1475" i="1"/>
  <c r="T2800" i="1"/>
  <c r="V2800" i="1"/>
  <c r="T2801" i="1"/>
  <c r="V2801" i="1"/>
  <c r="T292" i="1"/>
  <c r="V292" i="1"/>
  <c r="T1476" i="1"/>
  <c r="V1476" i="1"/>
  <c r="T725" i="1"/>
  <c r="V725" i="1"/>
  <c r="T293" i="1"/>
  <c r="V293" i="1"/>
  <c r="T294" i="1"/>
  <c r="V294" i="1"/>
  <c r="T3231" i="1"/>
  <c r="V3231" i="1"/>
  <c r="T2107" i="1"/>
  <c r="V2107" i="1"/>
  <c r="T1883" i="1"/>
  <c r="V1883" i="1"/>
  <c r="T3619" i="1"/>
  <c r="V3619" i="1"/>
  <c r="T2457" i="1"/>
  <c r="V2457" i="1"/>
  <c r="T295" i="1"/>
  <c r="V295" i="1"/>
  <c r="T3232" i="1"/>
  <c r="V3232" i="1"/>
  <c r="T2108" i="1"/>
  <c r="V2108" i="1"/>
  <c r="T296" i="1"/>
  <c r="V296" i="1"/>
  <c r="T2109" i="1"/>
  <c r="V2109" i="1"/>
  <c r="T2802" i="1"/>
  <c r="V2802" i="1"/>
  <c r="T2110" i="1"/>
  <c r="V2110" i="1"/>
  <c r="T726" i="1"/>
  <c r="V726" i="1"/>
  <c r="T860" i="1"/>
  <c r="V860" i="1"/>
  <c r="T861" i="1"/>
  <c r="V861" i="1"/>
  <c r="T3233" i="1"/>
  <c r="V3233" i="1"/>
  <c r="T727" i="1"/>
  <c r="V727" i="1"/>
  <c r="T1022" i="1"/>
  <c r="V1022" i="1"/>
  <c r="T1023" i="1"/>
  <c r="V1023" i="1"/>
  <c r="T3831" i="1"/>
  <c r="V3831" i="1"/>
  <c r="T3234" i="1"/>
  <c r="V3234" i="1"/>
  <c r="T3620" i="1"/>
  <c r="V3620" i="1"/>
  <c r="T3621" i="1"/>
  <c r="V3621" i="1"/>
  <c r="T2111" i="1"/>
  <c r="V2111" i="1"/>
  <c r="T3622" i="1"/>
  <c r="V3622" i="1"/>
  <c r="T2803" i="1"/>
  <c r="V2803" i="1"/>
  <c r="T2804" i="1"/>
  <c r="V2804" i="1"/>
  <c r="T2805" i="1"/>
  <c r="V2805" i="1"/>
  <c r="T1884" i="1"/>
  <c r="V1884" i="1"/>
  <c r="T2112" i="1"/>
  <c r="V2112" i="1"/>
  <c r="T2806" i="1"/>
  <c r="V2806" i="1"/>
  <c r="T1477" i="1"/>
  <c r="V1477" i="1"/>
  <c r="T2458" i="1"/>
  <c r="V2458" i="1"/>
  <c r="T3442" i="1"/>
  <c r="V3442" i="1"/>
  <c r="T2113" i="1"/>
  <c r="V2113" i="1"/>
  <c r="T3235" i="1"/>
  <c r="V3235" i="1"/>
  <c r="T297" i="1"/>
  <c r="V297" i="1"/>
  <c r="T3236" i="1"/>
  <c r="V3236" i="1"/>
  <c r="T3832" i="1"/>
  <c r="V3832" i="1"/>
  <c r="T1024" i="1"/>
  <c r="V1024" i="1"/>
  <c r="T1025" i="1"/>
  <c r="V1025" i="1"/>
  <c r="T1026" i="1"/>
  <c r="V1026" i="1"/>
  <c r="T728" i="1"/>
  <c r="V728" i="1"/>
  <c r="T1478" i="1"/>
  <c r="V1478" i="1"/>
  <c r="T729" i="1"/>
  <c r="V729" i="1"/>
  <c r="T1479" i="1"/>
  <c r="V1479" i="1"/>
  <c r="T730" i="1"/>
  <c r="V730" i="1"/>
  <c r="T731" i="1"/>
  <c r="V731" i="1"/>
  <c r="T3833" i="1"/>
  <c r="V3833" i="1"/>
  <c r="T1027" i="1"/>
  <c r="V1027" i="1"/>
  <c r="T2807" i="1"/>
  <c r="V2807" i="1"/>
  <c r="T3623" i="1"/>
  <c r="V3623" i="1"/>
  <c r="T298" i="1"/>
  <c r="V298" i="1"/>
  <c r="T1885" i="1"/>
  <c r="V1885" i="1"/>
  <c r="T2114" i="1"/>
  <c r="V2114" i="1"/>
  <c r="T3443" i="1"/>
  <c r="V3443" i="1"/>
  <c r="T3237" i="1"/>
  <c r="V3237" i="1"/>
  <c r="T1480" i="1"/>
  <c r="V1480" i="1"/>
  <c r="T2115" i="1"/>
  <c r="V2115" i="1"/>
  <c r="T2808" i="1"/>
  <c r="V2808" i="1"/>
  <c r="T3238" i="1"/>
  <c r="V3238" i="1"/>
  <c r="T3239" i="1"/>
  <c r="V3239" i="1"/>
  <c r="T3240" i="1"/>
  <c r="V3240" i="1"/>
  <c r="T3444" i="1"/>
  <c r="V3444" i="1"/>
  <c r="T1481" i="1"/>
  <c r="V1481" i="1"/>
  <c r="T1482" i="1"/>
  <c r="V1482" i="1"/>
  <c r="T3241" i="1"/>
  <c r="V3241" i="1"/>
  <c r="T3624" i="1"/>
  <c r="V3624" i="1"/>
  <c r="T1503" i="1"/>
  <c r="V1503" i="1"/>
  <c r="T3834" i="1"/>
  <c r="V3834" i="1"/>
  <c r="T732" i="1"/>
  <c r="V732" i="1"/>
  <c r="T2116" i="1"/>
  <c r="V2116" i="1"/>
  <c r="T2459" i="1"/>
  <c r="V2459" i="1"/>
  <c r="T2460" i="1"/>
  <c r="V2460" i="1"/>
  <c r="T2117" i="1"/>
  <c r="V2117" i="1"/>
  <c r="T2809" i="1"/>
  <c r="V2809" i="1"/>
  <c r="T3630" i="1"/>
  <c r="V3630" i="1"/>
  <c r="T3631" i="1"/>
  <c r="V3631" i="1"/>
  <c r="T3632" i="1"/>
  <c r="V3632" i="1"/>
  <c r="T3633" i="1"/>
  <c r="V3633" i="1"/>
  <c r="T3634" i="1"/>
  <c r="V3634" i="1"/>
  <c r="T3635" i="1"/>
  <c r="V3635" i="1"/>
  <c r="T3636" i="1"/>
  <c r="V3636" i="1"/>
  <c r="T3637" i="1"/>
  <c r="V3637" i="1"/>
  <c r="T3638" i="1"/>
  <c r="V3638" i="1"/>
  <c r="T3639" i="1"/>
  <c r="V3639" i="1"/>
  <c r="T3640" i="1"/>
  <c r="V3640" i="1"/>
  <c r="T3641" i="1"/>
  <c r="V3641" i="1"/>
  <c r="T3642" i="1"/>
  <c r="V3642" i="1"/>
  <c r="T3643" i="1"/>
  <c r="V3643" i="1"/>
  <c r="T3644" i="1"/>
  <c r="V3644" i="1"/>
  <c r="T3645" i="1"/>
  <c r="V3645" i="1"/>
  <c r="T3646" i="1"/>
  <c r="V3646" i="1"/>
  <c r="T3647" i="1"/>
  <c r="V3647" i="1"/>
  <c r="T3648" i="1"/>
  <c r="V3648" i="1"/>
  <c r="T3649" i="1"/>
  <c r="V3649" i="1"/>
  <c r="T3835" i="1"/>
  <c r="V3835" i="1"/>
  <c r="T3242" i="1"/>
  <c r="V3242" i="1"/>
  <c r="T1886" i="1"/>
  <c r="V1886" i="1"/>
  <c r="T2118" i="1"/>
  <c r="V2118" i="1"/>
  <c r="T733" i="1"/>
  <c r="V733" i="1"/>
  <c r="T2119" i="1"/>
  <c r="V2119" i="1"/>
  <c r="T2810" i="1"/>
  <c r="V2810" i="1"/>
  <c r="T2461" i="1"/>
  <c r="V2461" i="1"/>
  <c r="T1887" i="1"/>
  <c r="V1887" i="1"/>
  <c r="T3243" i="1"/>
  <c r="V3243" i="1"/>
  <c r="T3244" i="1"/>
  <c r="V3244" i="1"/>
  <c r="T1504" i="1"/>
  <c r="V1504" i="1"/>
  <c r="T3445" i="1"/>
  <c r="V3445" i="1"/>
  <c r="T2811" i="1"/>
  <c r="V2811" i="1"/>
  <c r="T2812" i="1"/>
  <c r="V2812" i="1"/>
  <c r="T3625" i="1"/>
  <c r="V3625" i="1"/>
  <c r="T2462" i="1"/>
  <c r="V2462" i="1"/>
  <c r="T3626" i="1"/>
  <c r="V3626" i="1"/>
  <c r="T2120" i="1"/>
  <c r="V2120" i="1"/>
  <c r="T2463" i="1"/>
  <c r="V2463" i="1"/>
  <c r="T2464" i="1"/>
  <c r="V2464" i="1"/>
  <c r="T3245" i="1"/>
  <c r="V3245" i="1"/>
  <c r="T3246" i="1"/>
  <c r="V3246" i="1"/>
  <c r="T2465" i="1"/>
  <c r="V2465" i="1"/>
  <c r="T734" i="1"/>
  <c r="V734" i="1"/>
  <c r="T3627" i="1"/>
  <c r="V3627" i="1"/>
  <c r="T2121" i="1"/>
  <c r="V2121" i="1"/>
  <c r="T3247" i="1"/>
  <c r="V3247" i="1"/>
  <c r="T735" i="1"/>
  <c r="V735" i="1"/>
  <c r="T2466" i="1"/>
  <c r="V2466" i="1"/>
  <c r="T299" i="1"/>
  <c r="V299" i="1"/>
  <c r="T3248" i="1"/>
  <c r="V3248" i="1"/>
  <c r="T3836" i="1"/>
  <c r="V3836" i="1"/>
  <c r="T1888" i="1"/>
  <c r="V1888" i="1"/>
  <c r="T3249" i="1"/>
  <c r="V3249" i="1"/>
  <c r="T3837" i="1"/>
  <c r="V3837" i="1"/>
  <c r="T736" i="1"/>
  <c r="V736" i="1"/>
  <c r="T300" i="1"/>
  <c r="V300" i="1"/>
  <c r="T737" i="1"/>
  <c r="V737" i="1"/>
  <c r="T3250" i="1"/>
  <c r="V3250" i="1"/>
  <c r="T2122" i="1"/>
  <c r="V2122" i="1"/>
  <c r="T3251" i="1"/>
  <c r="V3251" i="1"/>
  <c r="T3628" i="1"/>
  <c r="V3628" i="1"/>
  <c r="T1889" i="1"/>
  <c r="V1889" i="1"/>
  <c r="T3838" i="1"/>
  <c r="V3838" i="1"/>
  <c r="T3629" i="1"/>
  <c r="V3629" i="1"/>
  <c r="T301" i="1"/>
  <c r="V301" i="1"/>
  <c r="T1028" i="1"/>
  <c r="V1028" i="1"/>
  <c r="T1029" i="1"/>
  <c r="V1029" i="1"/>
  <c r="T302" i="1"/>
  <c r="V302" i="1"/>
  <c r="T1505" i="1"/>
  <c r="V1505" i="1"/>
  <c r="T3839" i="1"/>
  <c r="V3839" i="1"/>
  <c r="T738" i="1"/>
  <c r="V738" i="1"/>
  <c r="T3252" i="1"/>
  <c r="V3252" i="1"/>
  <c r="T2467" i="1"/>
  <c r="V2467" i="1"/>
  <c r="T2163" i="1"/>
  <c r="V2163" i="1"/>
  <c r="T303" i="1"/>
  <c r="V303" i="1"/>
  <c r="T2468" i="1"/>
  <c r="V2468" i="1"/>
  <c r="T739" i="1"/>
  <c r="V739" i="1"/>
  <c r="T2469" i="1"/>
  <c r="V2469" i="1"/>
  <c r="T2470" i="1"/>
  <c r="V2470" i="1"/>
  <c r="T3253" i="1"/>
  <c r="V3253" i="1"/>
  <c r="T2813" i="1"/>
  <c r="V2813" i="1"/>
  <c r="T3254" i="1"/>
  <c r="V3254" i="1"/>
  <c r="T3255" i="1"/>
  <c r="V3255" i="1"/>
  <c r="T3256" i="1"/>
  <c r="V3256" i="1"/>
  <c r="T304" i="1"/>
  <c r="V304" i="1"/>
  <c r="T1506" i="1"/>
  <c r="V1506" i="1"/>
  <c r="T1030" i="1"/>
  <c r="V1030" i="1"/>
  <c r="T305" i="1"/>
  <c r="V305" i="1"/>
  <c r="T1890" i="1"/>
  <c r="V1890" i="1"/>
  <c r="T3257" i="1"/>
  <c r="V3257" i="1"/>
  <c r="T2471" i="1"/>
  <c r="V2471" i="1"/>
  <c r="T3650" i="1"/>
  <c r="V3650" i="1"/>
  <c r="T1891" i="1"/>
  <c r="V1891" i="1"/>
  <c r="T3651" i="1"/>
  <c r="V3651" i="1"/>
  <c r="T306" i="1"/>
  <c r="V306" i="1"/>
  <c r="T1507" i="1"/>
  <c r="V1507" i="1"/>
  <c r="T307" i="1"/>
  <c r="V307" i="1"/>
  <c r="T3840" i="1"/>
  <c r="V3840" i="1"/>
  <c r="T3730" i="1"/>
  <c r="V3730" i="1"/>
  <c r="T3731" i="1"/>
  <c r="V3731" i="1"/>
  <c r="T3732" i="1"/>
  <c r="V3732" i="1"/>
  <c r="T3733" i="1"/>
  <c r="V3733" i="1"/>
  <c r="T3734" i="1"/>
  <c r="V3734" i="1"/>
  <c r="T3735" i="1"/>
  <c r="V3735" i="1"/>
  <c r="T3736" i="1"/>
  <c r="V3736" i="1"/>
  <c r="T3737" i="1"/>
  <c r="V3737" i="1"/>
  <c r="T3738" i="1"/>
  <c r="V3738" i="1"/>
  <c r="T3739" i="1"/>
  <c r="V3739" i="1"/>
  <c r="T3740" i="1"/>
  <c r="V3740" i="1"/>
  <c r="T3741" i="1"/>
  <c r="V3741" i="1"/>
  <c r="T3742" i="1"/>
  <c r="V3742" i="1"/>
  <c r="T3743" i="1"/>
  <c r="V3743" i="1"/>
  <c r="T3744" i="1"/>
  <c r="V3744" i="1"/>
  <c r="T3745" i="1"/>
  <c r="V3745" i="1"/>
  <c r="T3746" i="1"/>
  <c r="V3746" i="1"/>
  <c r="T3747" i="1"/>
  <c r="V3747" i="1"/>
  <c r="T3748" i="1"/>
  <c r="V3748" i="1"/>
  <c r="T3749" i="1"/>
  <c r="V3749" i="1"/>
  <c r="T1892" i="1"/>
  <c r="V1892" i="1"/>
  <c r="T2814" i="1"/>
  <c r="V2814" i="1"/>
  <c r="T1893" i="1"/>
  <c r="V1893" i="1"/>
  <c r="T1508" i="1"/>
  <c r="V1508" i="1"/>
  <c r="T3841" i="1"/>
  <c r="V3841" i="1"/>
  <c r="T3258" i="1"/>
  <c r="V3258" i="1"/>
  <c r="T2472" i="1"/>
  <c r="V2472" i="1"/>
  <c r="T2815" i="1"/>
  <c r="V2815" i="1"/>
  <c r="T3259" i="1"/>
  <c r="V3259" i="1"/>
  <c r="T3446" i="1"/>
  <c r="V3446" i="1"/>
  <c r="T308" i="1"/>
  <c r="V308" i="1"/>
  <c r="T2473" i="1"/>
  <c r="V2473" i="1"/>
  <c r="T309" i="1"/>
  <c r="V309" i="1"/>
  <c r="T2474" i="1"/>
  <c r="V2474" i="1"/>
  <c r="T2164" i="1"/>
  <c r="V2164" i="1"/>
  <c r="T2816" i="1"/>
  <c r="V2816" i="1"/>
  <c r="T3260" i="1"/>
  <c r="V3260" i="1"/>
  <c r="T2475" i="1"/>
  <c r="V2475" i="1"/>
  <c r="T3261" i="1"/>
  <c r="V3261" i="1"/>
  <c r="T1509" i="1"/>
  <c r="V1509" i="1"/>
  <c r="T3262" i="1"/>
  <c r="V3262" i="1"/>
  <c r="T2817" i="1"/>
  <c r="V2817" i="1"/>
  <c r="T3263" i="1"/>
  <c r="V3263" i="1"/>
  <c r="T3264" i="1"/>
  <c r="V3264" i="1"/>
  <c r="T3447" i="1"/>
  <c r="V3447" i="1"/>
  <c r="T3652" i="1"/>
  <c r="V3652" i="1"/>
  <c r="T2818" i="1"/>
  <c r="V2818" i="1"/>
  <c r="T2819" i="1"/>
  <c r="V2819" i="1"/>
  <c r="T2476" i="1"/>
  <c r="V2476" i="1"/>
  <c r="T3842" i="1"/>
  <c r="V3842" i="1"/>
  <c r="T1031" i="1"/>
  <c r="V1031" i="1"/>
  <c r="T1510" i="1"/>
  <c r="V1510" i="1"/>
  <c r="T2477" i="1"/>
  <c r="V2477" i="1"/>
  <c r="T740" i="1"/>
  <c r="V740" i="1"/>
  <c r="T2478" i="1"/>
  <c r="V2478" i="1"/>
  <c r="T1511" i="1"/>
  <c r="V1511" i="1"/>
  <c r="T2479" i="1"/>
  <c r="V2479" i="1"/>
  <c r="T2480" i="1"/>
  <c r="V2480" i="1"/>
  <c r="T310" i="1"/>
  <c r="V310" i="1"/>
  <c r="T2481" i="1"/>
  <c r="V2481" i="1"/>
  <c r="T3790" i="1"/>
  <c r="V3790" i="1"/>
  <c r="T3791" i="1"/>
  <c r="V3791" i="1"/>
  <c r="T3792" i="1"/>
  <c r="V3792" i="1"/>
  <c r="T3793" i="1"/>
  <c r="V3793" i="1"/>
  <c r="T3794" i="1"/>
  <c r="V3794" i="1"/>
  <c r="T3795" i="1"/>
  <c r="V3795" i="1"/>
  <c r="T3796" i="1"/>
  <c r="V3796" i="1"/>
  <c r="T3797" i="1"/>
  <c r="V3797" i="1"/>
  <c r="T3798" i="1"/>
  <c r="V3798" i="1"/>
  <c r="T3799" i="1"/>
  <c r="V3799" i="1"/>
  <c r="T3800" i="1"/>
  <c r="V3800" i="1"/>
  <c r="T3801" i="1"/>
  <c r="V3801" i="1"/>
  <c r="T3802" i="1"/>
  <c r="V3802" i="1"/>
  <c r="T3803" i="1"/>
  <c r="V3803" i="1"/>
  <c r="T3804" i="1"/>
  <c r="V3804" i="1"/>
  <c r="T3805" i="1"/>
  <c r="V3805" i="1"/>
  <c r="T3806" i="1"/>
  <c r="V3806" i="1"/>
  <c r="T3807" i="1"/>
  <c r="V3807" i="1"/>
  <c r="T3808" i="1"/>
  <c r="V3808" i="1"/>
  <c r="T3809" i="1"/>
  <c r="V3809" i="1"/>
  <c r="T1512" i="1"/>
  <c r="V1512" i="1"/>
  <c r="T2482" i="1"/>
  <c r="V2482" i="1"/>
  <c r="T1513" i="1"/>
  <c r="V1513" i="1"/>
  <c r="T311" i="1"/>
  <c r="V311" i="1"/>
  <c r="T312" i="1"/>
  <c r="V312" i="1"/>
  <c r="T3265" i="1"/>
  <c r="V3265" i="1"/>
  <c r="T1514" i="1"/>
  <c r="V1514" i="1"/>
  <c r="T2165" i="1"/>
  <c r="V2165" i="1"/>
  <c r="T2483" i="1"/>
  <c r="V2483" i="1"/>
  <c r="T3653" i="1"/>
  <c r="V3653" i="1"/>
  <c r="T1515" i="1"/>
  <c r="V1515" i="1"/>
  <c r="T2484" i="1"/>
  <c r="V2484" i="1"/>
  <c r="T2485" i="1"/>
  <c r="V2485" i="1"/>
  <c r="T1032" i="1"/>
  <c r="V1032" i="1"/>
  <c r="T3448" i="1"/>
  <c r="V3448" i="1"/>
  <c r="T2486" i="1"/>
  <c r="V2486" i="1"/>
  <c r="T2166" i="1"/>
  <c r="V2166" i="1"/>
  <c r="T3266" i="1"/>
  <c r="V3266" i="1"/>
  <c r="T313" i="1"/>
  <c r="V313" i="1"/>
  <c r="T1894" i="1"/>
  <c r="V1894" i="1"/>
  <c r="T3449" i="1"/>
  <c r="V3449" i="1"/>
  <c r="T741" i="1"/>
  <c r="V741" i="1"/>
  <c r="T3267" i="1"/>
  <c r="V3267" i="1"/>
  <c r="T3654" i="1"/>
  <c r="V3654" i="1"/>
  <c r="T1895" i="1"/>
  <c r="V1895" i="1"/>
  <c r="T3450" i="1"/>
  <c r="V3450" i="1"/>
  <c r="T3268" i="1"/>
  <c r="V3268" i="1"/>
  <c r="T2820" i="1"/>
  <c r="V2820" i="1"/>
  <c r="T2167" i="1"/>
  <c r="V2167" i="1"/>
  <c r="T3269" i="1"/>
  <c r="V3269" i="1"/>
  <c r="T314" i="1"/>
  <c r="V314" i="1"/>
  <c r="T3270" i="1"/>
  <c r="V3270" i="1"/>
  <c r="T2821" i="1"/>
  <c r="V2821" i="1"/>
  <c r="T3843" i="1"/>
  <c r="V3843" i="1"/>
  <c r="T3844" i="1"/>
  <c r="V3844" i="1"/>
  <c r="T3845" i="1"/>
  <c r="V3845" i="1"/>
  <c r="T3846" i="1"/>
  <c r="V3846" i="1"/>
  <c r="T3847" i="1"/>
  <c r="V3847" i="1"/>
  <c r="T3848" i="1"/>
  <c r="V3848" i="1"/>
  <c r="T3849" i="1"/>
  <c r="V3849" i="1"/>
  <c r="T3850" i="1"/>
  <c r="V3850" i="1"/>
  <c r="T3851" i="1"/>
  <c r="V3851" i="1"/>
  <c r="T3852" i="1"/>
  <c r="V3852" i="1"/>
  <c r="T3853" i="1"/>
  <c r="V3853" i="1"/>
  <c r="T3854" i="1"/>
  <c r="V3854" i="1"/>
  <c r="T3855" i="1"/>
  <c r="V3855" i="1"/>
  <c r="T3856" i="1"/>
  <c r="V3856" i="1"/>
  <c r="T3857" i="1"/>
  <c r="V3857" i="1"/>
  <c r="T3858" i="1"/>
  <c r="V3858" i="1"/>
  <c r="T3859" i="1"/>
  <c r="V3859" i="1"/>
  <c r="T3860" i="1"/>
  <c r="V3860" i="1"/>
  <c r="T3861" i="1"/>
  <c r="V3861" i="1"/>
  <c r="T3862" i="1"/>
  <c r="V3862" i="1"/>
  <c r="T3863" i="1"/>
  <c r="V3863" i="1"/>
  <c r="T3864" i="1"/>
  <c r="V3864" i="1"/>
  <c r="T3865" i="1"/>
  <c r="V3865" i="1"/>
  <c r="T3866" i="1"/>
  <c r="V3866" i="1"/>
  <c r="T3867" i="1"/>
  <c r="V3867" i="1"/>
  <c r="T3868" i="1"/>
  <c r="V3868" i="1"/>
  <c r="T3869" i="1"/>
  <c r="V3869" i="1"/>
  <c r="T3870" i="1"/>
  <c r="V3870" i="1"/>
  <c r="T3871" i="1"/>
  <c r="V3871" i="1"/>
  <c r="T3872" i="1"/>
  <c r="V3872" i="1"/>
  <c r="T3873" i="1"/>
  <c r="V3873" i="1"/>
  <c r="T3874" i="1"/>
  <c r="V3874" i="1"/>
  <c r="T3875" i="1"/>
  <c r="V3875" i="1"/>
  <c r="T3876" i="1"/>
  <c r="V3876" i="1"/>
  <c r="T3877" i="1"/>
  <c r="V3877" i="1"/>
  <c r="T3878" i="1"/>
  <c r="V3878" i="1"/>
  <c r="T3879" i="1"/>
  <c r="V3879" i="1"/>
  <c r="T3880" i="1"/>
  <c r="V3880" i="1"/>
  <c r="T3881" i="1"/>
  <c r="V3881" i="1"/>
  <c r="T3882" i="1"/>
  <c r="V3882" i="1"/>
  <c r="T3883" i="1"/>
  <c r="V3883" i="1"/>
  <c r="T3884" i="1"/>
  <c r="V3884" i="1"/>
  <c r="T3885" i="1"/>
  <c r="V3885" i="1"/>
  <c r="T3886" i="1"/>
  <c r="V3886" i="1"/>
  <c r="T3887" i="1"/>
  <c r="V3887" i="1"/>
  <c r="T3888" i="1"/>
  <c r="V3888" i="1"/>
  <c r="T3889" i="1"/>
  <c r="V3889" i="1"/>
  <c r="T3890" i="1"/>
  <c r="V3890" i="1"/>
  <c r="T3891" i="1"/>
  <c r="V3891" i="1"/>
  <c r="T3892" i="1"/>
  <c r="V3892" i="1"/>
  <c r="T3893" i="1"/>
  <c r="V3893" i="1"/>
  <c r="T3894" i="1"/>
  <c r="V3894" i="1"/>
  <c r="T3895" i="1"/>
  <c r="V3895" i="1"/>
  <c r="T3896" i="1"/>
  <c r="V3896" i="1"/>
  <c r="T3897" i="1"/>
  <c r="V3897" i="1"/>
  <c r="T3898" i="1"/>
  <c r="V3898" i="1"/>
  <c r="T3899" i="1"/>
  <c r="V3899" i="1"/>
  <c r="T3900" i="1"/>
  <c r="V3900" i="1"/>
  <c r="T3901" i="1"/>
  <c r="V3901" i="1"/>
  <c r="T3902" i="1"/>
  <c r="V3902" i="1"/>
  <c r="T3903" i="1"/>
  <c r="V3903" i="1"/>
  <c r="T3904" i="1"/>
  <c r="V3904" i="1"/>
  <c r="T3905" i="1"/>
  <c r="V3905" i="1"/>
  <c r="T3906" i="1"/>
  <c r="V3906" i="1"/>
  <c r="T3907" i="1"/>
  <c r="V3907" i="1"/>
  <c r="T3908" i="1"/>
  <c r="V3908" i="1"/>
  <c r="T3909" i="1"/>
  <c r="V3909" i="1"/>
  <c r="T3910" i="1"/>
  <c r="V3910" i="1"/>
  <c r="T3911" i="1"/>
  <c r="V3911" i="1"/>
  <c r="T3912" i="1"/>
  <c r="V3912" i="1"/>
  <c r="T3913" i="1"/>
  <c r="V3913" i="1"/>
  <c r="T3914" i="1"/>
  <c r="V3914" i="1"/>
  <c r="T3915" i="1"/>
  <c r="V3915" i="1"/>
  <c r="T3916" i="1"/>
  <c r="V3916" i="1"/>
  <c r="T3917" i="1"/>
  <c r="V3917" i="1"/>
  <c r="T3918" i="1"/>
  <c r="V3918" i="1"/>
  <c r="T3919" i="1"/>
  <c r="V3919" i="1"/>
  <c r="T3920" i="1"/>
  <c r="V3920" i="1"/>
  <c r="T3921" i="1"/>
  <c r="V3921" i="1"/>
  <c r="T3922" i="1"/>
  <c r="V3922" i="1"/>
  <c r="T3923" i="1"/>
  <c r="V3923" i="1"/>
  <c r="T3924" i="1"/>
  <c r="V3924" i="1"/>
  <c r="T3925" i="1"/>
  <c r="V3925" i="1"/>
  <c r="T3926" i="1"/>
  <c r="V3926" i="1"/>
  <c r="T3927" i="1"/>
  <c r="V3927" i="1"/>
  <c r="T3928" i="1"/>
  <c r="V3928" i="1"/>
  <c r="T3929" i="1"/>
  <c r="V3929" i="1"/>
  <c r="T3930" i="1"/>
  <c r="V3930" i="1"/>
  <c r="T3931" i="1"/>
  <c r="V3931" i="1"/>
  <c r="T3932" i="1"/>
  <c r="V3932" i="1"/>
  <c r="T3933" i="1"/>
  <c r="V3933" i="1"/>
  <c r="T3934" i="1"/>
  <c r="V3934" i="1"/>
  <c r="T3935" i="1"/>
  <c r="V3935" i="1"/>
  <c r="T3936" i="1"/>
  <c r="V3936" i="1"/>
  <c r="T3937" i="1"/>
  <c r="V3937" i="1"/>
  <c r="T3938" i="1"/>
  <c r="V3938" i="1"/>
  <c r="T3939" i="1"/>
  <c r="V3939" i="1"/>
  <c r="T3940" i="1"/>
  <c r="V3940" i="1"/>
  <c r="T3941" i="1"/>
  <c r="V3941" i="1"/>
  <c r="T3942" i="1"/>
  <c r="V3942" i="1"/>
  <c r="T3943" i="1"/>
  <c r="V3943" i="1"/>
  <c r="T3944" i="1"/>
  <c r="V3944" i="1"/>
  <c r="T3945" i="1"/>
  <c r="V3945" i="1"/>
  <c r="T3946" i="1"/>
  <c r="V3946" i="1"/>
  <c r="T3947" i="1"/>
  <c r="V3947" i="1"/>
  <c r="T3948" i="1"/>
  <c r="V3948" i="1"/>
  <c r="T3949" i="1"/>
  <c r="V3949" i="1"/>
  <c r="T3950" i="1"/>
  <c r="V3950" i="1"/>
  <c r="T3951" i="1"/>
  <c r="V3951" i="1"/>
  <c r="T3952" i="1"/>
  <c r="V3952" i="1"/>
  <c r="T3953" i="1"/>
  <c r="V3953" i="1"/>
  <c r="T3954" i="1"/>
  <c r="V3954" i="1"/>
  <c r="T3955" i="1"/>
  <c r="V3955" i="1"/>
  <c r="T3956" i="1"/>
  <c r="V3956" i="1"/>
  <c r="T3957" i="1"/>
  <c r="V3957" i="1"/>
  <c r="T3958" i="1"/>
  <c r="V3958" i="1"/>
  <c r="T3959" i="1"/>
  <c r="V3959" i="1"/>
  <c r="T3960" i="1"/>
  <c r="V3960" i="1"/>
  <c r="T3961" i="1"/>
  <c r="V3961" i="1"/>
  <c r="T3962" i="1"/>
  <c r="V3962" i="1"/>
  <c r="T3963" i="1"/>
  <c r="V3963" i="1"/>
  <c r="T3964" i="1"/>
  <c r="V3964" i="1"/>
  <c r="T3965" i="1"/>
  <c r="V3965" i="1"/>
  <c r="T3966" i="1"/>
  <c r="V3966" i="1"/>
  <c r="T3967" i="1"/>
  <c r="V3967" i="1"/>
  <c r="T3968" i="1"/>
  <c r="V3968" i="1"/>
  <c r="T3969" i="1"/>
  <c r="V3969" i="1"/>
  <c r="T3970" i="1"/>
  <c r="V3970" i="1"/>
  <c r="T3971" i="1"/>
  <c r="V3971" i="1"/>
  <c r="T3972" i="1"/>
  <c r="V3972" i="1"/>
  <c r="T3973" i="1"/>
  <c r="V3973" i="1"/>
  <c r="T3974" i="1"/>
  <c r="V3974" i="1"/>
  <c r="T3975" i="1"/>
  <c r="V3975" i="1"/>
  <c r="T3976" i="1"/>
  <c r="V3976" i="1"/>
  <c r="T3977" i="1"/>
  <c r="V3977" i="1"/>
  <c r="T3978" i="1"/>
  <c r="V3978" i="1"/>
  <c r="T3979" i="1"/>
  <c r="V3979" i="1"/>
  <c r="T3980" i="1"/>
  <c r="V3980" i="1"/>
  <c r="T3981" i="1"/>
  <c r="V3981" i="1"/>
  <c r="T3982" i="1"/>
  <c r="V3982" i="1"/>
  <c r="T3983" i="1"/>
  <c r="V3983" i="1"/>
  <c r="T3984" i="1"/>
  <c r="V3984" i="1"/>
  <c r="T3985" i="1"/>
  <c r="V3985" i="1"/>
  <c r="T3986" i="1"/>
  <c r="V3986" i="1"/>
  <c r="T3987" i="1"/>
  <c r="V3987" i="1"/>
  <c r="T3988" i="1"/>
  <c r="V3988" i="1"/>
  <c r="T3989" i="1"/>
  <c r="V3989" i="1"/>
  <c r="T3990" i="1"/>
  <c r="V3990" i="1"/>
  <c r="T3991" i="1"/>
  <c r="V3991" i="1"/>
  <c r="T3992" i="1"/>
  <c r="V3992" i="1"/>
  <c r="T3993" i="1"/>
  <c r="V3993" i="1"/>
  <c r="T3994" i="1"/>
  <c r="V3994" i="1"/>
  <c r="T3995" i="1"/>
  <c r="V3995" i="1"/>
  <c r="T3996" i="1"/>
  <c r="V3996" i="1"/>
  <c r="T3997" i="1"/>
  <c r="V3997" i="1"/>
  <c r="T3998" i="1"/>
  <c r="V3998" i="1"/>
  <c r="T3999" i="1"/>
  <c r="V3999" i="1"/>
  <c r="T4000" i="1"/>
  <c r="V4000" i="1"/>
  <c r="T4001" i="1"/>
  <c r="V4001" i="1"/>
  <c r="T4002" i="1"/>
  <c r="V4002" i="1"/>
  <c r="T4003" i="1"/>
  <c r="V4003" i="1"/>
  <c r="T4004" i="1"/>
  <c r="V4004" i="1"/>
  <c r="T4005" i="1"/>
  <c r="V4005" i="1"/>
  <c r="T4006" i="1"/>
  <c r="V4006" i="1"/>
  <c r="T4007" i="1"/>
  <c r="V4007" i="1"/>
  <c r="T4008" i="1"/>
  <c r="V4008" i="1"/>
  <c r="T4009" i="1"/>
  <c r="V4009" i="1"/>
  <c r="T4010" i="1"/>
  <c r="V4010" i="1"/>
  <c r="T4011" i="1"/>
  <c r="V4011" i="1"/>
  <c r="T4012" i="1"/>
  <c r="V4012" i="1"/>
  <c r="T4013" i="1"/>
  <c r="V4013" i="1"/>
  <c r="T4014" i="1"/>
  <c r="V4014" i="1"/>
  <c r="T4015" i="1"/>
  <c r="V4015" i="1"/>
  <c r="T4016" i="1"/>
  <c r="V4016" i="1"/>
  <c r="T4017" i="1"/>
  <c r="V4017" i="1"/>
  <c r="T4018" i="1"/>
  <c r="V4018" i="1"/>
  <c r="T4019" i="1"/>
  <c r="V4019" i="1"/>
  <c r="T4020" i="1"/>
  <c r="V4020" i="1"/>
  <c r="T4021" i="1"/>
  <c r="V4021" i="1"/>
  <c r="T4022" i="1"/>
  <c r="V4022" i="1"/>
  <c r="T4023" i="1"/>
  <c r="V4023" i="1"/>
  <c r="T4024" i="1"/>
  <c r="V4024" i="1"/>
  <c r="T4025" i="1"/>
  <c r="V4025" i="1"/>
  <c r="T4026" i="1"/>
  <c r="V4026" i="1"/>
  <c r="T4027" i="1"/>
  <c r="V4027" i="1"/>
  <c r="T4028" i="1"/>
  <c r="V4028" i="1"/>
  <c r="T4029" i="1"/>
  <c r="V4029" i="1"/>
  <c r="T4030" i="1"/>
  <c r="V4030" i="1"/>
  <c r="T4031" i="1"/>
  <c r="V4031" i="1"/>
  <c r="T4032" i="1"/>
  <c r="V4032" i="1"/>
  <c r="T4033" i="1"/>
  <c r="V4033" i="1"/>
  <c r="T4034" i="1"/>
  <c r="V4034" i="1"/>
  <c r="T4035" i="1"/>
  <c r="V4035" i="1"/>
  <c r="T4036" i="1"/>
  <c r="V4036" i="1"/>
  <c r="T4037" i="1"/>
  <c r="V4037" i="1"/>
  <c r="T4038" i="1"/>
  <c r="V4038" i="1"/>
  <c r="T4039" i="1"/>
  <c r="V4039" i="1"/>
  <c r="T4040" i="1"/>
  <c r="V4040" i="1"/>
  <c r="T4041" i="1"/>
  <c r="V4041" i="1"/>
  <c r="T4042" i="1"/>
  <c r="V4042" i="1"/>
  <c r="T4043" i="1"/>
  <c r="V4043" i="1"/>
  <c r="T4044" i="1"/>
  <c r="V4044" i="1"/>
  <c r="T4045" i="1"/>
  <c r="V4045" i="1"/>
  <c r="T4046" i="1"/>
  <c r="V4046" i="1"/>
  <c r="T4047" i="1"/>
  <c r="V4047" i="1"/>
  <c r="T4048" i="1"/>
  <c r="V4048" i="1"/>
  <c r="T4049" i="1"/>
  <c r="V4049" i="1"/>
  <c r="T4050" i="1"/>
  <c r="V4050" i="1"/>
  <c r="T4051" i="1"/>
  <c r="V4051" i="1"/>
  <c r="T4052" i="1"/>
  <c r="V4052" i="1"/>
  <c r="T4053" i="1"/>
  <c r="V4053" i="1"/>
  <c r="T4054" i="1"/>
  <c r="V4054" i="1"/>
  <c r="T4055" i="1"/>
  <c r="V4055" i="1"/>
  <c r="T4056" i="1"/>
  <c r="V4056" i="1"/>
  <c r="T4057" i="1"/>
  <c r="V4057" i="1"/>
  <c r="T4058" i="1"/>
  <c r="V4058" i="1"/>
  <c r="T4059" i="1"/>
  <c r="V4059" i="1"/>
  <c r="T4060" i="1"/>
  <c r="V4060" i="1"/>
  <c r="T4061" i="1"/>
  <c r="V4061" i="1"/>
  <c r="T4062" i="1"/>
  <c r="V4062" i="1"/>
  <c r="T4063" i="1"/>
  <c r="V4063" i="1"/>
  <c r="T4064" i="1"/>
  <c r="V4064" i="1"/>
  <c r="T4065" i="1"/>
  <c r="V4065" i="1"/>
  <c r="T4066" i="1"/>
  <c r="V4066" i="1"/>
  <c r="T4067" i="1"/>
  <c r="V4067" i="1"/>
  <c r="T4068" i="1"/>
  <c r="V4068" i="1"/>
  <c r="T4069" i="1"/>
  <c r="V4069" i="1"/>
  <c r="T4070" i="1"/>
  <c r="V4070" i="1"/>
  <c r="T4071" i="1"/>
  <c r="V4071" i="1"/>
  <c r="T4072" i="1"/>
  <c r="V4072" i="1"/>
  <c r="T4073" i="1"/>
  <c r="V4073" i="1"/>
  <c r="T4074" i="1"/>
  <c r="V4074" i="1"/>
  <c r="T4075" i="1"/>
  <c r="V4075" i="1"/>
  <c r="T4076" i="1"/>
  <c r="V4076" i="1"/>
  <c r="T4077" i="1"/>
  <c r="V4077" i="1"/>
  <c r="T4078" i="1"/>
  <c r="V4078" i="1"/>
  <c r="T4079" i="1"/>
  <c r="V4079" i="1"/>
  <c r="T4080" i="1"/>
  <c r="V4080" i="1"/>
  <c r="T4081" i="1"/>
  <c r="V4081" i="1"/>
  <c r="T4082" i="1"/>
  <c r="V4082" i="1"/>
  <c r="T4083" i="1"/>
  <c r="V4083" i="1"/>
  <c r="T4084" i="1"/>
  <c r="V4084" i="1"/>
  <c r="T4085" i="1"/>
  <c r="V4085" i="1"/>
  <c r="T4086" i="1"/>
  <c r="V4086" i="1"/>
  <c r="T4087" i="1"/>
  <c r="V4087" i="1"/>
  <c r="T4088" i="1"/>
  <c r="V4088" i="1"/>
  <c r="T4089" i="1"/>
  <c r="V4089" i="1"/>
  <c r="T4090" i="1"/>
  <c r="V4090" i="1"/>
  <c r="T4091" i="1"/>
  <c r="V4091" i="1"/>
  <c r="T4092" i="1"/>
  <c r="V4092" i="1"/>
  <c r="T4093" i="1"/>
  <c r="V4093" i="1"/>
  <c r="T4094" i="1"/>
  <c r="V4094" i="1"/>
  <c r="T4095" i="1"/>
  <c r="V4095" i="1"/>
  <c r="T4096" i="1"/>
  <c r="V4096" i="1"/>
  <c r="T4097" i="1"/>
  <c r="V4097" i="1"/>
  <c r="T4098" i="1"/>
  <c r="V4098" i="1"/>
  <c r="T4099" i="1"/>
  <c r="V4099" i="1"/>
  <c r="T4100" i="1"/>
  <c r="V4100" i="1"/>
  <c r="T4101" i="1"/>
  <c r="V4101" i="1"/>
  <c r="T4102" i="1"/>
  <c r="V4102" i="1"/>
  <c r="T4103" i="1"/>
  <c r="V4103" i="1"/>
  <c r="T4104" i="1"/>
  <c r="V4104" i="1"/>
  <c r="T4105" i="1"/>
  <c r="V4105" i="1"/>
  <c r="T4106" i="1"/>
  <c r="V4106" i="1"/>
  <c r="T4107" i="1"/>
  <c r="V4107" i="1"/>
  <c r="T4108" i="1"/>
  <c r="V4108" i="1"/>
  <c r="T4109" i="1"/>
  <c r="V4109" i="1"/>
  <c r="T4110" i="1"/>
  <c r="V4110" i="1"/>
  <c r="T4111" i="1"/>
  <c r="V4111" i="1"/>
  <c r="T4112" i="1"/>
  <c r="V4112" i="1"/>
  <c r="T4113" i="1"/>
  <c r="V4113" i="1"/>
  <c r="T4114" i="1"/>
  <c r="V4114" i="1"/>
  <c r="T4115" i="1"/>
  <c r="V4115" i="1"/>
  <c r="T3146" i="1"/>
  <c r="V3146" i="1"/>
  <c r="T3147" i="1"/>
  <c r="V3147" i="1"/>
  <c r="T3148" i="1"/>
  <c r="V3148" i="1"/>
  <c r="T3145" i="1"/>
  <c r="V3145" i="1"/>
  <c r="T1501" i="1"/>
  <c r="V1501" i="1"/>
  <c r="T1502" i="1"/>
  <c r="V1502" i="1"/>
  <c r="T2232" i="1"/>
  <c r="V2232" i="1"/>
  <c r="T1256" i="1"/>
  <c r="V1256" i="1"/>
  <c r="T351" i="1"/>
  <c r="V351" i="1"/>
  <c r="T2984" i="1"/>
  <c r="V2984" i="1"/>
  <c r="T1257" i="1"/>
  <c r="V1257" i="1"/>
  <c r="T2233" i="1"/>
  <c r="V2233" i="1"/>
  <c r="T2615" i="1"/>
  <c r="V2615" i="1"/>
  <c r="T2985" i="1"/>
  <c r="V2985" i="1"/>
  <c r="T1635" i="1"/>
  <c r="V1635" i="1"/>
  <c r="T2234" i="1"/>
  <c r="V2234" i="1"/>
  <c r="T3506" i="1"/>
  <c r="V3506" i="1"/>
  <c r="T1636" i="1"/>
  <c r="V1636" i="1"/>
  <c r="T2235" i="1"/>
  <c r="V2235" i="1"/>
  <c r="T352" i="1"/>
  <c r="V352" i="1"/>
  <c r="T1258" i="1"/>
  <c r="V1258" i="1"/>
  <c r="T3696" i="1"/>
  <c r="V3696" i="1"/>
  <c r="T3329" i="1"/>
  <c r="V3329" i="1"/>
  <c r="T2986" i="1"/>
  <c r="V2986" i="1"/>
  <c r="T2987" i="1"/>
  <c r="V2987" i="1"/>
  <c r="T3330" i="1"/>
  <c r="V3330" i="1"/>
  <c r="T2988" i="1"/>
  <c r="V2988" i="1"/>
  <c r="T3697" i="1"/>
  <c r="V3697" i="1"/>
  <c r="T3331" i="1"/>
  <c r="V3331" i="1"/>
  <c r="T1637" i="1"/>
  <c r="V1637" i="1"/>
  <c r="T1979" i="1"/>
  <c r="V1979" i="1"/>
  <c r="T800" i="1"/>
  <c r="V800" i="1"/>
  <c r="T1259" i="1"/>
  <c r="V1259" i="1"/>
  <c r="T1638" i="1"/>
  <c r="V1638" i="1"/>
  <c r="T1260" i="1"/>
  <c r="V1260" i="1"/>
  <c r="T3698" i="1"/>
  <c r="V3698" i="1"/>
  <c r="T3507" i="1"/>
  <c r="V3507" i="1"/>
  <c r="T1639" i="1"/>
  <c r="V1639" i="1"/>
  <c r="T2616" i="1"/>
  <c r="V2616" i="1"/>
  <c r="T353" i="1"/>
  <c r="V353" i="1"/>
  <c r="T59" i="1"/>
  <c r="V59" i="1"/>
  <c r="T1980" i="1"/>
  <c r="V1980" i="1"/>
  <c r="T1981" i="1"/>
  <c r="V1981" i="1"/>
  <c r="T801" i="1"/>
  <c r="V801" i="1"/>
  <c r="T802" i="1"/>
  <c r="V802" i="1"/>
  <c r="T3508" i="1"/>
  <c r="V3508" i="1"/>
  <c r="T1543" i="1"/>
  <c r="V1543" i="1"/>
  <c r="T1544" i="1"/>
  <c r="V1544" i="1"/>
  <c r="T1545" i="1"/>
  <c r="V1545" i="1"/>
  <c r="T1546" i="1"/>
  <c r="V1546" i="1"/>
  <c r="T1547" i="1"/>
  <c r="V1547" i="1"/>
  <c r="T1548" i="1"/>
  <c r="V1548" i="1"/>
  <c r="T1549" i="1"/>
  <c r="V1549" i="1"/>
  <c r="T1550" i="1"/>
  <c r="V1550" i="1"/>
  <c r="T1551" i="1"/>
  <c r="V1551" i="1"/>
  <c r="T1552" i="1"/>
  <c r="V1552" i="1"/>
  <c r="T1553" i="1"/>
  <c r="V1553" i="1"/>
  <c r="T1554" i="1"/>
  <c r="V1554" i="1"/>
  <c r="T1555" i="1"/>
  <c r="V1555" i="1"/>
  <c r="T1556" i="1"/>
  <c r="V1556" i="1"/>
  <c r="T1557" i="1"/>
  <c r="V1557" i="1"/>
  <c r="T1558" i="1"/>
  <c r="V1558" i="1"/>
  <c r="T1559" i="1"/>
  <c r="V1559" i="1"/>
  <c r="T1560" i="1"/>
  <c r="V1560" i="1"/>
  <c r="T1561" i="1"/>
  <c r="V1561" i="1"/>
  <c r="T1562" i="1"/>
  <c r="V1562" i="1"/>
  <c r="T1563" i="1"/>
  <c r="V1563" i="1"/>
  <c r="T1564" i="1"/>
  <c r="V1564" i="1"/>
  <c r="T1565" i="1"/>
  <c r="V1565" i="1"/>
  <c r="T1566" i="1"/>
  <c r="V1566" i="1"/>
  <c r="T1567" i="1"/>
  <c r="V1567" i="1"/>
  <c r="T1568" i="1"/>
  <c r="V1568" i="1"/>
  <c r="T1569" i="1"/>
  <c r="V1569" i="1"/>
  <c r="T1570" i="1"/>
  <c r="V1570" i="1"/>
  <c r="T1571" i="1"/>
  <c r="V1571" i="1"/>
  <c r="T1572" i="1"/>
  <c r="V1572" i="1"/>
  <c r="T1573" i="1"/>
  <c r="V1573" i="1"/>
  <c r="T1574" i="1"/>
  <c r="V1574" i="1"/>
  <c r="T1575" i="1"/>
  <c r="V1575" i="1"/>
  <c r="T1576" i="1"/>
  <c r="V1576" i="1"/>
  <c r="T1577" i="1"/>
  <c r="V1577" i="1"/>
  <c r="T1578" i="1"/>
  <c r="V1578" i="1"/>
  <c r="T1579" i="1"/>
  <c r="V1579" i="1"/>
  <c r="T1580" i="1"/>
  <c r="V1580" i="1"/>
  <c r="T1581" i="1"/>
  <c r="V1581" i="1"/>
  <c r="T1582" i="1"/>
  <c r="V1582" i="1"/>
  <c r="T1583" i="1"/>
  <c r="V1583" i="1"/>
  <c r="T1584" i="1"/>
  <c r="V1584" i="1"/>
  <c r="T1585" i="1"/>
  <c r="V1585" i="1"/>
  <c r="T1586" i="1"/>
  <c r="V1586" i="1"/>
  <c r="T1587" i="1"/>
  <c r="V1587" i="1"/>
  <c r="T1588" i="1"/>
  <c r="V1588" i="1"/>
  <c r="T1589" i="1"/>
  <c r="V1589" i="1"/>
  <c r="T1590" i="1"/>
  <c r="V1590" i="1"/>
  <c r="T1591" i="1"/>
  <c r="V1591" i="1"/>
  <c r="T1592" i="1"/>
  <c r="V1592" i="1"/>
  <c r="T1593" i="1"/>
  <c r="V1593" i="1"/>
  <c r="T1594" i="1"/>
  <c r="V1594" i="1"/>
  <c r="T1595" i="1"/>
  <c r="V1595" i="1"/>
  <c r="T1596" i="1"/>
  <c r="V1596" i="1"/>
  <c r="T1597" i="1"/>
  <c r="V1597" i="1"/>
  <c r="T1598" i="1"/>
  <c r="V1598" i="1"/>
  <c r="T1599" i="1"/>
  <c r="V1599" i="1"/>
  <c r="T1600" i="1"/>
  <c r="V1600" i="1"/>
  <c r="T1601" i="1"/>
  <c r="V1601" i="1"/>
  <c r="T1602" i="1"/>
  <c r="V1602" i="1"/>
  <c r="T60" i="1"/>
  <c r="V60" i="1"/>
  <c r="T3699" i="1"/>
  <c r="V3699" i="1"/>
  <c r="T3332" i="1"/>
  <c r="V3332" i="1"/>
  <c r="T1261" i="1"/>
  <c r="V1261" i="1"/>
  <c r="T1982" i="1"/>
  <c r="V1982" i="1"/>
  <c r="T803" i="1"/>
  <c r="V803" i="1"/>
  <c r="T2989" i="1"/>
  <c r="V2989" i="1"/>
  <c r="T3333" i="1"/>
  <c r="V3333" i="1"/>
  <c r="T3700" i="1"/>
  <c r="V3700" i="1"/>
  <c r="T3334" i="1"/>
  <c r="V3334" i="1"/>
  <c r="T2990" i="1"/>
  <c r="V2990" i="1"/>
  <c r="T804" i="1"/>
  <c r="V804" i="1"/>
  <c r="T2236" i="1"/>
  <c r="V2236" i="1"/>
  <c r="T2237" i="1"/>
  <c r="V2237" i="1"/>
  <c r="T3509" i="1"/>
  <c r="V3509" i="1"/>
  <c r="T3510" i="1"/>
  <c r="V3510" i="1"/>
  <c r="T3701" i="1"/>
  <c r="V3701" i="1"/>
  <c r="T1640" i="1"/>
  <c r="V1640" i="1"/>
  <c r="T354" i="1"/>
  <c r="V354" i="1"/>
  <c r="T1262" i="1"/>
  <c r="V1262" i="1"/>
  <c r="T61" i="1"/>
  <c r="V61" i="1"/>
  <c r="T3335" i="1"/>
  <c r="V3335" i="1"/>
  <c r="T2238" i="1"/>
  <c r="V2238" i="1"/>
  <c r="T3336" i="1"/>
  <c r="V3336" i="1"/>
  <c r="T355" i="1"/>
  <c r="V355" i="1"/>
  <c r="T3337" i="1"/>
  <c r="V3337" i="1"/>
  <c r="T3511" i="1"/>
  <c r="V3511" i="1"/>
  <c r="T2991" i="1"/>
  <c r="V2991" i="1"/>
  <c r="T1641" i="1"/>
  <c r="V1641" i="1"/>
  <c r="T1642" i="1"/>
  <c r="V1642" i="1"/>
  <c r="T3702" i="1"/>
  <c r="V3702" i="1"/>
  <c r="T2003" i="1"/>
  <c r="V2003" i="1"/>
  <c r="T805" i="1"/>
  <c r="V805" i="1"/>
  <c r="T62" i="1"/>
  <c r="V62" i="1"/>
  <c r="T2992" i="1"/>
  <c r="V2992" i="1"/>
  <c r="T63" i="1"/>
  <c r="V63" i="1"/>
  <c r="T3338" i="1"/>
  <c r="V3338" i="1"/>
  <c r="T1643" i="1"/>
  <c r="V1643" i="1"/>
  <c r="T1263" i="1"/>
  <c r="V1263" i="1"/>
  <c r="T2004" i="1"/>
  <c r="V2004" i="1"/>
  <c r="T3339" i="1"/>
  <c r="V3339" i="1"/>
  <c r="T2993" i="1"/>
  <c r="V2993" i="1"/>
  <c r="T356" i="1"/>
  <c r="V356" i="1"/>
  <c r="T3703" i="1"/>
  <c r="V3703" i="1"/>
  <c r="T3704" i="1"/>
  <c r="V3704" i="1"/>
  <c r="T2005" i="1"/>
  <c r="V2005" i="1"/>
  <c r="T2994" i="1"/>
  <c r="V2994" i="1"/>
  <c r="T1264" i="1"/>
  <c r="V1264" i="1"/>
  <c r="T64" i="1"/>
  <c r="V64" i="1"/>
  <c r="T3705" i="1"/>
  <c r="V3705" i="1"/>
  <c r="T2617" i="1"/>
  <c r="V2617" i="1"/>
  <c r="T3512" i="1"/>
  <c r="V3512" i="1"/>
  <c r="T2618" i="1"/>
  <c r="V2618" i="1"/>
  <c r="T2619" i="1"/>
  <c r="V2619" i="1"/>
  <c r="T2620" i="1"/>
  <c r="V2620" i="1"/>
  <c r="T3340" i="1"/>
  <c r="V3340" i="1"/>
  <c r="T65" i="1"/>
  <c r="V65" i="1"/>
  <c r="T3341" i="1"/>
  <c r="V3341" i="1"/>
  <c r="T3342" i="1"/>
  <c r="V3342" i="1"/>
  <c r="T2621" i="1"/>
  <c r="V2621" i="1"/>
  <c r="T806" i="1"/>
  <c r="V806" i="1"/>
  <c r="T3513" i="1"/>
  <c r="V3513" i="1"/>
  <c r="T1644" i="1"/>
  <c r="V1644" i="1"/>
  <c r="T1645" i="1"/>
  <c r="V1645" i="1"/>
  <c r="T1646" i="1"/>
  <c r="V1646" i="1"/>
  <c r="T1265" i="1"/>
  <c r="V1265" i="1"/>
  <c r="T1266" i="1"/>
  <c r="V1266" i="1"/>
  <c r="T3514" i="1"/>
  <c r="V3514" i="1"/>
  <c r="T66" i="1"/>
  <c r="V66" i="1"/>
  <c r="T2995" i="1"/>
  <c r="V2995" i="1"/>
  <c r="T2006" i="1"/>
  <c r="V2006" i="1"/>
  <c r="T2996" i="1"/>
  <c r="V2996" i="1"/>
  <c r="T1267" i="1"/>
  <c r="V1267" i="1"/>
  <c r="T2007" i="1"/>
  <c r="V2007" i="1"/>
  <c r="T3706" i="1"/>
  <c r="V3706" i="1"/>
  <c r="T2622" i="1"/>
  <c r="V2622" i="1"/>
  <c r="T1268" i="1"/>
  <c r="V1268" i="1"/>
  <c r="T1647" i="1"/>
  <c r="V1647" i="1"/>
  <c r="T2239" i="1"/>
  <c r="V2239" i="1"/>
  <c r="T2240" i="1"/>
  <c r="V2240" i="1"/>
  <c r="T1683" i="1"/>
  <c r="V1683" i="1"/>
  <c r="T1684" i="1"/>
  <c r="V1684" i="1"/>
  <c r="T1685" i="1"/>
  <c r="V1685" i="1"/>
  <c r="T1686" i="1"/>
  <c r="V1686" i="1"/>
  <c r="T1687" i="1"/>
  <c r="V1687" i="1"/>
  <c r="T1688" i="1"/>
  <c r="V1688" i="1"/>
  <c r="T1689" i="1"/>
  <c r="V1689" i="1"/>
  <c r="T1690" i="1"/>
  <c r="V1690" i="1"/>
  <c r="T1691" i="1"/>
  <c r="V1691" i="1"/>
  <c r="T1692" i="1"/>
  <c r="V1692" i="1"/>
  <c r="T1693" i="1"/>
  <c r="V1693" i="1"/>
  <c r="T1694" i="1"/>
  <c r="V1694" i="1"/>
  <c r="T1695" i="1"/>
  <c r="V1695" i="1"/>
  <c r="T1696" i="1"/>
  <c r="V1696" i="1"/>
  <c r="T1697" i="1"/>
  <c r="V1697" i="1"/>
  <c r="T1698" i="1"/>
  <c r="V1698" i="1"/>
  <c r="T1699" i="1"/>
  <c r="V1699" i="1"/>
  <c r="T1700" i="1"/>
  <c r="V1700" i="1"/>
  <c r="T1701" i="1"/>
  <c r="V1701" i="1"/>
  <c r="T1702" i="1"/>
  <c r="V1702" i="1"/>
  <c r="T1703" i="1"/>
  <c r="V1703" i="1"/>
  <c r="T1704" i="1"/>
  <c r="V1704" i="1"/>
  <c r="T1705" i="1"/>
  <c r="V1705" i="1"/>
  <c r="T1706" i="1"/>
  <c r="V1706" i="1"/>
  <c r="T1707" i="1"/>
  <c r="V1707" i="1"/>
  <c r="T1708" i="1"/>
  <c r="V1708" i="1"/>
  <c r="T1709" i="1"/>
  <c r="V1709" i="1"/>
  <c r="T1710" i="1"/>
  <c r="V1710" i="1"/>
  <c r="T1711" i="1"/>
  <c r="V1711" i="1"/>
  <c r="T1712" i="1"/>
  <c r="V1712" i="1"/>
  <c r="T1713" i="1"/>
  <c r="V1713" i="1"/>
  <c r="T1714" i="1"/>
  <c r="V1714" i="1"/>
  <c r="T1715" i="1"/>
  <c r="V1715" i="1"/>
  <c r="T1716" i="1"/>
  <c r="V1716" i="1"/>
  <c r="T1717" i="1"/>
  <c r="V1717" i="1"/>
  <c r="T1718" i="1"/>
  <c r="V1718" i="1"/>
  <c r="T1719" i="1"/>
  <c r="V1719" i="1"/>
  <c r="T1720" i="1"/>
  <c r="V1720" i="1"/>
  <c r="T1721" i="1"/>
  <c r="V1721" i="1"/>
  <c r="T1722" i="1"/>
  <c r="V1722" i="1"/>
  <c r="T1723" i="1"/>
  <c r="V1723" i="1"/>
  <c r="T1724" i="1"/>
  <c r="V1724" i="1"/>
  <c r="T1725" i="1"/>
  <c r="V1725" i="1"/>
  <c r="T1726" i="1"/>
  <c r="V1726" i="1"/>
  <c r="T1727" i="1"/>
  <c r="V1727" i="1"/>
  <c r="T1728" i="1"/>
  <c r="V1728" i="1"/>
  <c r="T1729" i="1"/>
  <c r="V1729" i="1"/>
  <c r="T1730" i="1"/>
  <c r="V1730" i="1"/>
  <c r="T1731" i="1"/>
  <c r="V1731" i="1"/>
  <c r="T1732" i="1"/>
  <c r="V1732" i="1"/>
  <c r="T1733" i="1"/>
  <c r="V1733" i="1"/>
  <c r="T1734" i="1"/>
  <c r="V1734" i="1"/>
  <c r="T1735" i="1"/>
  <c r="V1735" i="1"/>
  <c r="T1736" i="1"/>
  <c r="V1736" i="1"/>
  <c r="T1737" i="1"/>
  <c r="V1737" i="1"/>
  <c r="T1738" i="1"/>
  <c r="V1738" i="1"/>
  <c r="T1739" i="1"/>
  <c r="V1739" i="1"/>
  <c r="T1740" i="1"/>
  <c r="V1740" i="1"/>
  <c r="T1741" i="1"/>
  <c r="V1741" i="1"/>
  <c r="T1742" i="1"/>
  <c r="V1742" i="1"/>
  <c r="T67" i="1"/>
  <c r="V67" i="1"/>
  <c r="T807" i="1"/>
  <c r="V807" i="1"/>
  <c r="T357" i="1"/>
  <c r="V357" i="1"/>
  <c r="T1648" i="1"/>
  <c r="V1648" i="1"/>
  <c r="T3343" i="1"/>
  <c r="V3343" i="1"/>
  <c r="T3515" i="1"/>
  <c r="V3515" i="1"/>
  <c r="T3516" i="1"/>
  <c r="V3516" i="1"/>
  <c r="T358" i="1"/>
  <c r="V358" i="1"/>
  <c r="T1649" i="1"/>
  <c r="V1649" i="1"/>
  <c r="T2623" i="1"/>
  <c r="V2623" i="1"/>
  <c r="T1269" i="1"/>
  <c r="V1269" i="1"/>
  <c r="T3707" i="1"/>
  <c r="V3707" i="1"/>
  <c r="T1270" i="1"/>
  <c r="V1270" i="1"/>
  <c r="T2624" i="1"/>
  <c r="V2624" i="1"/>
  <c r="T3708" i="1"/>
  <c r="V3708" i="1"/>
  <c r="T2008" i="1"/>
  <c r="V2008" i="1"/>
  <c r="T808" i="1"/>
  <c r="V808" i="1"/>
  <c r="T2997" i="1"/>
  <c r="V2997" i="1"/>
  <c r="T2625" i="1"/>
  <c r="V2625" i="1"/>
  <c r="T1271" i="1"/>
  <c r="V1271" i="1"/>
  <c r="T2009" i="1"/>
  <c r="V2009" i="1"/>
  <c r="T1272" i="1"/>
  <c r="V1272" i="1"/>
  <c r="T3709" i="1"/>
  <c r="V3709" i="1"/>
  <c r="T1766" i="1"/>
  <c r="V1766" i="1"/>
  <c r="T1767" i="1"/>
  <c r="V1767" i="1"/>
  <c r="T1768" i="1"/>
  <c r="V1768" i="1"/>
  <c r="T1769" i="1"/>
  <c r="V1769" i="1"/>
  <c r="T1770" i="1"/>
  <c r="V1770" i="1"/>
  <c r="T1771" i="1"/>
  <c r="V1771" i="1"/>
  <c r="T1772" i="1"/>
  <c r="V1772" i="1"/>
  <c r="T1773" i="1"/>
  <c r="V1773" i="1"/>
  <c r="T1774" i="1"/>
  <c r="V1774" i="1"/>
  <c r="T1775" i="1"/>
  <c r="V1775" i="1"/>
  <c r="T1776" i="1"/>
  <c r="V1776" i="1"/>
  <c r="T1777" i="1"/>
  <c r="V1777" i="1"/>
  <c r="T1778" i="1"/>
  <c r="V1778" i="1"/>
  <c r="T1779" i="1"/>
  <c r="V1779" i="1"/>
  <c r="T1780" i="1"/>
  <c r="V1780" i="1"/>
  <c r="T1781" i="1"/>
  <c r="V1781" i="1"/>
  <c r="T1782" i="1"/>
  <c r="V1782" i="1"/>
  <c r="T1783" i="1"/>
  <c r="V1783" i="1"/>
  <c r="T1784" i="1"/>
  <c r="V1784" i="1"/>
  <c r="T1785" i="1"/>
  <c r="V1785" i="1"/>
  <c r="T1786" i="1"/>
  <c r="V1786" i="1"/>
  <c r="T1787" i="1"/>
  <c r="V1787" i="1"/>
  <c r="T1788" i="1"/>
  <c r="V1788" i="1"/>
  <c r="T1789" i="1"/>
  <c r="V1789" i="1"/>
  <c r="T1790" i="1"/>
  <c r="V1790" i="1"/>
  <c r="T1791" i="1"/>
  <c r="V1791" i="1"/>
  <c r="T1792" i="1"/>
  <c r="V1792" i="1"/>
  <c r="T1793" i="1"/>
  <c r="V1793" i="1"/>
  <c r="T1794" i="1"/>
  <c r="V1794" i="1"/>
  <c r="T1795" i="1"/>
  <c r="V1795" i="1"/>
  <c r="T1796" i="1"/>
  <c r="V1796" i="1"/>
  <c r="T1797" i="1"/>
  <c r="V1797" i="1"/>
  <c r="T1798" i="1"/>
  <c r="V1798" i="1"/>
  <c r="T1799" i="1"/>
  <c r="V1799" i="1"/>
  <c r="T1800" i="1"/>
  <c r="V1800" i="1"/>
  <c r="T1801" i="1"/>
  <c r="V1801" i="1"/>
  <c r="T1802" i="1"/>
  <c r="V1802" i="1"/>
  <c r="T1803" i="1"/>
  <c r="V1803" i="1"/>
  <c r="T1804" i="1"/>
  <c r="V1804" i="1"/>
  <c r="T1805" i="1"/>
  <c r="V1805" i="1"/>
  <c r="T1806" i="1"/>
  <c r="V1806" i="1"/>
  <c r="T1807" i="1"/>
  <c r="V1807" i="1"/>
  <c r="T1808" i="1"/>
  <c r="V1808" i="1"/>
  <c r="T1809" i="1"/>
  <c r="V1809" i="1"/>
  <c r="T1810" i="1"/>
  <c r="V1810" i="1"/>
  <c r="T1811" i="1"/>
  <c r="V1811" i="1"/>
  <c r="T1812" i="1"/>
  <c r="V1812" i="1"/>
  <c r="T1813" i="1"/>
  <c r="V1813" i="1"/>
  <c r="T1814" i="1"/>
  <c r="V1814" i="1"/>
  <c r="T1815" i="1"/>
  <c r="V1815" i="1"/>
  <c r="T1816" i="1"/>
  <c r="V1816" i="1"/>
  <c r="T1817" i="1"/>
  <c r="V1817" i="1"/>
  <c r="T1818" i="1"/>
  <c r="V1818" i="1"/>
  <c r="T1819" i="1"/>
  <c r="V1819" i="1"/>
  <c r="T1820" i="1"/>
  <c r="V1820" i="1"/>
  <c r="T1821" i="1"/>
  <c r="V1821" i="1"/>
  <c r="T1822" i="1"/>
  <c r="V1822" i="1"/>
  <c r="T1650" i="1"/>
  <c r="V1650" i="1"/>
  <c r="T809" i="1"/>
  <c r="V809" i="1"/>
  <c r="T3710" i="1"/>
  <c r="V3710" i="1"/>
  <c r="T810" i="1"/>
  <c r="V810" i="1"/>
  <c r="T2241" i="1"/>
  <c r="V2241" i="1"/>
  <c r="T1651" i="1"/>
  <c r="V1651" i="1"/>
  <c r="T1652" i="1"/>
  <c r="V1652" i="1"/>
  <c r="T68" i="1"/>
  <c r="V68" i="1"/>
  <c r="T811" i="1"/>
  <c r="V811" i="1"/>
  <c r="T1653" i="1"/>
  <c r="V1653" i="1"/>
  <c r="T69" i="1"/>
  <c r="V69" i="1"/>
  <c r="T1273" i="1"/>
  <c r="V1273" i="1"/>
  <c r="T1654" i="1"/>
  <c r="V1654" i="1"/>
  <c r="T812" i="1"/>
  <c r="V812" i="1"/>
  <c r="T2626" i="1"/>
  <c r="V2626" i="1"/>
  <c r="T1655" i="1"/>
  <c r="V1655" i="1"/>
  <c r="T1656" i="1"/>
  <c r="V1656" i="1"/>
  <c r="T3711" i="1"/>
  <c r="V3711" i="1"/>
  <c r="T3712" i="1"/>
  <c r="V3712" i="1"/>
  <c r="T70" i="1"/>
  <c r="V70" i="1"/>
  <c r="T71" i="1"/>
  <c r="V71" i="1"/>
  <c r="T1657" i="1"/>
  <c r="V1657" i="1"/>
  <c r="T1658" i="1"/>
  <c r="V1658" i="1"/>
  <c r="T2998" i="1"/>
  <c r="V2998" i="1"/>
  <c r="T2242" i="1"/>
  <c r="V2242" i="1"/>
  <c r="T3344" i="1"/>
  <c r="V3344" i="1"/>
  <c r="T2627" i="1"/>
  <c r="V2627" i="1"/>
  <c r="T2999" i="1"/>
  <c r="V2999" i="1"/>
  <c r="T3713" i="1"/>
  <c r="V3713" i="1"/>
  <c r="T2243" i="1"/>
  <c r="V2243" i="1"/>
  <c r="T2010" i="1"/>
  <c r="V2010" i="1"/>
  <c r="T2628" i="1"/>
  <c r="V2628" i="1"/>
  <c r="T3714" i="1"/>
  <c r="V3714" i="1"/>
  <c r="T72" i="1"/>
  <c r="V72" i="1"/>
  <c r="T3345" i="1"/>
  <c r="V3345" i="1"/>
  <c r="T2244" i="1"/>
  <c r="V2244" i="1"/>
  <c r="T359" i="1"/>
  <c r="V359" i="1"/>
  <c r="T3517" i="1"/>
  <c r="V3517" i="1"/>
  <c r="T360" i="1"/>
  <c r="V360" i="1"/>
  <c r="T1659" i="1"/>
  <c r="V1659" i="1"/>
  <c r="T1863" i="1"/>
  <c r="V1863" i="1"/>
  <c r="T1864" i="1"/>
  <c r="V1864" i="1"/>
  <c r="T1865" i="1"/>
  <c r="V1865" i="1"/>
  <c r="T1866" i="1"/>
  <c r="V1866" i="1"/>
  <c r="T1867" i="1"/>
  <c r="V1867" i="1"/>
  <c r="T1868" i="1"/>
  <c r="V1868" i="1"/>
  <c r="T1869" i="1"/>
  <c r="V1869" i="1"/>
  <c r="T1870" i="1"/>
  <c r="V1870" i="1"/>
  <c r="T1871" i="1"/>
  <c r="V1871" i="1"/>
  <c r="T1872" i="1"/>
  <c r="V1872" i="1"/>
  <c r="T1873" i="1"/>
  <c r="V1873" i="1"/>
  <c r="T1874" i="1"/>
  <c r="V1874" i="1"/>
  <c r="T1875" i="1"/>
  <c r="V1875" i="1"/>
  <c r="T1876" i="1"/>
  <c r="V1876" i="1"/>
  <c r="T1877" i="1"/>
  <c r="V1877" i="1"/>
  <c r="T1878" i="1"/>
  <c r="V1878" i="1"/>
  <c r="T1879" i="1"/>
  <c r="V1879" i="1"/>
  <c r="T1880" i="1"/>
  <c r="V1880" i="1"/>
  <c r="T1881" i="1"/>
  <c r="V1881" i="1"/>
  <c r="T1882" i="1"/>
  <c r="V1882" i="1"/>
  <c r="T1274" i="1"/>
  <c r="V1274" i="1"/>
  <c r="T2245" i="1"/>
  <c r="V2245" i="1"/>
  <c r="T2629" i="1"/>
  <c r="V2629" i="1"/>
  <c r="T3518" i="1"/>
  <c r="V3518" i="1"/>
  <c r="T2011" i="1"/>
  <c r="V2011" i="1"/>
  <c r="T3519" i="1"/>
  <c r="V3519" i="1"/>
  <c r="T3346" i="1"/>
  <c r="V3346" i="1"/>
  <c r="T3000" i="1"/>
  <c r="V3000" i="1"/>
  <c r="T1660" i="1"/>
  <c r="V1660" i="1"/>
  <c r="T3347" i="1"/>
  <c r="V3347" i="1"/>
  <c r="T2246" i="1"/>
  <c r="V2246" i="1"/>
  <c r="T3001" i="1"/>
  <c r="V3001" i="1"/>
  <c r="T2630" i="1"/>
  <c r="V2630" i="1"/>
  <c r="T1661" i="1"/>
  <c r="V1661" i="1"/>
  <c r="T3715" i="1"/>
  <c r="V3715" i="1"/>
  <c r="T2631" i="1"/>
  <c r="V2631" i="1"/>
  <c r="T1275" i="1"/>
  <c r="V1275" i="1"/>
  <c r="T813" i="1"/>
  <c r="V813" i="1"/>
  <c r="T1276" i="1"/>
  <c r="V1276" i="1"/>
  <c r="T3716" i="1"/>
  <c r="V3716" i="1"/>
  <c r="T1903" i="1"/>
  <c r="V1903" i="1"/>
  <c r="T1904" i="1"/>
  <c r="V1904" i="1"/>
  <c r="T1905" i="1"/>
  <c r="V1905" i="1"/>
  <c r="T1906" i="1"/>
  <c r="V1906" i="1"/>
  <c r="T1907" i="1"/>
  <c r="V1907" i="1"/>
  <c r="T1908" i="1"/>
  <c r="V1908" i="1"/>
  <c r="T1909" i="1"/>
  <c r="V1909" i="1"/>
  <c r="T1910" i="1"/>
  <c r="V1910" i="1"/>
  <c r="T1911" i="1"/>
  <c r="V1911" i="1"/>
  <c r="T1912" i="1"/>
  <c r="V1912" i="1"/>
  <c r="T1913" i="1"/>
  <c r="V1913" i="1"/>
  <c r="T1914" i="1"/>
  <c r="V1914" i="1"/>
  <c r="T1915" i="1"/>
  <c r="V1915" i="1"/>
  <c r="T1916" i="1"/>
  <c r="V1916" i="1"/>
  <c r="T1917" i="1"/>
  <c r="V1917" i="1"/>
  <c r="T1918" i="1"/>
  <c r="V1918" i="1"/>
  <c r="T1919" i="1"/>
  <c r="V1919" i="1"/>
  <c r="T1920" i="1"/>
  <c r="V1920" i="1"/>
  <c r="T1921" i="1"/>
  <c r="V1921" i="1"/>
  <c r="T1922" i="1"/>
  <c r="V1922" i="1"/>
  <c r="T2247" i="1"/>
  <c r="V2247" i="1"/>
  <c r="T3348" i="1"/>
  <c r="V3348" i="1"/>
  <c r="T361" i="1"/>
  <c r="V361" i="1"/>
  <c r="T814" i="1"/>
  <c r="V814" i="1"/>
  <c r="T3717" i="1"/>
  <c r="V3717" i="1"/>
  <c r="T3520" i="1"/>
  <c r="V3520" i="1"/>
  <c r="T1277" i="1"/>
  <c r="V1277" i="1"/>
  <c r="T73" i="1"/>
  <c r="V73" i="1"/>
  <c r="T3002" i="1"/>
  <c r="V3002" i="1"/>
  <c r="T3003" i="1"/>
  <c r="V3003" i="1"/>
  <c r="T3004" i="1"/>
  <c r="V3004" i="1"/>
  <c r="T1662" i="1"/>
  <c r="V1662" i="1"/>
  <c r="T362" i="1"/>
  <c r="V362" i="1"/>
  <c r="T3349" i="1"/>
  <c r="V3349" i="1"/>
  <c r="T3005" i="1"/>
  <c r="V3005" i="1"/>
  <c r="T3350" i="1"/>
  <c r="V3350" i="1"/>
  <c r="T3006" i="1"/>
  <c r="V3006" i="1"/>
  <c r="T2248" i="1"/>
  <c r="V2248" i="1"/>
  <c r="T1278" i="1"/>
  <c r="V1278" i="1"/>
  <c r="T3007" i="1"/>
  <c r="V3007" i="1"/>
  <c r="T74" i="1"/>
  <c r="V74" i="1"/>
  <c r="T75" i="1"/>
  <c r="V75" i="1"/>
  <c r="T2249" i="1"/>
  <c r="V2249" i="1"/>
  <c r="T76" i="1"/>
  <c r="V76" i="1"/>
  <c r="T2250" i="1"/>
  <c r="V2250" i="1"/>
  <c r="T1279" i="1"/>
  <c r="V1279" i="1"/>
  <c r="T3521" i="1"/>
  <c r="V3521" i="1"/>
  <c r="T77" i="1"/>
  <c r="V77" i="1"/>
  <c r="T2251" i="1"/>
  <c r="V2251" i="1"/>
  <c r="T2632" i="1"/>
  <c r="V2632" i="1"/>
  <c r="T3522" i="1"/>
  <c r="V3522" i="1"/>
  <c r="T3718" i="1"/>
  <c r="V3718" i="1"/>
  <c r="T1280" i="1"/>
  <c r="V1280" i="1"/>
  <c r="T1663" i="1"/>
  <c r="V1663" i="1"/>
  <c r="T78" i="1"/>
  <c r="V78" i="1"/>
  <c r="T2633" i="1"/>
  <c r="V2633" i="1"/>
  <c r="T3719" i="1"/>
  <c r="V3719" i="1"/>
  <c r="T1281" i="1"/>
  <c r="V1281" i="1"/>
  <c r="T363" i="1"/>
  <c r="V363" i="1"/>
  <c r="T3351" i="1"/>
  <c r="V3351" i="1"/>
  <c r="T364" i="1"/>
  <c r="V364" i="1"/>
  <c r="T79" i="1"/>
  <c r="V79" i="1"/>
  <c r="T365" i="1"/>
  <c r="V365" i="1"/>
  <c r="T2634" i="1"/>
  <c r="V2634" i="1"/>
  <c r="T815" i="1"/>
  <c r="V815" i="1"/>
  <c r="T2012" i="1"/>
  <c r="V2012" i="1"/>
  <c r="T80" i="1"/>
  <c r="V80" i="1"/>
  <c r="T3352" i="1"/>
  <c r="V3352" i="1"/>
  <c r="T2013" i="1"/>
  <c r="V2013" i="1"/>
  <c r="T1282" i="1"/>
  <c r="V1282" i="1"/>
  <c r="T3523" i="1"/>
  <c r="V3523" i="1"/>
  <c r="T3524" i="1"/>
  <c r="V3524" i="1"/>
  <c r="T2252" i="1"/>
  <c r="V2252" i="1"/>
  <c r="T2253" i="1"/>
  <c r="V2253" i="1"/>
  <c r="T1283" i="1"/>
  <c r="V1283" i="1"/>
  <c r="T2254" i="1"/>
  <c r="V2254" i="1"/>
  <c r="T3353" i="1"/>
  <c r="V3353" i="1"/>
  <c r="T3008" i="1"/>
  <c r="V3008" i="1"/>
  <c r="T3525" i="1"/>
  <c r="V3525" i="1"/>
  <c r="T1284" i="1"/>
  <c r="V1284" i="1"/>
  <c r="T1983" i="1"/>
  <c r="V1983" i="1"/>
  <c r="T1984" i="1"/>
  <c r="V1984" i="1"/>
  <c r="T1985" i="1"/>
  <c r="V1985" i="1"/>
  <c r="T1986" i="1"/>
  <c r="V1986" i="1"/>
  <c r="T1987" i="1"/>
  <c r="V1987" i="1"/>
  <c r="T1988" i="1"/>
  <c r="V1988" i="1"/>
  <c r="T1989" i="1"/>
  <c r="V1989" i="1"/>
  <c r="T1990" i="1"/>
  <c r="V1990" i="1"/>
  <c r="T1991" i="1"/>
  <c r="V1991" i="1"/>
  <c r="T1992" i="1"/>
  <c r="V1992" i="1"/>
  <c r="T1993" i="1"/>
  <c r="V1993" i="1"/>
  <c r="T1994" i="1"/>
  <c r="V1994" i="1"/>
  <c r="T1995" i="1"/>
  <c r="V1995" i="1"/>
  <c r="T1996" i="1"/>
  <c r="V1996" i="1"/>
  <c r="T1997" i="1"/>
  <c r="V1997" i="1"/>
  <c r="T1998" i="1"/>
  <c r="V1998" i="1"/>
  <c r="T1999" i="1"/>
  <c r="V1999" i="1"/>
  <c r="T2000" i="1"/>
  <c r="V2000" i="1"/>
  <c r="T2001" i="1"/>
  <c r="V2001" i="1"/>
  <c r="T2002" i="1"/>
  <c r="V2002" i="1"/>
  <c r="T3009" i="1"/>
  <c r="V3009" i="1"/>
  <c r="T816" i="1"/>
  <c r="V816" i="1"/>
  <c r="T2255" i="1"/>
  <c r="V2255" i="1"/>
  <c r="T2256" i="1"/>
  <c r="V2256" i="1"/>
  <c r="T3720" i="1"/>
  <c r="V3720" i="1"/>
  <c r="T3526" i="1"/>
  <c r="V3526" i="1"/>
  <c r="T2257" i="1"/>
  <c r="V2257" i="1"/>
  <c r="T366" i="1"/>
  <c r="V366" i="1"/>
  <c r="T3527" i="1"/>
  <c r="V3527" i="1"/>
  <c r="T2014" i="1"/>
  <c r="V2014" i="1"/>
  <c r="T817" i="1"/>
  <c r="V817" i="1"/>
  <c r="T1664" i="1"/>
  <c r="V1664" i="1"/>
  <c r="T3010" i="1"/>
  <c r="V3010" i="1"/>
  <c r="T1285" i="1"/>
  <c r="V1285" i="1"/>
  <c r="T367" i="1"/>
  <c r="V367" i="1"/>
  <c r="T1286" i="1"/>
  <c r="V1286" i="1"/>
  <c r="T1287" i="1"/>
  <c r="V1287" i="1"/>
  <c r="T2015" i="1"/>
  <c r="V2015" i="1"/>
  <c r="T368" i="1"/>
  <c r="V368" i="1"/>
  <c r="T81" i="1"/>
  <c r="V81" i="1"/>
  <c r="T369" i="1"/>
  <c r="V369" i="1"/>
  <c r="T3011" i="1"/>
  <c r="V3011" i="1"/>
  <c r="T3012" i="1"/>
  <c r="V3012" i="1"/>
  <c r="T2016" i="1"/>
  <c r="V2016" i="1"/>
  <c r="T3013" i="1"/>
  <c r="V3013" i="1"/>
  <c r="T2635" i="1"/>
  <c r="V2635" i="1"/>
  <c r="T1288" i="1"/>
  <c r="V1288" i="1"/>
  <c r="T1289" i="1"/>
  <c r="V1289" i="1"/>
  <c r="T2017" i="1"/>
  <c r="V2017" i="1"/>
  <c r="T3528" i="1"/>
  <c r="V3528" i="1"/>
  <c r="T818" i="1"/>
  <c r="V818" i="1"/>
  <c r="T3354" i="1"/>
  <c r="V3354" i="1"/>
  <c r="T2636" i="1"/>
  <c r="V2636" i="1"/>
  <c r="T2637" i="1"/>
  <c r="V2637" i="1"/>
  <c r="T3355" i="1"/>
  <c r="V3355" i="1"/>
  <c r="T82" i="1"/>
  <c r="V82" i="1"/>
  <c r="T3529" i="1"/>
  <c r="V3529" i="1"/>
  <c r="T3014" i="1"/>
  <c r="V3014" i="1"/>
  <c r="T3356" i="1"/>
  <c r="V3356" i="1"/>
  <c r="T3530" i="1"/>
  <c r="V3530" i="1"/>
  <c r="T3531" i="1"/>
  <c r="V3531" i="1"/>
  <c r="T3357" i="1"/>
  <c r="V3357" i="1"/>
  <c r="T3532" i="1"/>
  <c r="V3532" i="1"/>
  <c r="T3015" i="1"/>
  <c r="V3015" i="1"/>
  <c r="T2258" i="1"/>
  <c r="V2258" i="1"/>
  <c r="T83" i="1"/>
  <c r="V83" i="1"/>
  <c r="T2638" i="1"/>
  <c r="V2638" i="1"/>
  <c r="T84" i="1"/>
  <c r="V84" i="1"/>
  <c r="T3533" i="1"/>
  <c r="V3533" i="1"/>
  <c r="T85" i="1"/>
  <c r="V85" i="1"/>
  <c r="T3358" i="1"/>
  <c r="V3358" i="1"/>
  <c r="T1665" i="1"/>
  <c r="V1665" i="1"/>
  <c r="T3534" i="1"/>
  <c r="V3534" i="1"/>
  <c r="T86" i="1"/>
  <c r="V86" i="1"/>
  <c r="T3359" i="1"/>
  <c r="V3359" i="1"/>
  <c r="T2639" i="1"/>
  <c r="V2639" i="1"/>
  <c r="T1666" i="1"/>
  <c r="V1666" i="1"/>
  <c r="T1667" i="1"/>
  <c r="V1667" i="1"/>
  <c r="T819" i="1"/>
  <c r="V819" i="1"/>
  <c r="T3016" i="1"/>
  <c r="V3016" i="1"/>
  <c r="T820" i="1"/>
  <c r="V820" i="1"/>
  <c r="T1290" i="1"/>
  <c r="V1290" i="1"/>
  <c r="T87" i="1"/>
  <c r="V87" i="1"/>
  <c r="T88" i="1"/>
  <c r="V88" i="1"/>
  <c r="T3360" i="1"/>
  <c r="V3360" i="1"/>
  <c r="T2018" i="1"/>
  <c r="V2018" i="1"/>
  <c r="T89" i="1"/>
  <c r="V89" i="1"/>
  <c r="T3721" i="1"/>
  <c r="V3721" i="1"/>
  <c r="T821" i="1"/>
  <c r="V821" i="1"/>
  <c r="T3017" i="1"/>
  <c r="V3017" i="1"/>
  <c r="T370" i="1"/>
  <c r="V370" i="1"/>
  <c r="T90" i="1"/>
  <c r="V90" i="1"/>
  <c r="T2640" i="1"/>
  <c r="V2640" i="1"/>
  <c r="T91" i="1"/>
  <c r="V91" i="1"/>
  <c r="T2259" i="1"/>
  <c r="V2259" i="1"/>
  <c r="T2260" i="1"/>
  <c r="V2260" i="1"/>
  <c r="T92" i="1"/>
  <c r="V92" i="1"/>
  <c r="T3361" i="1"/>
  <c r="V3361" i="1"/>
  <c r="T3018" i="1"/>
  <c r="V3018" i="1"/>
  <c r="T3535" i="1"/>
  <c r="V3535" i="1"/>
  <c r="T93" i="1"/>
  <c r="V93" i="1"/>
  <c r="T3722" i="1"/>
  <c r="V3722" i="1"/>
  <c r="T3019" i="1"/>
  <c r="V3019" i="1"/>
  <c r="T94" i="1"/>
  <c r="V94" i="1"/>
  <c r="T2261" i="1"/>
  <c r="V2261" i="1"/>
  <c r="T3362" i="1"/>
  <c r="V3362" i="1"/>
  <c r="T371" i="1"/>
  <c r="V371" i="1"/>
  <c r="T372" i="1"/>
  <c r="V372" i="1"/>
  <c r="T2262" i="1"/>
  <c r="V2262" i="1"/>
  <c r="T1668" i="1"/>
  <c r="V1668" i="1"/>
  <c r="T1669" i="1"/>
  <c r="V1669" i="1"/>
  <c r="T373" i="1"/>
  <c r="V373" i="1"/>
  <c r="T3536" i="1"/>
  <c r="V3536" i="1"/>
  <c r="T1670" i="1"/>
  <c r="V1670" i="1"/>
  <c r="T374" i="1"/>
  <c r="V374" i="1"/>
  <c r="T3537" i="1"/>
  <c r="V3537" i="1"/>
  <c r="T3538" i="1"/>
  <c r="V3538" i="1"/>
  <c r="T1291" i="1"/>
  <c r="V1291" i="1"/>
  <c r="T2263" i="1"/>
  <c r="V2263" i="1"/>
  <c r="T2264" i="1"/>
  <c r="V2264" i="1"/>
  <c r="T822" i="1"/>
  <c r="V822" i="1"/>
  <c r="T95" i="1"/>
  <c r="V95" i="1"/>
  <c r="T3539" i="1"/>
  <c r="V3539" i="1"/>
  <c r="T96" i="1"/>
  <c r="V96" i="1"/>
  <c r="T3363" i="1"/>
  <c r="V3363" i="1"/>
  <c r="T823" i="1"/>
  <c r="V823" i="1"/>
  <c r="T3540" i="1"/>
  <c r="V3540" i="1"/>
  <c r="T375" i="1"/>
  <c r="V375" i="1"/>
  <c r="T2265" i="1"/>
  <c r="V2265" i="1"/>
  <c r="T97" i="1"/>
  <c r="V97" i="1"/>
  <c r="T2266" i="1"/>
  <c r="V2266" i="1"/>
  <c r="T98" i="1"/>
  <c r="V98" i="1"/>
  <c r="T376" i="1"/>
  <c r="V376" i="1"/>
  <c r="T3541" i="1"/>
  <c r="V3541" i="1"/>
  <c r="T1671" i="1"/>
  <c r="V1671" i="1"/>
  <c r="T377" i="1"/>
  <c r="V377" i="1"/>
  <c r="T3542" i="1"/>
  <c r="V3542" i="1"/>
  <c r="T2267" i="1"/>
  <c r="V2267" i="1"/>
  <c r="T2019" i="1"/>
  <c r="V2019" i="1"/>
  <c r="T3364" i="1"/>
  <c r="V3364" i="1"/>
  <c r="T2123" i="1"/>
  <c r="V2123" i="1"/>
  <c r="T2124" i="1"/>
  <c r="V2124" i="1"/>
  <c r="T2125" i="1"/>
  <c r="V2125" i="1"/>
  <c r="T2126" i="1"/>
  <c r="V2126" i="1"/>
  <c r="T2127" i="1"/>
  <c r="V2127" i="1"/>
  <c r="T2128" i="1"/>
  <c r="V2128" i="1"/>
  <c r="T2129" i="1"/>
  <c r="V2129" i="1"/>
  <c r="T2130" i="1"/>
  <c r="V2130" i="1"/>
  <c r="T2131" i="1"/>
  <c r="V2131" i="1"/>
  <c r="T2132" i="1"/>
  <c r="V2132" i="1"/>
  <c r="T2133" i="1"/>
  <c r="V2133" i="1"/>
  <c r="T2134" i="1"/>
  <c r="V2134" i="1"/>
  <c r="T2135" i="1"/>
  <c r="V2135" i="1"/>
  <c r="T2136" i="1"/>
  <c r="V2136" i="1"/>
  <c r="T2137" i="1"/>
  <c r="V2137" i="1"/>
  <c r="T2138" i="1"/>
  <c r="V2138" i="1"/>
  <c r="T2139" i="1"/>
  <c r="V2139" i="1"/>
  <c r="T2140" i="1"/>
  <c r="V2140" i="1"/>
  <c r="T2141" i="1"/>
  <c r="V2141" i="1"/>
  <c r="T2142" i="1"/>
  <c r="V2142" i="1"/>
  <c r="T2143" i="1"/>
  <c r="V2143" i="1"/>
  <c r="T2144" i="1"/>
  <c r="V2144" i="1"/>
  <c r="T2145" i="1"/>
  <c r="V2145" i="1"/>
  <c r="T2146" i="1"/>
  <c r="V2146" i="1"/>
  <c r="T2147" i="1"/>
  <c r="V2147" i="1"/>
  <c r="T2148" i="1"/>
  <c r="V2148" i="1"/>
  <c r="T2149" i="1"/>
  <c r="V2149" i="1"/>
  <c r="T2150" i="1"/>
  <c r="V2150" i="1"/>
  <c r="T2151" i="1"/>
  <c r="V2151" i="1"/>
  <c r="T2152" i="1"/>
  <c r="V2152" i="1"/>
  <c r="T2153" i="1"/>
  <c r="V2153" i="1"/>
  <c r="T2154" i="1"/>
  <c r="V2154" i="1"/>
  <c r="T2155" i="1"/>
  <c r="V2155" i="1"/>
  <c r="T2156" i="1"/>
  <c r="V2156" i="1"/>
  <c r="T2157" i="1"/>
  <c r="V2157" i="1"/>
  <c r="T2158" i="1"/>
  <c r="V2158" i="1"/>
  <c r="T2159" i="1"/>
  <c r="V2159" i="1"/>
  <c r="T2160" i="1"/>
  <c r="V2160" i="1"/>
  <c r="T2161" i="1"/>
  <c r="V2161" i="1"/>
  <c r="T2162" i="1"/>
  <c r="V2162" i="1"/>
  <c r="T378" i="1"/>
  <c r="V378" i="1"/>
  <c r="T2268" i="1"/>
  <c r="V2268" i="1"/>
  <c r="T99" i="1"/>
  <c r="V99" i="1"/>
  <c r="T3020" i="1"/>
  <c r="V3020" i="1"/>
  <c r="T2641" i="1"/>
  <c r="V2641" i="1"/>
  <c r="T3543" i="1"/>
  <c r="V3543" i="1"/>
  <c r="T379" i="1"/>
  <c r="V379" i="1"/>
  <c r="T1672" i="1"/>
  <c r="V1672" i="1"/>
  <c r="T1292" i="1"/>
  <c r="V1292" i="1"/>
  <c r="T2020" i="1"/>
  <c r="V2020" i="1"/>
  <c r="T3021" i="1"/>
  <c r="V3021" i="1"/>
  <c r="T2642" i="1"/>
  <c r="V2642" i="1"/>
  <c r="T380" i="1"/>
  <c r="V380" i="1"/>
  <c r="T100" i="1"/>
  <c r="V100" i="1"/>
  <c r="T2021" i="1"/>
  <c r="V2021" i="1"/>
  <c r="T101" i="1"/>
  <c r="V101" i="1"/>
  <c r="T3022" i="1"/>
  <c r="V3022" i="1"/>
  <c r="T824" i="1"/>
  <c r="V824" i="1"/>
  <c r="T2663" i="1"/>
  <c r="V2663" i="1"/>
  <c r="T3544" i="1"/>
  <c r="V3544" i="1"/>
  <c r="T1293" i="1"/>
  <c r="V1293" i="1"/>
  <c r="T381" i="1"/>
  <c r="V381" i="1"/>
  <c r="T1673" i="1"/>
  <c r="V1673" i="1"/>
  <c r="T1674" i="1"/>
  <c r="V1674" i="1"/>
  <c r="T1294" i="1"/>
  <c r="V1294" i="1"/>
  <c r="T382" i="1"/>
  <c r="V382" i="1"/>
  <c r="T2664" i="1"/>
  <c r="V2664" i="1"/>
  <c r="T3723" i="1"/>
  <c r="V3723" i="1"/>
  <c r="T102" i="1"/>
  <c r="V102" i="1"/>
  <c r="T1295" i="1"/>
  <c r="V1295" i="1"/>
  <c r="T1296" i="1"/>
  <c r="V1296" i="1"/>
  <c r="T3365" i="1"/>
  <c r="V3365" i="1"/>
  <c r="T3545" i="1"/>
  <c r="V3545" i="1"/>
  <c r="T1297" i="1"/>
  <c r="V1297" i="1"/>
  <c r="T2022" i="1"/>
  <c r="V2022" i="1"/>
  <c r="T3366" i="1"/>
  <c r="V3366" i="1"/>
  <c r="T1675" i="1"/>
  <c r="V1675" i="1"/>
  <c r="T3546" i="1"/>
  <c r="V3546" i="1"/>
  <c r="T3724" i="1"/>
  <c r="V3724" i="1"/>
  <c r="T2269" i="1"/>
  <c r="V2269" i="1"/>
  <c r="T1676" i="1"/>
  <c r="V1676" i="1"/>
  <c r="T3547" i="1"/>
  <c r="V3547" i="1"/>
  <c r="T383" i="1"/>
  <c r="V383" i="1"/>
  <c r="T1298" i="1"/>
  <c r="V1298" i="1"/>
  <c r="T3023" i="1"/>
  <c r="V3023" i="1"/>
  <c r="T2665" i="1"/>
  <c r="V2665" i="1"/>
  <c r="T3548" i="1"/>
  <c r="V3548" i="1"/>
  <c r="T1299" i="1"/>
  <c r="V1299" i="1"/>
  <c r="T103" i="1"/>
  <c r="V103" i="1"/>
  <c r="T1300" i="1"/>
  <c r="V1300" i="1"/>
  <c r="T2666" i="1"/>
  <c r="V2666" i="1"/>
  <c r="T3549" i="1"/>
  <c r="V3549" i="1"/>
  <c r="T104" i="1"/>
  <c r="V104" i="1"/>
  <c r="T1677" i="1"/>
  <c r="V1677" i="1"/>
  <c r="T1301" i="1"/>
  <c r="V1301" i="1"/>
  <c r="T2023" i="1"/>
  <c r="V2023" i="1"/>
  <c r="T3550" i="1"/>
  <c r="V3550" i="1"/>
  <c r="T384" i="1"/>
  <c r="V384" i="1"/>
  <c r="T2024" i="1"/>
  <c r="V2024" i="1"/>
  <c r="T2270" i="1"/>
  <c r="V2270" i="1"/>
  <c r="T2667" i="1"/>
  <c r="V2667" i="1"/>
  <c r="T825" i="1"/>
  <c r="V825" i="1"/>
  <c r="T3024" i="1"/>
  <c r="V3024" i="1"/>
  <c r="T3551" i="1"/>
  <c r="V3551" i="1"/>
  <c r="T385" i="1"/>
  <c r="V385" i="1"/>
  <c r="T1678" i="1"/>
  <c r="V1678" i="1"/>
  <c r="T3552" i="1"/>
  <c r="V3552" i="1"/>
  <c r="T2025" i="1"/>
  <c r="V2025" i="1"/>
  <c r="T2026" i="1"/>
  <c r="V2026" i="1"/>
  <c r="T2668" i="1"/>
  <c r="V2668" i="1"/>
  <c r="T3025" i="1"/>
  <c r="V3025" i="1"/>
  <c r="T2271" i="1"/>
  <c r="V2271" i="1"/>
  <c r="T3367" i="1"/>
  <c r="V3367" i="1"/>
  <c r="T826" i="1"/>
  <c r="V826" i="1"/>
  <c r="T1302" i="1"/>
  <c r="V1302" i="1"/>
  <c r="T1679" i="1"/>
  <c r="V1679" i="1"/>
  <c r="T3553" i="1"/>
  <c r="V3553" i="1"/>
  <c r="T1303" i="1"/>
  <c r="V1303" i="1"/>
  <c r="T3554" i="1"/>
  <c r="V3554" i="1"/>
  <c r="T2669" i="1"/>
  <c r="V2669" i="1"/>
  <c r="T1680" i="1"/>
  <c r="V1680" i="1"/>
  <c r="T3555" i="1"/>
  <c r="V3555" i="1"/>
  <c r="T2670" i="1"/>
  <c r="V2670" i="1"/>
  <c r="T3556" i="1"/>
  <c r="V3556" i="1"/>
  <c r="T1681" i="1"/>
  <c r="V1681" i="1"/>
  <c r="T386" i="1"/>
  <c r="V386" i="1"/>
  <c r="T2027" i="1"/>
  <c r="V2027" i="1"/>
  <c r="T3368" i="1"/>
  <c r="V3368" i="1"/>
  <c r="T2671" i="1"/>
  <c r="V2671" i="1"/>
  <c r="T3369" i="1"/>
  <c r="V3369" i="1"/>
  <c r="T2028" i="1"/>
  <c r="V2028" i="1"/>
  <c r="T2029" i="1"/>
  <c r="V2029" i="1"/>
  <c r="T3557" i="1"/>
  <c r="V3557" i="1"/>
  <c r="T1682" i="1"/>
  <c r="V1682" i="1"/>
  <c r="T105" i="1"/>
  <c r="V105" i="1"/>
  <c r="T3370" i="1"/>
  <c r="V3370" i="1"/>
  <c r="T3026" i="1"/>
  <c r="V3026" i="1"/>
  <c r="T3027" i="1"/>
  <c r="V3027" i="1"/>
  <c r="T3371" i="1"/>
  <c r="V3371" i="1"/>
  <c r="T1304" i="1"/>
  <c r="V1304" i="1"/>
  <c r="T1743" i="1"/>
  <c r="V1743" i="1"/>
  <c r="T3558" i="1"/>
  <c r="V3558" i="1"/>
  <c r="T1744" i="1"/>
  <c r="V1744" i="1"/>
  <c r="T3028" i="1"/>
  <c r="V3028" i="1"/>
  <c r="T3372" i="1"/>
  <c r="V3372" i="1"/>
  <c r="T106" i="1"/>
  <c r="V106" i="1"/>
  <c r="T3373" i="1"/>
  <c r="V3373" i="1"/>
  <c r="T1305" i="1"/>
  <c r="V1305" i="1"/>
  <c r="T1346" i="1"/>
  <c r="V1346" i="1"/>
  <c r="T827" i="1"/>
  <c r="V827" i="1"/>
  <c r="T3374" i="1"/>
  <c r="V3374" i="1"/>
  <c r="T3375" i="1"/>
  <c r="V3375" i="1"/>
  <c r="T1347" i="1"/>
  <c r="V1347" i="1"/>
  <c r="T1745" i="1"/>
  <c r="V1745" i="1"/>
  <c r="T3376" i="1"/>
  <c r="V3376" i="1"/>
  <c r="T828" i="1"/>
  <c r="V828" i="1"/>
  <c r="T1746" i="1"/>
  <c r="V1746" i="1"/>
  <c r="T3377" i="1"/>
  <c r="V3377" i="1"/>
  <c r="T1747" i="1"/>
  <c r="V1747" i="1"/>
  <c r="T387" i="1"/>
  <c r="V387" i="1"/>
  <c r="T3029" i="1"/>
  <c r="V3029" i="1"/>
  <c r="T3378" i="1"/>
  <c r="V3378" i="1"/>
  <c r="T2708" i="1"/>
  <c r="V2708" i="1"/>
  <c r="T1348" i="1"/>
  <c r="V1348" i="1"/>
  <c r="T3030" i="1"/>
  <c r="V3030" i="1"/>
  <c r="T388" i="1"/>
  <c r="V388" i="1"/>
  <c r="T2272" i="1"/>
  <c r="V2272" i="1"/>
  <c r="T2273" i="1"/>
  <c r="V2273" i="1"/>
  <c r="T3559" i="1"/>
  <c r="V3559" i="1"/>
  <c r="T3725" i="1"/>
  <c r="V3725" i="1"/>
  <c r="T2709" i="1"/>
  <c r="V2709" i="1"/>
  <c r="T2710" i="1"/>
  <c r="V2710" i="1"/>
  <c r="T389" i="1"/>
  <c r="V389" i="1"/>
  <c r="T829" i="1"/>
  <c r="V829" i="1"/>
  <c r="T830" i="1"/>
  <c r="V830" i="1"/>
  <c r="T1748" i="1"/>
  <c r="V1748" i="1"/>
  <c r="T1349" i="1"/>
  <c r="V1349" i="1"/>
  <c r="T1350" i="1"/>
  <c r="V1350" i="1"/>
  <c r="T1749" i="1"/>
  <c r="V1749" i="1"/>
  <c r="T2274" i="1"/>
  <c r="V2274" i="1"/>
  <c r="T3031" i="1"/>
  <c r="V3031" i="1"/>
  <c r="T3379" i="1"/>
  <c r="V3379" i="1"/>
  <c r="T3380" i="1"/>
  <c r="V3380" i="1"/>
  <c r="T3381" i="1"/>
  <c r="V3381" i="1"/>
  <c r="T2030" i="1"/>
  <c r="V2030" i="1"/>
  <c r="T1351" i="1"/>
  <c r="V1351" i="1"/>
  <c r="T107" i="1"/>
  <c r="V107" i="1"/>
  <c r="T2031" i="1"/>
  <c r="V2031" i="1"/>
  <c r="T1352" i="1"/>
  <c r="V1352" i="1"/>
  <c r="T1353" i="1"/>
  <c r="V1353" i="1"/>
  <c r="T108" i="1"/>
  <c r="V108" i="1"/>
  <c r="T2711" i="1"/>
  <c r="V2711" i="1"/>
  <c r="T109" i="1"/>
  <c r="V109" i="1"/>
  <c r="T3032" i="1"/>
  <c r="V3032" i="1"/>
  <c r="T110" i="1"/>
  <c r="V110" i="1"/>
  <c r="T3726" i="1"/>
  <c r="V3726" i="1"/>
  <c r="T1750" i="1"/>
  <c r="V1750" i="1"/>
  <c r="T390" i="1"/>
  <c r="V390" i="1"/>
  <c r="T3382" i="1"/>
  <c r="V3382" i="1"/>
  <c r="T1354" i="1"/>
  <c r="V1354" i="1"/>
  <c r="T2323" i="1"/>
  <c r="V2323" i="1"/>
  <c r="T2324" i="1"/>
  <c r="V2324" i="1"/>
  <c r="T2325" i="1"/>
  <c r="V2325" i="1"/>
  <c r="T2326" i="1"/>
  <c r="V2326" i="1"/>
  <c r="T2327" i="1"/>
  <c r="V2327" i="1"/>
  <c r="T2328" i="1"/>
  <c r="V2328" i="1"/>
  <c r="T2032" i="1"/>
  <c r="V2032" i="1"/>
  <c r="T3033" i="1"/>
  <c r="V3033" i="1"/>
  <c r="T2275" i="1"/>
  <c r="V2275" i="1"/>
  <c r="T3383" i="1"/>
  <c r="V3383" i="1"/>
  <c r="T2033" i="1"/>
  <c r="V2033" i="1"/>
  <c r="T1751" i="1"/>
  <c r="V1751" i="1"/>
  <c r="T3034" i="1"/>
  <c r="V3034" i="1"/>
  <c r="T3560" i="1"/>
  <c r="V3560" i="1"/>
  <c r="T3035" i="1"/>
  <c r="V3035" i="1"/>
  <c r="T1752" i="1"/>
  <c r="V1752" i="1"/>
  <c r="T3036" i="1"/>
  <c r="V3036" i="1"/>
  <c r="T3037" i="1"/>
  <c r="V3037" i="1"/>
  <c r="T3384" i="1"/>
  <c r="V3384" i="1"/>
  <c r="T3727" i="1"/>
  <c r="V3727" i="1"/>
  <c r="T2343" i="1"/>
  <c r="V2343" i="1"/>
  <c r="T2344" i="1"/>
  <c r="V2344" i="1"/>
  <c r="T2345" i="1"/>
  <c r="V2345" i="1"/>
  <c r="T2346" i="1"/>
  <c r="V2346" i="1"/>
  <c r="T2347" i="1"/>
  <c r="V2347" i="1"/>
  <c r="T2348" i="1"/>
  <c r="V2348" i="1"/>
  <c r="T2349" i="1"/>
  <c r="V2349" i="1"/>
  <c r="T2350" i="1"/>
  <c r="V2350" i="1"/>
  <c r="T2351" i="1"/>
  <c r="V2351" i="1"/>
  <c r="T2352" i="1"/>
  <c r="V2352" i="1"/>
  <c r="T2353" i="1"/>
  <c r="V2353" i="1"/>
  <c r="T2354" i="1"/>
  <c r="V2354" i="1"/>
  <c r="T2355" i="1"/>
  <c r="V2355" i="1"/>
  <c r="T2356" i="1"/>
  <c r="V2356" i="1"/>
  <c r="T2357" i="1"/>
  <c r="V2357" i="1"/>
  <c r="T2358" i="1"/>
  <c r="V2358" i="1"/>
  <c r="T2359" i="1"/>
  <c r="V2359" i="1"/>
  <c r="T2360" i="1"/>
  <c r="V2360" i="1"/>
  <c r="T2361" i="1"/>
  <c r="V2361" i="1"/>
  <c r="T2362" i="1"/>
  <c r="V2362" i="1"/>
  <c r="T2363" i="1"/>
  <c r="V2363" i="1"/>
  <c r="T2364" i="1"/>
  <c r="V2364" i="1"/>
  <c r="T2365" i="1"/>
  <c r="V2365" i="1"/>
  <c r="T2366" i="1"/>
  <c r="V2366" i="1"/>
  <c r="T2367" i="1"/>
  <c r="V2367" i="1"/>
  <c r="T2368" i="1"/>
  <c r="V2368" i="1"/>
  <c r="T2369" i="1"/>
  <c r="V2369" i="1"/>
  <c r="T2370" i="1"/>
  <c r="V2370" i="1"/>
  <c r="T2371" i="1"/>
  <c r="V2371" i="1"/>
  <c r="T2372" i="1"/>
  <c r="V2372" i="1"/>
  <c r="T2373" i="1"/>
  <c r="V2373" i="1"/>
  <c r="T2374" i="1"/>
  <c r="V2374" i="1"/>
  <c r="T2375" i="1"/>
  <c r="V2375" i="1"/>
  <c r="T2376" i="1"/>
  <c r="V2376" i="1"/>
  <c r="T2377" i="1"/>
  <c r="V2377" i="1"/>
  <c r="T2378" i="1"/>
  <c r="V2378" i="1"/>
  <c r="T2379" i="1"/>
  <c r="V2379" i="1"/>
  <c r="T2380" i="1"/>
  <c r="V2380" i="1"/>
  <c r="T2381" i="1"/>
  <c r="V2381" i="1"/>
  <c r="T2382" i="1"/>
  <c r="V2382" i="1"/>
  <c r="T2383" i="1"/>
  <c r="V2383" i="1"/>
  <c r="T2384" i="1"/>
  <c r="V2384" i="1"/>
  <c r="T2385" i="1"/>
  <c r="V2385" i="1"/>
  <c r="T2386" i="1"/>
  <c r="V2386" i="1"/>
  <c r="T2387" i="1"/>
  <c r="V2387" i="1"/>
  <c r="T2388" i="1"/>
  <c r="V2388" i="1"/>
  <c r="T2389" i="1"/>
  <c r="V2389" i="1"/>
  <c r="T2390" i="1"/>
  <c r="V2390" i="1"/>
  <c r="T2391" i="1"/>
  <c r="V2391" i="1"/>
  <c r="T2392" i="1"/>
  <c r="V2392" i="1"/>
  <c r="T2393" i="1"/>
  <c r="V2393" i="1"/>
  <c r="T2394" i="1"/>
  <c r="V2394" i="1"/>
  <c r="T2395" i="1"/>
  <c r="V2395" i="1"/>
  <c r="T2396" i="1"/>
  <c r="V2396" i="1"/>
  <c r="T2397" i="1"/>
  <c r="V2397" i="1"/>
  <c r="T2398" i="1"/>
  <c r="V2398" i="1"/>
  <c r="T2399" i="1"/>
  <c r="V2399" i="1"/>
  <c r="T2400" i="1"/>
  <c r="V2400" i="1"/>
  <c r="T2401" i="1"/>
  <c r="V2401" i="1"/>
  <c r="T2402" i="1"/>
  <c r="V2402" i="1"/>
  <c r="T2403" i="1"/>
  <c r="V2403" i="1"/>
  <c r="T2404" i="1"/>
  <c r="V2404" i="1"/>
  <c r="T2405" i="1"/>
  <c r="V2405" i="1"/>
  <c r="T2406" i="1"/>
  <c r="V2406" i="1"/>
  <c r="T2407" i="1"/>
  <c r="V2407" i="1"/>
  <c r="T2408" i="1"/>
  <c r="V2408" i="1"/>
  <c r="T2409" i="1"/>
  <c r="V2409" i="1"/>
  <c r="T2410" i="1"/>
  <c r="V2410" i="1"/>
  <c r="T2411" i="1"/>
  <c r="V2411" i="1"/>
  <c r="T2412" i="1"/>
  <c r="V2412" i="1"/>
  <c r="T2413" i="1"/>
  <c r="V2413" i="1"/>
  <c r="T2414" i="1"/>
  <c r="V2414" i="1"/>
  <c r="T2415" i="1"/>
  <c r="V2415" i="1"/>
  <c r="T2416" i="1"/>
  <c r="V2416" i="1"/>
  <c r="T2417" i="1"/>
  <c r="V2417" i="1"/>
  <c r="T2418" i="1"/>
  <c r="V2418" i="1"/>
  <c r="T2419" i="1"/>
  <c r="V2419" i="1"/>
  <c r="T2420" i="1"/>
  <c r="V2420" i="1"/>
  <c r="T2421" i="1"/>
  <c r="V2421" i="1"/>
  <c r="T2422" i="1"/>
  <c r="V2422" i="1"/>
  <c r="T2423" i="1"/>
  <c r="V2423" i="1"/>
  <c r="T2424" i="1"/>
  <c r="V2424" i="1"/>
  <c r="T2425" i="1"/>
  <c r="V2425" i="1"/>
  <c r="T2426" i="1"/>
  <c r="V2426" i="1"/>
  <c r="T2427" i="1"/>
  <c r="V2427" i="1"/>
  <c r="T2428" i="1"/>
  <c r="V2428" i="1"/>
  <c r="T2429" i="1"/>
  <c r="V2429" i="1"/>
  <c r="T2430" i="1"/>
  <c r="V2430" i="1"/>
  <c r="T2431" i="1"/>
  <c r="V2431" i="1"/>
  <c r="T2432" i="1"/>
  <c r="V2432" i="1"/>
  <c r="T2433" i="1"/>
  <c r="V2433" i="1"/>
  <c r="T2434" i="1"/>
  <c r="V2434" i="1"/>
  <c r="T2435" i="1"/>
  <c r="V2435" i="1"/>
  <c r="T2436" i="1"/>
  <c r="V2436" i="1"/>
  <c r="T2437" i="1"/>
  <c r="V2437" i="1"/>
  <c r="T2438" i="1"/>
  <c r="V2438" i="1"/>
  <c r="T2439" i="1"/>
  <c r="V2439" i="1"/>
  <c r="T2440" i="1"/>
  <c r="V2440" i="1"/>
  <c r="T2441" i="1"/>
  <c r="V2441" i="1"/>
  <c r="T2442" i="1"/>
  <c r="V2442" i="1"/>
  <c r="T2034" i="1"/>
  <c r="V2034" i="1"/>
  <c r="T1355" i="1"/>
  <c r="V1355" i="1"/>
  <c r="T2035" i="1"/>
  <c r="V2035" i="1"/>
  <c r="T111" i="1"/>
  <c r="V111" i="1"/>
  <c r="T391" i="1"/>
  <c r="V391" i="1"/>
  <c r="T3561" i="1"/>
  <c r="V3561" i="1"/>
  <c r="T3562" i="1"/>
  <c r="V3562" i="1"/>
  <c r="T392" i="1"/>
  <c r="V392" i="1"/>
  <c r="T3563" i="1"/>
  <c r="V3563" i="1"/>
  <c r="T3728" i="1"/>
  <c r="V3728" i="1"/>
  <c r="T1356" i="1"/>
  <c r="V1356" i="1"/>
  <c r="T3385" i="1"/>
  <c r="V3385" i="1"/>
  <c r="T1753" i="1"/>
  <c r="V1753" i="1"/>
  <c r="T1357" i="1"/>
  <c r="V1357" i="1"/>
  <c r="T2712" i="1"/>
  <c r="V2712" i="1"/>
  <c r="T1754" i="1"/>
  <c r="V1754" i="1"/>
  <c r="T1358" i="1"/>
  <c r="V1358" i="1"/>
  <c r="T3038" i="1"/>
  <c r="V3038" i="1"/>
  <c r="T1359" i="1"/>
  <c r="V1359" i="1"/>
  <c r="T3386" i="1"/>
  <c r="V3386" i="1"/>
  <c r="T393" i="1"/>
  <c r="V393" i="1"/>
  <c r="T2276" i="1"/>
  <c r="V2276" i="1"/>
  <c r="T2713" i="1"/>
  <c r="V2713" i="1"/>
  <c r="T3729" i="1"/>
  <c r="V3729" i="1"/>
  <c r="T394" i="1"/>
  <c r="V394" i="1"/>
  <c r="T112" i="1"/>
  <c r="V112" i="1"/>
  <c r="T113" i="1"/>
  <c r="V113" i="1"/>
  <c r="T3750" i="1"/>
  <c r="V3750" i="1"/>
  <c r="T1755" i="1"/>
  <c r="V1755" i="1"/>
  <c r="T114" i="1"/>
  <c r="V114" i="1"/>
  <c r="T831" i="1"/>
  <c r="V831" i="1"/>
  <c r="T2277" i="1"/>
  <c r="V2277" i="1"/>
  <c r="T3564" i="1"/>
  <c r="V3564" i="1"/>
  <c r="T395" i="1"/>
  <c r="V395" i="1"/>
  <c r="T3039" i="1"/>
  <c r="V3039" i="1"/>
  <c r="T3565" i="1"/>
  <c r="V3565" i="1"/>
  <c r="T2278" i="1"/>
  <c r="V2278" i="1"/>
  <c r="T832" i="1"/>
  <c r="V832" i="1"/>
  <c r="T2036" i="1"/>
  <c r="V2036" i="1"/>
  <c r="T396" i="1"/>
  <c r="V396" i="1"/>
  <c r="T2714" i="1"/>
  <c r="V2714" i="1"/>
  <c r="T2279" i="1"/>
  <c r="V2279" i="1"/>
  <c r="T2715" i="1"/>
  <c r="V2715" i="1"/>
  <c r="T397" i="1"/>
  <c r="V397" i="1"/>
  <c r="T3751" i="1"/>
  <c r="V3751" i="1"/>
  <c r="T2716" i="1"/>
  <c r="V2716" i="1"/>
  <c r="T115" i="1"/>
  <c r="V115" i="1"/>
  <c r="T3566" i="1"/>
  <c r="V3566" i="1"/>
  <c r="T116" i="1"/>
  <c r="V116" i="1"/>
  <c r="T117" i="1"/>
  <c r="V117" i="1"/>
  <c r="T833" i="1"/>
  <c r="V833" i="1"/>
  <c r="T118" i="1"/>
  <c r="V118" i="1"/>
  <c r="T2717" i="1"/>
  <c r="V2717" i="1"/>
  <c r="T119" i="1"/>
  <c r="V119" i="1"/>
  <c r="T3040" i="1"/>
  <c r="V3040" i="1"/>
  <c r="T1360" i="1"/>
  <c r="V1360" i="1"/>
  <c r="T2037" i="1"/>
  <c r="V2037" i="1"/>
  <c r="T1756" i="1"/>
  <c r="V1756" i="1"/>
  <c r="T3387" i="1"/>
  <c r="V3387" i="1"/>
  <c r="T3041" i="1"/>
  <c r="V3041" i="1"/>
  <c r="T2503" i="1"/>
  <c r="V2503" i="1"/>
  <c r="T2504" i="1"/>
  <c r="V2504" i="1"/>
  <c r="T2505" i="1"/>
  <c r="V2505" i="1"/>
  <c r="T2506" i="1"/>
  <c r="V2506" i="1"/>
  <c r="T2507" i="1"/>
  <c r="V2507" i="1"/>
  <c r="T2508" i="1"/>
  <c r="V2508" i="1"/>
  <c r="T2509" i="1"/>
  <c r="V2509" i="1"/>
  <c r="T2510" i="1"/>
  <c r="V2510" i="1"/>
  <c r="T2511" i="1"/>
  <c r="V2511" i="1"/>
  <c r="T2512" i="1"/>
  <c r="V2512" i="1"/>
  <c r="T2513" i="1"/>
  <c r="V2513" i="1"/>
  <c r="T2514" i="1"/>
  <c r="V2514" i="1"/>
  <c r="T2515" i="1"/>
  <c r="V2515" i="1"/>
  <c r="T2516" i="1"/>
  <c r="V2516" i="1"/>
  <c r="T2517" i="1"/>
  <c r="V2517" i="1"/>
  <c r="T2518" i="1"/>
  <c r="V2518" i="1"/>
  <c r="T2519" i="1"/>
  <c r="V2519" i="1"/>
  <c r="T2520" i="1"/>
  <c r="V2520" i="1"/>
  <c r="T2521" i="1"/>
  <c r="V2521" i="1"/>
  <c r="T2522" i="1"/>
  <c r="V2522" i="1"/>
  <c r="T3752" i="1"/>
  <c r="V3752" i="1"/>
  <c r="T2718" i="1"/>
  <c r="V2718" i="1"/>
  <c r="T3567" i="1"/>
  <c r="V3567" i="1"/>
  <c r="T3388" i="1"/>
  <c r="V3388" i="1"/>
  <c r="T3042" i="1"/>
  <c r="V3042" i="1"/>
  <c r="T3389" i="1"/>
  <c r="V3389" i="1"/>
  <c r="T3753" i="1"/>
  <c r="V3753" i="1"/>
  <c r="T398" i="1"/>
  <c r="V398" i="1"/>
  <c r="T1361" i="1"/>
  <c r="V1361" i="1"/>
  <c r="T2719" i="1"/>
  <c r="V2719" i="1"/>
  <c r="T2038" i="1"/>
  <c r="V2038" i="1"/>
  <c r="T2039" i="1"/>
  <c r="V2039" i="1"/>
  <c r="T1757" i="1"/>
  <c r="V1757" i="1"/>
  <c r="T3390" i="1"/>
  <c r="V3390" i="1"/>
  <c r="T3568" i="1"/>
  <c r="V3568" i="1"/>
  <c r="T2040" i="1"/>
  <c r="V2040" i="1"/>
  <c r="T2280" i="1"/>
  <c r="V2280" i="1"/>
  <c r="T1758" i="1"/>
  <c r="V1758" i="1"/>
  <c r="T834" i="1"/>
  <c r="V834" i="1"/>
  <c r="T399" i="1"/>
  <c r="V399" i="1"/>
  <c r="T2041" i="1"/>
  <c r="V2041" i="1"/>
  <c r="T400" i="1"/>
  <c r="V400" i="1"/>
  <c r="T835" i="1"/>
  <c r="V835" i="1"/>
  <c r="T2281" i="1"/>
  <c r="V2281" i="1"/>
  <c r="T1759" i="1"/>
  <c r="V1759" i="1"/>
  <c r="T3754" i="1"/>
  <c r="V3754" i="1"/>
  <c r="T2720" i="1"/>
  <c r="V2720" i="1"/>
  <c r="T3755" i="1"/>
  <c r="V3755" i="1"/>
  <c r="T120" i="1"/>
  <c r="V120" i="1"/>
  <c r="T401" i="1"/>
  <c r="V401" i="1"/>
  <c r="T1362" i="1"/>
  <c r="V1362" i="1"/>
  <c r="T1363" i="1"/>
  <c r="V1363" i="1"/>
  <c r="T2042" i="1"/>
  <c r="V2042" i="1"/>
  <c r="T121" i="1"/>
  <c r="V121" i="1"/>
  <c r="T242" i="1"/>
  <c r="V242" i="1"/>
  <c r="T3391" i="1"/>
  <c r="V3391" i="1"/>
  <c r="T243" i="1"/>
  <c r="V243" i="1"/>
  <c r="T2721" i="1"/>
  <c r="V2721" i="1"/>
  <c r="T3569" i="1"/>
  <c r="V3569" i="1"/>
  <c r="T1364" i="1"/>
  <c r="V1364" i="1"/>
  <c r="T2563" i="1"/>
  <c r="V2563" i="1"/>
  <c r="T2564" i="1"/>
  <c r="V2564" i="1"/>
  <c r="T2565" i="1"/>
  <c r="V2565" i="1"/>
  <c r="T2566" i="1"/>
  <c r="V2566" i="1"/>
  <c r="T2567" i="1"/>
  <c r="V2567" i="1"/>
  <c r="T2568" i="1"/>
  <c r="V2568" i="1"/>
  <c r="T2569" i="1"/>
  <c r="V2569" i="1"/>
  <c r="T2570" i="1"/>
  <c r="V2570" i="1"/>
  <c r="T2571" i="1"/>
  <c r="V2571" i="1"/>
  <c r="T2572" i="1"/>
  <c r="V2572" i="1"/>
  <c r="T2573" i="1"/>
  <c r="V2573" i="1"/>
  <c r="T2574" i="1"/>
  <c r="V2574" i="1"/>
  <c r="T2575" i="1"/>
  <c r="V2575" i="1"/>
  <c r="T2576" i="1"/>
  <c r="V2576" i="1"/>
  <c r="T2577" i="1"/>
  <c r="V2577" i="1"/>
  <c r="T2578" i="1"/>
  <c r="V2578" i="1"/>
  <c r="T2579" i="1"/>
  <c r="V2579" i="1"/>
  <c r="T2580" i="1"/>
  <c r="V2580" i="1"/>
  <c r="T2581" i="1"/>
  <c r="V2581" i="1"/>
  <c r="T2582" i="1"/>
  <c r="V2582" i="1"/>
  <c r="T2583" i="1"/>
  <c r="V2583" i="1"/>
  <c r="T2584" i="1"/>
  <c r="V2584" i="1"/>
  <c r="T2585" i="1"/>
  <c r="V2585" i="1"/>
  <c r="T2586" i="1"/>
  <c r="V2586" i="1"/>
  <c r="T2587" i="1"/>
  <c r="V2587" i="1"/>
  <c r="T2588" i="1"/>
  <c r="V2588" i="1"/>
  <c r="T2589" i="1"/>
  <c r="V2589" i="1"/>
  <c r="T2590" i="1"/>
  <c r="V2590" i="1"/>
  <c r="T2591" i="1"/>
  <c r="V2591" i="1"/>
  <c r="T2592" i="1"/>
  <c r="V2592" i="1"/>
  <c r="T2593" i="1"/>
  <c r="V2593" i="1"/>
  <c r="T2594" i="1"/>
  <c r="V2594" i="1"/>
  <c r="T2595" i="1"/>
  <c r="V2595" i="1"/>
  <c r="T2596" i="1"/>
  <c r="V2596" i="1"/>
  <c r="T2597" i="1"/>
  <c r="V2597" i="1"/>
  <c r="T2598" i="1"/>
  <c r="V2598" i="1"/>
  <c r="T2599" i="1"/>
  <c r="V2599" i="1"/>
  <c r="T2600" i="1"/>
  <c r="V2600" i="1"/>
  <c r="T2601" i="1"/>
  <c r="V2601" i="1"/>
  <c r="T2602" i="1"/>
  <c r="V2602" i="1"/>
  <c r="T402" i="1"/>
  <c r="V402" i="1"/>
  <c r="T3570" i="1"/>
  <c r="V3570" i="1"/>
  <c r="T836" i="1"/>
  <c r="V836" i="1"/>
  <c r="T2722" i="1"/>
  <c r="V2722" i="1"/>
  <c r="T3043" i="1"/>
  <c r="V3043" i="1"/>
  <c r="T2723" i="1"/>
  <c r="V2723" i="1"/>
  <c r="T2282" i="1"/>
  <c r="V2282" i="1"/>
  <c r="T1365" i="1"/>
  <c r="V1365" i="1"/>
  <c r="T2283" i="1"/>
  <c r="V2283" i="1"/>
  <c r="T2043" i="1"/>
  <c r="V2043" i="1"/>
  <c r="T3392" i="1"/>
  <c r="V3392" i="1"/>
  <c r="T837" i="1"/>
  <c r="V837" i="1"/>
  <c r="T403" i="1"/>
  <c r="V403" i="1"/>
  <c r="T244" i="1"/>
  <c r="V244" i="1"/>
  <c r="T2724" i="1"/>
  <c r="V2724" i="1"/>
  <c r="T2044" i="1"/>
  <c r="V2044" i="1"/>
  <c r="T3756" i="1"/>
  <c r="V3756" i="1"/>
  <c r="T3571" i="1"/>
  <c r="V3571" i="1"/>
  <c r="T3757" i="1"/>
  <c r="V3757" i="1"/>
  <c r="T3758" i="1"/>
  <c r="V3758" i="1"/>
  <c r="T245" i="1"/>
  <c r="V245" i="1"/>
  <c r="T3393" i="1"/>
  <c r="V3393" i="1"/>
  <c r="T3394" i="1"/>
  <c r="V3394" i="1"/>
  <c r="T404" i="1"/>
  <c r="V404" i="1"/>
  <c r="T3572" i="1"/>
  <c r="V3572" i="1"/>
  <c r="T3044" i="1"/>
  <c r="V3044" i="1"/>
  <c r="T3573" i="1"/>
  <c r="V3573" i="1"/>
  <c r="T3395" i="1"/>
  <c r="V3395" i="1"/>
  <c r="T246" i="1"/>
  <c r="V246" i="1"/>
  <c r="T2284" i="1"/>
  <c r="V2284" i="1"/>
  <c r="T405" i="1"/>
  <c r="V405" i="1"/>
  <c r="T3045" i="1"/>
  <c r="V3045" i="1"/>
  <c r="T1760" i="1"/>
  <c r="V1760" i="1"/>
  <c r="T406" i="1"/>
  <c r="V406" i="1"/>
  <c r="T1366" i="1"/>
  <c r="V1366" i="1"/>
  <c r="T3759" i="1"/>
  <c r="V3759" i="1"/>
  <c r="T3760" i="1"/>
  <c r="V3760" i="1"/>
  <c r="T838" i="1"/>
  <c r="V838" i="1"/>
  <c r="T1761" i="1"/>
  <c r="V1761" i="1"/>
  <c r="T247" i="1"/>
  <c r="V247" i="1"/>
  <c r="T2643" i="1"/>
  <c r="V2643" i="1"/>
  <c r="T2644" i="1"/>
  <c r="V2644" i="1"/>
  <c r="T2645" i="1"/>
  <c r="V2645" i="1"/>
  <c r="T2646" i="1"/>
  <c r="V2646" i="1"/>
  <c r="T2647" i="1"/>
  <c r="V2647" i="1"/>
  <c r="T2648" i="1"/>
  <c r="V2648" i="1"/>
  <c r="T2649" i="1"/>
  <c r="V2649" i="1"/>
  <c r="T2650" i="1"/>
  <c r="V2650" i="1"/>
  <c r="T2651" i="1"/>
  <c r="V2651" i="1"/>
  <c r="T2652" i="1"/>
  <c r="V2652" i="1"/>
  <c r="T2653" i="1"/>
  <c r="V2653" i="1"/>
  <c r="T2654" i="1"/>
  <c r="V2654" i="1"/>
  <c r="T2655" i="1"/>
  <c r="V2655" i="1"/>
  <c r="T2656" i="1"/>
  <c r="V2656" i="1"/>
  <c r="T2657" i="1"/>
  <c r="V2657" i="1"/>
  <c r="T2658" i="1"/>
  <c r="V2658" i="1"/>
  <c r="T2659" i="1"/>
  <c r="V2659" i="1"/>
  <c r="T2660" i="1"/>
  <c r="V2660" i="1"/>
  <c r="T2661" i="1"/>
  <c r="V2661" i="1"/>
  <c r="T2662" i="1"/>
  <c r="V2662" i="1"/>
  <c r="T3761" i="1"/>
  <c r="V3761" i="1"/>
  <c r="T2045" i="1"/>
  <c r="V2045" i="1"/>
  <c r="T407" i="1"/>
  <c r="V407" i="1"/>
  <c r="T3396" i="1"/>
  <c r="V3396" i="1"/>
  <c r="T2725" i="1"/>
  <c r="V2725" i="1"/>
  <c r="T408" i="1"/>
  <c r="V408" i="1"/>
  <c r="T1762" i="1"/>
  <c r="V1762" i="1"/>
  <c r="T3762" i="1"/>
  <c r="V3762" i="1"/>
  <c r="T3397" i="1"/>
  <c r="V3397" i="1"/>
  <c r="T2672" i="1"/>
  <c r="V2672" i="1"/>
  <c r="T2673" i="1"/>
  <c r="V2673" i="1"/>
  <c r="T2674" i="1"/>
  <c r="V2674" i="1"/>
  <c r="T2675" i="1"/>
  <c r="V2675" i="1"/>
  <c r="T2676" i="1"/>
  <c r="V2676" i="1"/>
  <c r="T2677" i="1"/>
  <c r="V2677" i="1"/>
  <c r="T2678" i="1"/>
  <c r="V2678" i="1"/>
  <c r="T2679" i="1"/>
  <c r="V2679" i="1"/>
  <c r="T2680" i="1"/>
  <c r="V2680" i="1"/>
  <c r="T2681" i="1"/>
  <c r="V2681" i="1"/>
  <c r="T2682" i="1"/>
  <c r="V2682" i="1"/>
  <c r="T2683" i="1"/>
  <c r="V2683" i="1"/>
  <c r="T2684" i="1"/>
  <c r="V2684" i="1"/>
  <c r="T2685" i="1"/>
  <c r="V2685" i="1"/>
  <c r="T2686" i="1"/>
  <c r="V2686" i="1"/>
  <c r="T2687" i="1"/>
  <c r="V2687" i="1"/>
  <c r="T2688" i="1"/>
  <c r="V2688" i="1"/>
  <c r="T2689" i="1"/>
  <c r="V2689" i="1"/>
  <c r="T2690" i="1"/>
  <c r="V2690" i="1"/>
  <c r="T2691" i="1"/>
  <c r="V2691" i="1"/>
  <c r="T2692" i="1"/>
  <c r="V2692" i="1"/>
  <c r="T2693" i="1"/>
  <c r="V2693" i="1"/>
  <c r="T2694" i="1"/>
  <c r="V2694" i="1"/>
  <c r="T2695" i="1"/>
  <c r="V2695" i="1"/>
  <c r="T2696" i="1"/>
  <c r="V2696" i="1"/>
  <c r="T2697" i="1"/>
  <c r="V2697" i="1"/>
  <c r="T2698" i="1"/>
  <c r="V2698" i="1"/>
  <c r="T2699" i="1"/>
  <c r="V2699" i="1"/>
  <c r="T2700" i="1"/>
  <c r="V2700" i="1"/>
  <c r="T2701" i="1"/>
  <c r="V2701" i="1"/>
  <c r="T2702" i="1"/>
  <c r="V2702" i="1"/>
  <c r="T2703" i="1"/>
  <c r="V2703" i="1"/>
  <c r="T2704" i="1"/>
  <c r="V2704" i="1"/>
  <c r="T2705" i="1"/>
  <c r="V2705" i="1"/>
  <c r="T2706" i="1"/>
  <c r="V2706" i="1"/>
  <c r="T2707" i="1"/>
  <c r="V2707" i="1"/>
  <c r="T3763" i="1"/>
  <c r="V3763" i="1"/>
  <c r="T248" i="1"/>
  <c r="V248" i="1"/>
  <c r="T3046" i="1"/>
  <c r="V3046" i="1"/>
  <c r="T409" i="1"/>
  <c r="V409" i="1"/>
  <c r="T2046" i="1"/>
  <c r="V2046" i="1"/>
  <c r="T3047" i="1"/>
  <c r="V3047" i="1"/>
  <c r="T2285" i="1"/>
  <c r="V2285" i="1"/>
  <c r="T3398" i="1"/>
  <c r="V3398" i="1"/>
  <c r="T3764" i="1"/>
  <c r="V3764" i="1"/>
  <c r="T1763" i="1"/>
  <c r="V1763" i="1"/>
  <c r="T3765" i="1"/>
  <c r="V3765" i="1"/>
  <c r="T3574" i="1"/>
  <c r="V3574" i="1"/>
  <c r="T249" i="1"/>
  <c r="V249" i="1"/>
  <c r="T1367" i="1"/>
  <c r="V1367" i="1"/>
  <c r="T3575" i="1"/>
  <c r="V3575" i="1"/>
  <c r="T410" i="1"/>
  <c r="V410" i="1"/>
  <c r="T3399" i="1"/>
  <c r="V3399" i="1"/>
  <c r="T3400" i="1"/>
  <c r="V3400" i="1"/>
  <c r="T2047" i="1"/>
  <c r="V2047" i="1"/>
  <c r="T1764" i="1"/>
  <c r="V1764" i="1"/>
  <c r="T2726" i="1"/>
  <c r="V2726" i="1"/>
  <c r="T2048" i="1"/>
  <c r="V2048" i="1"/>
  <c r="T3401" i="1"/>
  <c r="V3401" i="1"/>
  <c r="T250" i="1"/>
  <c r="V250" i="1"/>
  <c r="T2727" i="1"/>
  <c r="V2727" i="1"/>
  <c r="T411" i="1"/>
  <c r="V411" i="1"/>
  <c r="T251" i="1"/>
  <c r="V251" i="1"/>
  <c r="T1368" i="1"/>
  <c r="V1368" i="1"/>
  <c r="T3766" i="1"/>
  <c r="V3766" i="1"/>
  <c r="T1369" i="1"/>
  <c r="V1369" i="1"/>
  <c r="T2728" i="1"/>
  <c r="V2728" i="1"/>
  <c r="T839" i="1"/>
  <c r="V839" i="1"/>
  <c r="T3767" i="1"/>
  <c r="V3767" i="1"/>
  <c r="T2729" i="1"/>
  <c r="V2729" i="1"/>
  <c r="T1370" i="1"/>
  <c r="V1370" i="1"/>
  <c r="T2743" i="1"/>
  <c r="V2743" i="1"/>
  <c r="T2744" i="1"/>
  <c r="V2744" i="1"/>
  <c r="T2745" i="1"/>
  <c r="V2745" i="1"/>
  <c r="T2746" i="1"/>
  <c r="V2746" i="1"/>
  <c r="T2747" i="1"/>
  <c r="V2747" i="1"/>
  <c r="T2748" i="1"/>
  <c r="V2748" i="1"/>
  <c r="T2749" i="1"/>
  <c r="V2749" i="1"/>
  <c r="T2750" i="1"/>
  <c r="V2750" i="1"/>
  <c r="T2751" i="1"/>
  <c r="V2751" i="1"/>
  <c r="T2752" i="1"/>
  <c r="V2752" i="1"/>
  <c r="T2753" i="1"/>
  <c r="V2753" i="1"/>
  <c r="T2754" i="1"/>
  <c r="V2754" i="1"/>
  <c r="T2755" i="1"/>
  <c r="V2755" i="1"/>
  <c r="T2756" i="1"/>
  <c r="V2756" i="1"/>
  <c r="T2757" i="1"/>
  <c r="V2757" i="1"/>
  <c r="T2758" i="1"/>
  <c r="V2758" i="1"/>
  <c r="T2759" i="1"/>
  <c r="V2759" i="1"/>
  <c r="T2760" i="1"/>
  <c r="V2760" i="1"/>
  <c r="T2761" i="1"/>
  <c r="V2761" i="1"/>
  <c r="T2762" i="1"/>
  <c r="V2762" i="1"/>
  <c r="T2763" i="1"/>
  <c r="V2763" i="1"/>
  <c r="T2764" i="1"/>
  <c r="V2764" i="1"/>
  <c r="T2765" i="1"/>
  <c r="V2765" i="1"/>
  <c r="T2766" i="1"/>
  <c r="V2766" i="1"/>
  <c r="T2767" i="1"/>
  <c r="V2767" i="1"/>
  <c r="T2768" i="1"/>
  <c r="V2768" i="1"/>
  <c r="T2769" i="1"/>
  <c r="V2769" i="1"/>
  <c r="T2770" i="1"/>
  <c r="V2770" i="1"/>
  <c r="T2771" i="1"/>
  <c r="V2771" i="1"/>
  <c r="T2772" i="1"/>
  <c r="V2772" i="1"/>
  <c r="T2773" i="1"/>
  <c r="V2773" i="1"/>
  <c r="T2774" i="1"/>
  <c r="V2774" i="1"/>
  <c r="T2775" i="1"/>
  <c r="V2775" i="1"/>
  <c r="T2776" i="1"/>
  <c r="V2776" i="1"/>
  <c r="T2777" i="1"/>
  <c r="V2777" i="1"/>
  <c r="T2778" i="1"/>
  <c r="V2778" i="1"/>
  <c r="T2779" i="1"/>
  <c r="V2779" i="1"/>
  <c r="T2780" i="1"/>
  <c r="V2780" i="1"/>
  <c r="T2781" i="1"/>
  <c r="V2781" i="1"/>
  <c r="T2782" i="1"/>
  <c r="V2782" i="1"/>
  <c r="T1765" i="1"/>
  <c r="V1765" i="1"/>
  <c r="T1823" i="1"/>
  <c r="V1823" i="1"/>
  <c r="T252" i="1"/>
  <c r="V252" i="1"/>
  <c r="T3576" i="1"/>
  <c r="V3576" i="1"/>
  <c r="T2049" i="1"/>
  <c r="V2049" i="1"/>
  <c r="T2286" i="1"/>
  <c r="V2286" i="1"/>
  <c r="T2287" i="1"/>
  <c r="V2287" i="1"/>
  <c r="T2288" i="1"/>
  <c r="V2288" i="1"/>
  <c r="T1371" i="1"/>
  <c r="V1371" i="1"/>
  <c r="T1824" i="1"/>
  <c r="V1824" i="1"/>
  <c r="T412" i="1"/>
  <c r="V412" i="1"/>
  <c r="T2289" i="1"/>
  <c r="V2289" i="1"/>
  <c r="T2290" i="1"/>
  <c r="V2290" i="1"/>
  <c r="T1372" i="1"/>
  <c r="V1372" i="1"/>
  <c r="T3048" i="1"/>
  <c r="V3048" i="1"/>
  <c r="T2291" i="1"/>
  <c r="V2291" i="1"/>
  <c r="T2292" i="1"/>
  <c r="V2292" i="1"/>
  <c r="T2050" i="1"/>
  <c r="V2050" i="1"/>
  <c r="T3049" i="1"/>
  <c r="V3049" i="1"/>
  <c r="T3402" i="1"/>
  <c r="V3402" i="1"/>
  <c r="T3768" i="1"/>
  <c r="V3768" i="1"/>
  <c r="T2051" i="1"/>
  <c r="V2051" i="1"/>
  <c r="T2293" i="1"/>
  <c r="V2293" i="1"/>
  <c r="T413" i="1"/>
  <c r="V413" i="1"/>
  <c r="T2052" i="1"/>
  <c r="V2052" i="1"/>
  <c r="T2294" i="1"/>
  <c r="V2294" i="1"/>
  <c r="T3050" i="1"/>
  <c r="V3050" i="1"/>
  <c r="T2053" i="1"/>
  <c r="V2053" i="1"/>
  <c r="T2730" i="1"/>
  <c r="V2730" i="1"/>
  <c r="T253" i="1"/>
  <c r="V253" i="1"/>
  <c r="T1825" i="1"/>
  <c r="V1825" i="1"/>
  <c r="T1373" i="1"/>
  <c r="V1373" i="1"/>
  <c r="T3403" i="1"/>
  <c r="V3403" i="1"/>
  <c r="T254" i="1"/>
  <c r="V254" i="1"/>
  <c r="T2054" i="1"/>
  <c r="V2054" i="1"/>
  <c r="T2055" i="1"/>
  <c r="V2055" i="1"/>
  <c r="T1826" i="1"/>
  <c r="V1826" i="1"/>
  <c r="T3769" i="1"/>
  <c r="V3769" i="1"/>
  <c r="T3051" i="1"/>
  <c r="V3051" i="1"/>
  <c r="T1374" i="1"/>
  <c r="V1374" i="1"/>
  <c r="T414" i="1"/>
  <c r="V414" i="1"/>
  <c r="T1375" i="1"/>
  <c r="V1375" i="1"/>
  <c r="T2731" i="1"/>
  <c r="V2731" i="1"/>
  <c r="T3052" i="1"/>
  <c r="V3052" i="1"/>
  <c r="T3404" i="1"/>
  <c r="V3404" i="1"/>
  <c r="T2295" i="1"/>
  <c r="V2295" i="1"/>
  <c r="T3149" i="1"/>
  <c r="V3149" i="1"/>
  <c r="T3770" i="1"/>
  <c r="V3770" i="1"/>
  <c r="T3150" i="1"/>
  <c r="V3150" i="1"/>
  <c r="T255" i="1"/>
  <c r="V255" i="1"/>
  <c r="T2296" i="1"/>
  <c r="V2296" i="1"/>
  <c r="T3577" i="1"/>
  <c r="V3577" i="1"/>
  <c r="T3771" i="1"/>
  <c r="V3771" i="1"/>
  <c r="T1827" i="1"/>
  <c r="V1827" i="1"/>
  <c r="T3405" i="1"/>
  <c r="V3405" i="1"/>
  <c r="T1828" i="1"/>
  <c r="V1828" i="1"/>
  <c r="T3578" i="1"/>
  <c r="V3578" i="1"/>
  <c r="T2056" i="1"/>
  <c r="V2056" i="1"/>
  <c r="T415" i="1"/>
  <c r="V415" i="1"/>
  <c r="T1376" i="1"/>
  <c r="V1376" i="1"/>
  <c r="T2843" i="1"/>
  <c r="V2843" i="1"/>
  <c r="T2844" i="1"/>
  <c r="V2844" i="1"/>
  <c r="T2845" i="1"/>
  <c r="V2845" i="1"/>
  <c r="T2846" i="1"/>
  <c r="V2846" i="1"/>
  <c r="T2847" i="1"/>
  <c r="V2847" i="1"/>
  <c r="T2848" i="1"/>
  <c r="V2848" i="1"/>
  <c r="T2849" i="1"/>
  <c r="V2849" i="1"/>
  <c r="T2850" i="1"/>
  <c r="V2850" i="1"/>
  <c r="T2851" i="1"/>
  <c r="V2851" i="1"/>
  <c r="T2852" i="1"/>
  <c r="V2852" i="1"/>
  <c r="T2853" i="1"/>
  <c r="V2853" i="1"/>
  <c r="T2854" i="1"/>
  <c r="V2854" i="1"/>
  <c r="T2855" i="1"/>
  <c r="V2855" i="1"/>
  <c r="T2856" i="1"/>
  <c r="V2856" i="1"/>
  <c r="T2857" i="1"/>
  <c r="V2857" i="1"/>
  <c r="T2858" i="1"/>
  <c r="V2858" i="1"/>
  <c r="T2859" i="1"/>
  <c r="V2859" i="1"/>
  <c r="T2860" i="1"/>
  <c r="V2860" i="1"/>
  <c r="T2861" i="1"/>
  <c r="V2861" i="1"/>
  <c r="T2862" i="1"/>
  <c r="V2862" i="1"/>
  <c r="T2863" i="1"/>
  <c r="V2863" i="1"/>
  <c r="T2864" i="1"/>
  <c r="V2864" i="1"/>
  <c r="T2865" i="1"/>
  <c r="V2865" i="1"/>
  <c r="T2866" i="1"/>
  <c r="V2866" i="1"/>
  <c r="T2867" i="1"/>
  <c r="V2867" i="1"/>
  <c r="T2868" i="1"/>
  <c r="V2868" i="1"/>
  <c r="T2869" i="1"/>
  <c r="V2869" i="1"/>
  <c r="T2870" i="1"/>
  <c r="V2870" i="1"/>
  <c r="T2871" i="1"/>
  <c r="V2871" i="1"/>
  <c r="T2872" i="1"/>
  <c r="V2872" i="1"/>
  <c r="T2873" i="1"/>
  <c r="V2873" i="1"/>
  <c r="T2874" i="1"/>
  <c r="V2874" i="1"/>
  <c r="T2875" i="1"/>
  <c r="V2875" i="1"/>
  <c r="T2876" i="1"/>
  <c r="V2876" i="1"/>
  <c r="T2877" i="1"/>
  <c r="V2877" i="1"/>
  <c r="T2878" i="1"/>
  <c r="V2878" i="1"/>
  <c r="T2879" i="1"/>
  <c r="V2879" i="1"/>
  <c r="T2880" i="1"/>
  <c r="V2880" i="1"/>
  <c r="T2881" i="1"/>
  <c r="V2881" i="1"/>
  <c r="T2882" i="1"/>
  <c r="V2882" i="1"/>
  <c r="T2883" i="1"/>
  <c r="V2883" i="1"/>
  <c r="T2884" i="1"/>
  <c r="V2884" i="1"/>
  <c r="T2885" i="1"/>
  <c r="V2885" i="1"/>
  <c r="T2886" i="1"/>
  <c r="V2886" i="1"/>
  <c r="T2887" i="1"/>
  <c r="V2887" i="1"/>
  <c r="T2888" i="1"/>
  <c r="V2888" i="1"/>
  <c r="T2889" i="1"/>
  <c r="V2889" i="1"/>
  <c r="T2890" i="1"/>
  <c r="V2890" i="1"/>
  <c r="T2891" i="1"/>
  <c r="V2891" i="1"/>
  <c r="T2892" i="1"/>
  <c r="V2892" i="1"/>
  <c r="T2893" i="1"/>
  <c r="V2893" i="1"/>
  <c r="T2894" i="1"/>
  <c r="V2894" i="1"/>
  <c r="T2895" i="1"/>
  <c r="V2895" i="1"/>
  <c r="T2896" i="1"/>
  <c r="V2896" i="1"/>
  <c r="T2897" i="1"/>
  <c r="V2897" i="1"/>
  <c r="T2898" i="1"/>
  <c r="V2898" i="1"/>
  <c r="T2899" i="1"/>
  <c r="V2899" i="1"/>
  <c r="T2900" i="1"/>
  <c r="V2900" i="1"/>
  <c r="T2901" i="1"/>
  <c r="V2901" i="1"/>
  <c r="T2902" i="1"/>
  <c r="V2902" i="1"/>
  <c r="T2903" i="1"/>
  <c r="V2903" i="1"/>
  <c r="T2904" i="1"/>
  <c r="V2904" i="1"/>
  <c r="T2905" i="1"/>
  <c r="V2905" i="1"/>
  <c r="T2906" i="1"/>
  <c r="V2906" i="1"/>
  <c r="T2907" i="1"/>
  <c r="V2907" i="1"/>
  <c r="T2908" i="1"/>
  <c r="V2908" i="1"/>
  <c r="T2909" i="1"/>
  <c r="V2909" i="1"/>
  <c r="T2910" i="1"/>
  <c r="V2910" i="1"/>
  <c r="T2911" i="1"/>
  <c r="V2911" i="1"/>
  <c r="T2912" i="1"/>
  <c r="V2912" i="1"/>
  <c r="T2913" i="1"/>
  <c r="V2913" i="1"/>
  <c r="T2914" i="1"/>
  <c r="V2914" i="1"/>
  <c r="T2915" i="1"/>
  <c r="V2915" i="1"/>
  <c r="T2916" i="1"/>
  <c r="V2916" i="1"/>
  <c r="T2917" i="1"/>
  <c r="V2917" i="1"/>
  <c r="T2918" i="1"/>
  <c r="V2918" i="1"/>
  <c r="T2919" i="1"/>
  <c r="V2919" i="1"/>
  <c r="T2920" i="1"/>
  <c r="V2920" i="1"/>
  <c r="T2921" i="1"/>
  <c r="V2921" i="1"/>
  <c r="T2922" i="1"/>
  <c r="V2922" i="1"/>
  <c r="T416" i="1"/>
  <c r="V416" i="1"/>
  <c r="T256" i="1"/>
  <c r="V256" i="1"/>
  <c r="T1829" i="1"/>
  <c r="V1829" i="1"/>
  <c r="T257" i="1"/>
  <c r="V257" i="1"/>
  <c r="T417" i="1"/>
  <c r="V417" i="1"/>
  <c r="T1377" i="1"/>
  <c r="V1377" i="1"/>
  <c r="T2297" i="1"/>
  <c r="V2297" i="1"/>
  <c r="T1378" i="1"/>
  <c r="V1378" i="1"/>
  <c r="T258" i="1"/>
  <c r="V258" i="1"/>
  <c r="T259" i="1"/>
  <c r="V259" i="1"/>
  <c r="T418" i="1"/>
  <c r="V418" i="1"/>
  <c r="T1830" i="1"/>
  <c r="V1830" i="1"/>
  <c r="T3151" i="1"/>
  <c r="V3151" i="1"/>
  <c r="T3152" i="1"/>
  <c r="V3152" i="1"/>
  <c r="T2057" i="1"/>
  <c r="V2057" i="1"/>
  <c r="T3772" i="1"/>
  <c r="V3772" i="1"/>
  <c r="T2298" i="1"/>
  <c r="V2298" i="1"/>
  <c r="T840" i="1"/>
  <c r="V840" i="1"/>
  <c r="T2058" i="1"/>
  <c r="V2058" i="1"/>
  <c r="T841" i="1"/>
  <c r="V841" i="1"/>
  <c r="T2943" i="1"/>
  <c r="V2943" i="1"/>
  <c r="T2944" i="1"/>
  <c r="V2944" i="1"/>
  <c r="T2945" i="1"/>
  <c r="V2945" i="1"/>
  <c r="T2946" i="1"/>
  <c r="V2946" i="1"/>
  <c r="T2947" i="1"/>
  <c r="V2947" i="1"/>
  <c r="T2948" i="1"/>
  <c r="V2948" i="1"/>
  <c r="T2949" i="1"/>
  <c r="V2949" i="1"/>
  <c r="T2950" i="1"/>
  <c r="V2950" i="1"/>
  <c r="T2951" i="1"/>
  <c r="V2951" i="1"/>
  <c r="T2952" i="1"/>
  <c r="V2952" i="1"/>
  <c r="T2953" i="1"/>
  <c r="V2953" i="1"/>
  <c r="T2954" i="1"/>
  <c r="V2954" i="1"/>
  <c r="T2955" i="1"/>
  <c r="V2955" i="1"/>
  <c r="T2956" i="1"/>
  <c r="V2956" i="1"/>
  <c r="T2957" i="1"/>
  <c r="V2957" i="1"/>
  <c r="T2958" i="1"/>
  <c r="V2958" i="1"/>
  <c r="T2959" i="1"/>
  <c r="V2959" i="1"/>
  <c r="T2960" i="1"/>
  <c r="V2960" i="1"/>
  <c r="T2961" i="1"/>
  <c r="V2961" i="1"/>
  <c r="T2962" i="1"/>
  <c r="V2962" i="1"/>
  <c r="T1379" i="1"/>
  <c r="V1379" i="1"/>
  <c r="T1380" i="1"/>
  <c r="V1380" i="1"/>
  <c r="T2299" i="1"/>
  <c r="V2299" i="1"/>
  <c r="T2059" i="1"/>
  <c r="V2059" i="1"/>
  <c r="T2300" i="1"/>
  <c r="V2300" i="1"/>
  <c r="T419" i="1"/>
  <c r="V419" i="1"/>
  <c r="T1381" i="1"/>
  <c r="V1381" i="1"/>
  <c r="T420" i="1"/>
  <c r="V420" i="1"/>
  <c r="T260" i="1"/>
  <c r="V260" i="1"/>
  <c r="T2301" i="1"/>
  <c r="V2301" i="1"/>
  <c r="T421" i="1"/>
  <c r="V421" i="1"/>
  <c r="T3406" i="1"/>
  <c r="V3406" i="1"/>
  <c r="T842" i="1"/>
  <c r="V842" i="1"/>
  <c r="T522" i="1"/>
  <c r="V522" i="1"/>
  <c r="T3579" i="1"/>
  <c r="V3579" i="1"/>
  <c r="T1382" i="1"/>
  <c r="V1382" i="1"/>
  <c r="T1831" i="1"/>
  <c r="V1831" i="1"/>
  <c r="T3580" i="1"/>
  <c r="V3580" i="1"/>
  <c r="T843" i="1"/>
  <c r="V843" i="1"/>
  <c r="T523" i="1"/>
  <c r="V523" i="1"/>
  <c r="T524" i="1"/>
  <c r="V524" i="1"/>
  <c r="T1832" i="1"/>
  <c r="V1832" i="1"/>
  <c r="T3773" i="1"/>
  <c r="V3773" i="1"/>
  <c r="T2060" i="1"/>
  <c r="V2060" i="1"/>
  <c r="T3581" i="1"/>
  <c r="V3581" i="1"/>
  <c r="T2732" i="1"/>
  <c r="V2732" i="1"/>
  <c r="T3774" i="1"/>
  <c r="V3774" i="1"/>
  <c r="T3153" i="1"/>
  <c r="V3153" i="1"/>
  <c r="T3407" i="1"/>
  <c r="V3407" i="1"/>
  <c r="T844" i="1"/>
  <c r="V844" i="1"/>
  <c r="T1833" i="1"/>
  <c r="V1833" i="1"/>
  <c r="T3775" i="1"/>
  <c r="V3775" i="1"/>
  <c r="T1834" i="1"/>
  <c r="V1834" i="1"/>
  <c r="T3776" i="1"/>
  <c r="V3776" i="1"/>
  <c r="T845" i="1"/>
  <c r="V845" i="1"/>
  <c r="T2733" i="1"/>
  <c r="V2733" i="1"/>
  <c r="T1383" i="1"/>
  <c r="V1383" i="1"/>
  <c r="T3154" i="1"/>
  <c r="V3154" i="1"/>
  <c r="T1384" i="1"/>
  <c r="V1384" i="1"/>
  <c r="T1835" i="1"/>
  <c r="V1835" i="1"/>
  <c r="T2302" i="1"/>
  <c r="V2302" i="1"/>
  <c r="T3408" i="1"/>
  <c r="V3408" i="1"/>
  <c r="T1836" i="1"/>
  <c r="V1836" i="1"/>
  <c r="T3582" i="1"/>
  <c r="V3582" i="1"/>
  <c r="T3777" i="1"/>
  <c r="V3777" i="1"/>
  <c r="T3409" i="1"/>
  <c r="V3409" i="1"/>
  <c r="T261" i="1"/>
  <c r="V261" i="1"/>
  <c r="T846" i="1"/>
  <c r="V846" i="1"/>
  <c r="T3583" i="1"/>
  <c r="V3583" i="1"/>
  <c r="T847" i="1"/>
  <c r="V847" i="1"/>
  <c r="T3410" i="1"/>
  <c r="V3410" i="1"/>
  <c r="T1837" i="1"/>
  <c r="V1837" i="1"/>
  <c r="T3155" i="1"/>
  <c r="V3155" i="1"/>
  <c r="T3584" i="1"/>
  <c r="V3584" i="1"/>
  <c r="T3156" i="1"/>
  <c r="V3156" i="1"/>
  <c r="T3157" i="1"/>
  <c r="V3157" i="1"/>
  <c r="T2061" i="1"/>
  <c r="V2061" i="1"/>
  <c r="T2303" i="1"/>
  <c r="V2303" i="1"/>
  <c r="T262" i="1"/>
  <c r="V262" i="1"/>
  <c r="T2304" i="1"/>
  <c r="V2304" i="1"/>
  <c r="T3585" i="1"/>
  <c r="V3585" i="1"/>
  <c r="T2062" i="1"/>
  <c r="V2062" i="1"/>
  <c r="T263" i="1"/>
  <c r="V263" i="1"/>
  <c r="T3778" i="1"/>
  <c r="V3778" i="1"/>
  <c r="T3158" i="1"/>
  <c r="V3158" i="1"/>
  <c r="T1385" i="1"/>
  <c r="V1385" i="1"/>
  <c r="T1386" i="1"/>
  <c r="V1386" i="1"/>
  <c r="T2063" i="1"/>
  <c r="V2063" i="1"/>
  <c r="T3586" i="1"/>
  <c r="V3586" i="1"/>
  <c r="T525" i="1"/>
  <c r="V525" i="1"/>
  <c r="T526" i="1"/>
  <c r="V526" i="1"/>
  <c r="T527" i="1"/>
  <c r="V527" i="1"/>
  <c r="T2064" i="1"/>
  <c r="V2064" i="1"/>
  <c r="T3587" i="1"/>
  <c r="V3587" i="1"/>
  <c r="T264" i="1"/>
  <c r="V264" i="1"/>
  <c r="T2065" i="1"/>
  <c r="V2065" i="1"/>
  <c r="T2066" i="1"/>
  <c r="V2066" i="1"/>
  <c r="T1838" i="1"/>
  <c r="V1838" i="1"/>
  <c r="T848" i="1"/>
  <c r="V848" i="1"/>
  <c r="T2305" i="1"/>
  <c r="V2305" i="1"/>
  <c r="T849" i="1"/>
  <c r="V849" i="1"/>
  <c r="T3779" i="1"/>
  <c r="V3779" i="1"/>
  <c r="T2734" i="1"/>
  <c r="V2734" i="1"/>
  <c r="T1839" i="1"/>
  <c r="V1839" i="1"/>
  <c r="T2067" i="1"/>
  <c r="V2067" i="1"/>
  <c r="T528" i="1"/>
  <c r="V528" i="1"/>
  <c r="T2735" i="1"/>
  <c r="V2735" i="1"/>
  <c r="T850" i="1"/>
  <c r="V850" i="1"/>
  <c r="T3159" i="1"/>
  <c r="V3159" i="1"/>
  <c r="T265" i="1"/>
  <c r="V265" i="1"/>
  <c r="T3053" i="1"/>
  <c r="V3053" i="1"/>
  <c r="T3054" i="1"/>
  <c r="V3054" i="1"/>
  <c r="T3055" i="1"/>
  <c r="V3055" i="1"/>
  <c r="T3056" i="1"/>
  <c r="V3056" i="1"/>
  <c r="T3057" i="1"/>
  <c r="V3057" i="1"/>
  <c r="T3058" i="1"/>
  <c r="V3058" i="1"/>
  <c r="T3059" i="1"/>
  <c r="V3059" i="1"/>
  <c r="T3060" i="1"/>
  <c r="V3060" i="1"/>
  <c r="T3061" i="1"/>
  <c r="V3061" i="1"/>
  <c r="T3062" i="1"/>
  <c r="V3062" i="1"/>
  <c r="T3063" i="1"/>
  <c r="V3063" i="1"/>
  <c r="T3064" i="1"/>
  <c r="V3064" i="1"/>
  <c r="T3065" i="1"/>
  <c r="V3065" i="1"/>
  <c r="T3066" i="1"/>
  <c r="V3066" i="1"/>
  <c r="T3067" i="1"/>
  <c r="V3067" i="1"/>
  <c r="T3068" i="1"/>
  <c r="V3068" i="1"/>
  <c r="T3069" i="1"/>
  <c r="V3069" i="1"/>
  <c r="T3070" i="1"/>
  <c r="V3070" i="1"/>
  <c r="T3071" i="1"/>
  <c r="V3071" i="1"/>
  <c r="T3072" i="1"/>
  <c r="V3072" i="1"/>
  <c r="T3073" i="1"/>
  <c r="V3073" i="1"/>
  <c r="T3074" i="1"/>
  <c r="V3074" i="1"/>
  <c r="T3075" i="1"/>
  <c r="V3075" i="1"/>
  <c r="T3076" i="1"/>
  <c r="V3076" i="1"/>
  <c r="T3077" i="1"/>
  <c r="V3077" i="1"/>
  <c r="T3078" i="1"/>
  <c r="V3078" i="1"/>
  <c r="T3079" i="1"/>
  <c r="V3079" i="1"/>
  <c r="T3080" i="1"/>
  <c r="V3080" i="1"/>
  <c r="T3081" i="1"/>
  <c r="V3081" i="1"/>
  <c r="T3082" i="1"/>
  <c r="V3082" i="1"/>
  <c r="T3083" i="1"/>
  <c r="V3083" i="1"/>
  <c r="T3084" i="1"/>
  <c r="V3084" i="1"/>
  <c r="T3085" i="1"/>
  <c r="V3085" i="1"/>
  <c r="T3086" i="1"/>
  <c r="V3086" i="1"/>
  <c r="T3087" i="1"/>
  <c r="V3087" i="1"/>
  <c r="T3088" i="1"/>
  <c r="V3088" i="1"/>
  <c r="T3089" i="1"/>
  <c r="V3089" i="1"/>
  <c r="T3090" i="1"/>
  <c r="V3090" i="1"/>
  <c r="T3091" i="1"/>
  <c r="V3091" i="1"/>
  <c r="T3092" i="1"/>
  <c r="V3092" i="1"/>
  <c r="T3093" i="1"/>
  <c r="V3093" i="1"/>
  <c r="T3094" i="1"/>
  <c r="V3094" i="1"/>
  <c r="T3095" i="1"/>
  <c r="V3095" i="1"/>
  <c r="T3096" i="1"/>
  <c r="V3096" i="1"/>
  <c r="T3097" i="1"/>
  <c r="V3097" i="1"/>
  <c r="T3098" i="1"/>
  <c r="V3098" i="1"/>
  <c r="T3099" i="1"/>
  <c r="V3099" i="1"/>
  <c r="T3100" i="1"/>
  <c r="V3100" i="1"/>
  <c r="T3101" i="1"/>
  <c r="V3101" i="1"/>
  <c r="T3102" i="1"/>
  <c r="V3102" i="1"/>
  <c r="T3103" i="1"/>
  <c r="V3103" i="1"/>
  <c r="T3104" i="1"/>
  <c r="V3104" i="1"/>
  <c r="T3105" i="1"/>
  <c r="V3105" i="1"/>
  <c r="T3106" i="1"/>
  <c r="V3106" i="1"/>
  <c r="T3107" i="1"/>
  <c r="V3107" i="1"/>
  <c r="T3108" i="1"/>
  <c r="V3108" i="1"/>
  <c r="T3109" i="1"/>
  <c r="V3109" i="1"/>
  <c r="T3110" i="1"/>
  <c r="V3110" i="1"/>
  <c r="T3111" i="1"/>
  <c r="V3111" i="1"/>
  <c r="T3112" i="1"/>
  <c r="V3112" i="1"/>
  <c r="T3113" i="1"/>
  <c r="V3113" i="1"/>
  <c r="T3114" i="1"/>
  <c r="V3114" i="1"/>
  <c r="T3115" i="1"/>
  <c r="V3115" i="1"/>
  <c r="T3116" i="1"/>
  <c r="V3116" i="1"/>
  <c r="T3117" i="1"/>
  <c r="V3117" i="1"/>
  <c r="T3118" i="1"/>
  <c r="V3118" i="1"/>
  <c r="T3119" i="1"/>
  <c r="V3119" i="1"/>
  <c r="T3120" i="1"/>
  <c r="V3120" i="1"/>
  <c r="T3121" i="1"/>
  <c r="V3121" i="1"/>
  <c r="T3122" i="1"/>
  <c r="V3122" i="1"/>
  <c r="T3123" i="1"/>
  <c r="V3123" i="1"/>
  <c r="T3124" i="1"/>
  <c r="V3124" i="1"/>
  <c r="T3125" i="1"/>
  <c r="V3125" i="1"/>
  <c r="T3126" i="1"/>
  <c r="V3126" i="1"/>
  <c r="T3127" i="1"/>
  <c r="V3127" i="1"/>
  <c r="T3128" i="1"/>
  <c r="V3128" i="1"/>
  <c r="T3129" i="1"/>
  <c r="V3129" i="1"/>
  <c r="T3130" i="1"/>
  <c r="V3130" i="1"/>
  <c r="T3131" i="1"/>
  <c r="V3131" i="1"/>
  <c r="T3132" i="1"/>
  <c r="V3132" i="1"/>
  <c r="T3133" i="1"/>
  <c r="V3133" i="1"/>
  <c r="T3134" i="1"/>
  <c r="V3134" i="1"/>
  <c r="T3135" i="1"/>
  <c r="V3135" i="1"/>
  <c r="T3136" i="1"/>
  <c r="V3136" i="1"/>
  <c r="T3137" i="1"/>
  <c r="V3137" i="1"/>
  <c r="T3138" i="1"/>
  <c r="V3138" i="1"/>
  <c r="T3139" i="1"/>
  <c r="V3139" i="1"/>
  <c r="T3140" i="1"/>
  <c r="V3140" i="1"/>
  <c r="T3141" i="1"/>
  <c r="V3141" i="1"/>
  <c r="T3142" i="1"/>
  <c r="V3142" i="1"/>
  <c r="T3143" i="1"/>
  <c r="V3143" i="1"/>
  <c r="T3144" i="1"/>
  <c r="V3144" i="1"/>
  <c r="U1276" i="1"/>
  <c r="U3716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2247" i="1"/>
  <c r="U3348" i="1"/>
  <c r="U361" i="1"/>
  <c r="U814" i="1"/>
  <c r="U3717" i="1"/>
  <c r="U3520" i="1"/>
  <c r="U1277" i="1"/>
  <c r="U73" i="1"/>
  <c r="U3002" i="1"/>
  <c r="U3003" i="1"/>
  <c r="U3004" i="1"/>
  <c r="U1662" i="1"/>
  <c r="U362" i="1"/>
  <c r="U3349" i="1"/>
  <c r="U3005" i="1"/>
  <c r="U3350" i="1"/>
  <c r="U3006" i="1"/>
  <c r="U2248" i="1"/>
  <c r="U1278" i="1"/>
  <c r="U3007" i="1"/>
  <c r="U74" i="1"/>
  <c r="U75" i="1"/>
  <c r="U2249" i="1"/>
  <c r="U76" i="1"/>
  <c r="U2250" i="1"/>
  <c r="U1279" i="1"/>
  <c r="U3521" i="1"/>
  <c r="U77" i="1"/>
  <c r="U2251" i="1"/>
  <c r="U2632" i="1"/>
  <c r="U3522" i="1"/>
  <c r="U3718" i="1"/>
  <c r="U1280" i="1"/>
  <c r="U1663" i="1"/>
  <c r="U78" i="1"/>
  <c r="U2633" i="1"/>
  <c r="U3719" i="1"/>
  <c r="U1281" i="1"/>
  <c r="U363" i="1"/>
  <c r="U3351" i="1"/>
  <c r="U364" i="1"/>
  <c r="U79" i="1"/>
  <c r="U365" i="1"/>
  <c r="U2634" i="1"/>
  <c r="U815" i="1"/>
  <c r="U2012" i="1"/>
  <c r="U80" i="1"/>
  <c r="U3352" i="1"/>
  <c r="U2013" i="1"/>
  <c r="U1282" i="1"/>
  <c r="U3523" i="1"/>
  <c r="U3524" i="1"/>
  <c r="U2252" i="1"/>
  <c r="U2253" i="1"/>
  <c r="U1283" i="1"/>
  <c r="U2254" i="1"/>
  <c r="U3353" i="1"/>
  <c r="U3008" i="1"/>
  <c r="U3525" i="1"/>
  <c r="U1284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3009" i="1"/>
  <c r="U816" i="1"/>
  <c r="U2255" i="1"/>
  <c r="U2256" i="1"/>
  <c r="U3720" i="1"/>
  <c r="U3526" i="1"/>
  <c r="U2257" i="1"/>
  <c r="U366" i="1"/>
  <c r="U3527" i="1"/>
  <c r="U2014" i="1"/>
  <c r="U817" i="1"/>
  <c r="U1664" i="1"/>
  <c r="U3010" i="1"/>
  <c r="U1285" i="1"/>
  <c r="U367" i="1"/>
  <c r="U1286" i="1"/>
  <c r="U1287" i="1"/>
  <c r="U2015" i="1"/>
  <c r="U368" i="1"/>
  <c r="U81" i="1"/>
  <c r="U369" i="1"/>
  <c r="U3011" i="1"/>
  <c r="U3012" i="1"/>
  <c r="U2016" i="1"/>
  <c r="U3013" i="1"/>
  <c r="U2635" i="1"/>
  <c r="U1288" i="1"/>
  <c r="U1289" i="1"/>
  <c r="U2017" i="1"/>
  <c r="U3528" i="1"/>
  <c r="U818" i="1"/>
  <c r="U3354" i="1"/>
  <c r="U2636" i="1"/>
  <c r="U2637" i="1"/>
  <c r="U3355" i="1"/>
  <c r="U82" i="1"/>
  <c r="U3529" i="1"/>
  <c r="U3014" i="1"/>
  <c r="U3356" i="1"/>
  <c r="U3530" i="1"/>
  <c r="U3531" i="1"/>
  <c r="U3357" i="1"/>
  <c r="U3532" i="1"/>
  <c r="U3015" i="1"/>
  <c r="U2258" i="1"/>
  <c r="U83" i="1"/>
  <c r="U2638" i="1"/>
  <c r="U84" i="1"/>
  <c r="U3533" i="1"/>
  <c r="U85" i="1"/>
  <c r="U3358" i="1"/>
  <c r="U1665" i="1"/>
  <c r="U3534" i="1"/>
  <c r="U86" i="1"/>
  <c r="U3359" i="1"/>
  <c r="U2639" i="1"/>
  <c r="U1666" i="1"/>
  <c r="U1667" i="1"/>
  <c r="U819" i="1"/>
  <c r="U3016" i="1"/>
  <c r="U820" i="1"/>
  <c r="U1290" i="1"/>
  <c r="U87" i="1"/>
  <c r="U88" i="1"/>
  <c r="U3360" i="1"/>
  <c r="U2018" i="1"/>
  <c r="U89" i="1"/>
  <c r="U3721" i="1"/>
  <c r="U821" i="1"/>
  <c r="U3017" i="1"/>
  <c r="U370" i="1"/>
  <c r="U90" i="1"/>
  <c r="U2640" i="1"/>
  <c r="U91" i="1"/>
  <c r="U2259" i="1"/>
  <c r="U2260" i="1"/>
  <c r="U92" i="1"/>
  <c r="U3361" i="1"/>
  <c r="U3018" i="1"/>
  <c r="U3535" i="1"/>
  <c r="U93" i="1"/>
  <c r="U3722" i="1"/>
  <c r="U3019" i="1"/>
  <c r="U94" i="1"/>
  <c r="U2261" i="1"/>
  <c r="U3362" i="1"/>
  <c r="U371" i="1"/>
  <c r="U372" i="1"/>
  <c r="U2262" i="1"/>
  <c r="U1668" i="1"/>
  <c r="U1669" i="1"/>
  <c r="U373" i="1"/>
  <c r="U3536" i="1"/>
  <c r="U1670" i="1"/>
  <c r="U374" i="1"/>
  <c r="U3537" i="1"/>
  <c r="U3538" i="1"/>
  <c r="U1291" i="1"/>
  <c r="U2263" i="1"/>
  <c r="U2264" i="1"/>
  <c r="U822" i="1"/>
  <c r="U95" i="1"/>
  <c r="U3539" i="1"/>
  <c r="U96" i="1"/>
  <c r="U3363" i="1"/>
  <c r="U823" i="1"/>
  <c r="U3540" i="1"/>
  <c r="U375" i="1"/>
  <c r="U2265" i="1"/>
  <c r="U97" i="1"/>
  <c r="U2266" i="1"/>
  <c r="U98" i="1"/>
  <c r="U376" i="1"/>
  <c r="U3541" i="1"/>
  <c r="U1671" i="1"/>
  <c r="U377" i="1"/>
  <c r="U3542" i="1"/>
  <c r="U2267" i="1"/>
  <c r="U2019" i="1"/>
  <c r="U3364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378" i="1"/>
  <c r="U2268" i="1"/>
  <c r="U99" i="1"/>
  <c r="U3020" i="1"/>
  <c r="U2641" i="1"/>
  <c r="U3543" i="1"/>
  <c r="U379" i="1"/>
  <c r="U1672" i="1"/>
  <c r="U1292" i="1"/>
  <c r="U2020" i="1"/>
  <c r="U3021" i="1"/>
  <c r="U2642" i="1"/>
  <c r="U380" i="1"/>
  <c r="U100" i="1"/>
  <c r="U2021" i="1"/>
  <c r="U101" i="1"/>
  <c r="U3022" i="1"/>
  <c r="U824" i="1"/>
  <c r="U2663" i="1"/>
  <c r="U3544" i="1"/>
  <c r="U1293" i="1"/>
  <c r="U381" i="1"/>
  <c r="U1673" i="1"/>
  <c r="U1674" i="1"/>
  <c r="U1294" i="1"/>
  <c r="U382" i="1"/>
  <c r="U2664" i="1"/>
  <c r="U3723" i="1"/>
  <c r="U102" i="1"/>
  <c r="U1295" i="1"/>
  <c r="U1296" i="1"/>
  <c r="U3365" i="1"/>
  <c r="U3545" i="1"/>
  <c r="U1297" i="1"/>
  <c r="U2022" i="1"/>
  <c r="U3366" i="1"/>
  <c r="U1675" i="1"/>
  <c r="U3546" i="1"/>
  <c r="U3724" i="1"/>
  <c r="U2269" i="1"/>
  <c r="U1676" i="1"/>
  <c r="U3547" i="1"/>
  <c r="U383" i="1"/>
  <c r="U1298" i="1"/>
  <c r="U3023" i="1"/>
  <c r="U2665" i="1"/>
  <c r="U3548" i="1"/>
  <c r="U1299" i="1"/>
  <c r="U103" i="1"/>
  <c r="U1300" i="1"/>
  <c r="U2666" i="1"/>
  <c r="U3549" i="1"/>
  <c r="U104" i="1"/>
  <c r="U1677" i="1"/>
  <c r="U1301" i="1"/>
  <c r="U2023" i="1"/>
  <c r="U3550" i="1"/>
  <c r="U384" i="1"/>
  <c r="U2024" i="1"/>
  <c r="U2270" i="1"/>
  <c r="U2667" i="1"/>
  <c r="U825" i="1"/>
  <c r="U3024" i="1"/>
  <c r="U3551" i="1"/>
  <c r="U385" i="1"/>
  <c r="U1678" i="1"/>
  <c r="U3552" i="1"/>
  <c r="U2025" i="1"/>
  <c r="U2026" i="1"/>
  <c r="U2668" i="1"/>
  <c r="U3025" i="1"/>
  <c r="U2271" i="1"/>
  <c r="U3367" i="1"/>
  <c r="U826" i="1"/>
  <c r="U1302" i="1"/>
  <c r="U1679" i="1"/>
  <c r="U3553" i="1"/>
  <c r="U1303" i="1"/>
  <c r="U3554" i="1"/>
  <c r="U2669" i="1"/>
  <c r="U1680" i="1"/>
  <c r="U3555" i="1"/>
  <c r="U2670" i="1"/>
  <c r="U3556" i="1"/>
  <c r="U1681" i="1"/>
  <c r="U386" i="1"/>
  <c r="U2027" i="1"/>
  <c r="U3368" i="1"/>
  <c r="U2671" i="1"/>
  <c r="U3369" i="1"/>
  <c r="U2028" i="1"/>
  <c r="U2029" i="1"/>
  <c r="U3557" i="1"/>
  <c r="U1682" i="1"/>
  <c r="U105" i="1"/>
  <c r="U3370" i="1"/>
  <c r="U3026" i="1"/>
  <c r="U3027" i="1"/>
  <c r="U3371" i="1"/>
  <c r="U1304" i="1"/>
  <c r="U1743" i="1"/>
  <c r="U3558" i="1"/>
  <c r="U1744" i="1"/>
  <c r="U3028" i="1"/>
  <c r="U3372" i="1"/>
  <c r="U106" i="1"/>
  <c r="U3373" i="1"/>
  <c r="U1305" i="1"/>
  <c r="U1346" i="1"/>
  <c r="U827" i="1"/>
  <c r="U3374" i="1"/>
  <c r="U3375" i="1"/>
  <c r="U1347" i="1"/>
  <c r="U1745" i="1"/>
  <c r="U3376" i="1"/>
  <c r="U828" i="1"/>
  <c r="U1746" i="1"/>
  <c r="U3377" i="1"/>
  <c r="U1747" i="1"/>
  <c r="U387" i="1"/>
  <c r="U3029" i="1"/>
  <c r="U3378" i="1"/>
  <c r="U2708" i="1"/>
  <c r="U1348" i="1"/>
  <c r="U3030" i="1"/>
  <c r="U388" i="1"/>
  <c r="U2272" i="1"/>
  <c r="U2273" i="1"/>
  <c r="U3559" i="1"/>
  <c r="U3725" i="1"/>
  <c r="U2709" i="1"/>
  <c r="U2710" i="1"/>
  <c r="U389" i="1"/>
  <c r="U829" i="1"/>
  <c r="U830" i="1"/>
  <c r="U1748" i="1"/>
  <c r="U1349" i="1"/>
  <c r="U1350" i="1"/>
  <c r="U1749" i="1"/>
  <c r="U2274" i="1"/>
  <c r="U3031" i="1"/>
  <c r="U3379" i="1"/>
  <c r="U3380" i="1"/>
  <c r="U3381" i="1"/>
  <c r="U2030" i="1"/>
  <c r="U1351" i="1"/>
  <c r="U107" i="1"/>
  <c r="U2031" i="1"/>
  <c r="U1352" i="1"/>
  <c r="U1353" i="1"/>
  <c r="U108" i="1"/>
  <c r="U2711" i="1"/>
  <c r="U109" i="1"/>
  <c r="U3032" i="1"/>
  <c r="U110" i="1"/>
  <c r="U3726" i="1"/>
  <c r="U1750" i="1"/>
  <c r="U390" i="1"/>
  <c r="U3382" i="1"/>
  <c r="U1354" i="1"/>
  <c r="U2323" i="1"/>
  <c r="U2324" i="1"/>
  <c r="U2325" i="1"/>
  <c r="U2326" i="1"/>
  <c r="U2327" i="1"/>
  <c r="U2328" i="1"/>
  <c r="U2032" i="1"/>
  <c r="U3033" i="1"/>
  <c r="U2275" i="1"/>
  <c r="U3383" i="1"/>
  <c r="U2033" i="1"/>
  <c r="U1751" i="1"/>
  <c r="U3034" i="1"/>
  <c r="U3560" i="1"/>
  <c r="U3035" i="1"/>
  <c r="U1752" i="1"/>
  <c r="U3036" i="1"/>
  <c r="U3037" i="1"/>
  <c r="U3384" i="1"/>
  <c r="U3727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034" i="1"/>
  <c r="U1355" i="1"/>
  <c r="U2035" i="1"/>
  <c r="U111" i="1"/>
  <c r="U391" i="1"/>
  <c r="U3561" i="1"/>
  <c r="U3562" i="1"/>
  <c r="U392" i="1"/>
  <c r="U3563" i="1"/>
  <c r="U3728" i="1"/>
  <c r="U1356" i="1"/>
  <c r="U3385" i="1"/>
  <c r="U1753" i="1"/>
  <c r="U1357" i="1"/>
  <c r="U2712" i="1"/>
  <c r="U1754" i="1"/>
  <c r="U1358" i="1"/>
  <c r="U3038" i="1"/>
  <c r="U1359" i="1"/>
  <c r="U3386" i="1"/>
  <c r="U393" i="1"/>
  <c r="U2276" i="1"/>
  <c r="U2713" i="1"/>
  <c r="U3729" i="1"/>
  <c r="U394" i="1"/>
  <c r="U112" i="1"/>
  <c r="U113" i="1"/>
  <c r="U3750" i="1"/>
  <c r="U1755" i="1"/>
  <c r="U114" i="1"/>
  <c r="U831" i="1"/>
  <c r="U2277" i="1"/>
  <c r="U3564" i="1"/>
  <c r="U395" i="1"/>
  <c r="U3039" i="1"/>
  <c r="U3565" i="1"/>
  <c r="U2278" i="1"/>
  <c r="U832" i="1"/>
  <c r="U2036" i="1"/>
  <c r="U396" i="1"/>
  <c r="U2714" i="1"/>
  <c r="U2279" i="1"/>
  <c r="U2715" i="1"/>
  <c r="U397" i="1"/>
  <c r="U3751" i="1"/>
  <c r="U2716" i="1"/>
  <c r="U115" i="1"/>
  <c r="U3566" i="1"/>
  <c r="U116" i="1"/>
  <c r="U117" i="1"/>
  <c r="U833" i="1"/>
  <c r="U118" i="1"/>
  <c r="U2717" i="1"/>
  <c r="U119" i="1"/>
  <c r="U3040" i="1"/>
  <c r="U1360" i="1"/>
  <c r="U2037" i="1"/>
  <c r="U1756" i="1"/>
  <c r="U3387" i="1"/>
  <c r="U3041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3752" i="1"/>
  <c r="U2718" i="1"/>
  <c r="U3567" i="1"/>
  <c r="U3388" i="1"/>
  <c r="U3042" i="1"/>
  <c r="U3389" i="1"/>
  <c r="U3753" i="1"/>
  <c r="U398" i="1"/>
  <c r="U1361" i="1"/>
  <c r="U2719" i="1"/>
  <c r="U2038" i="1"/>
  <c r="U2039" i="1"/>
  <c r="U1757" i="1"/>
  <c r="U3390" i="1"/>
  <c r="U3568" i="1"/>
  <c r="U2040" i="1"/>
  <c r="U2280" i="1"/>
  <c r="U1758" i="1"/>
  <c r="U834" i="1"/>
  <c r="U399" i="1"/>
  <c r="U2041" i="1"/>
  <c r="U400" i="1"/>
  <c r="U835" i="1"/>
  <c r="U2281" i="1"/>
  <c r="U1759" i="1"/>
  <c r="U3754" i="1"/>
  <c r="U2720" i="1"/>
  <c r="U3755" i="1"/>
  <c r="U120" i="1"/>
  <c r="U401" i="1"/>
  <c r="U1362" i="1"/>
  <c r="U1363" i="1"/>
  <c r="U2042" i="1"/>
  <c r="U121" i="1"/>
  <c r="U242" i="1"/>
  <c r="U3391" i="1"/>
  <c r="U243" i="1"/>
  <c r="U2721" i="1"/>
  <c r="U3569" i="1"/>
  <c r="U1364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402" i="1"/>
  <c r="U3570" i="1"/>
  <c r="U836" i="1"/>
  <c r="U2722" i="1"/>
  <c r="U3043" i="1"/>
  <c r="U2723" i="1"/>
  <c r="U2282" i="1"/>
  <c r="U1365" i="1"/>
  <c r="U2283" i="1"/>
  <c r="U2043" i="1"/>
  <c r="U3392" i="1"/>
  <c r="U837" i="1"/>
  <c r="U403" i="1"/>
  <c r="U244" i="1"/>
  <c r="U2724" i="1"/>
  <c r="U2044" i="1"/>
  <c r="U3756" i="1"/>
  <c r="U3571" i="1"/>
  <c r="U3757" i="1"/>
  <c r="U3758" i="1"/>
  <c r="U245" i="1"/>
  <c r="U3393" i="1"/>
  <c r="U3394" i="1"/>
  <c r="U404" i="1"/>
  <c r="U3572" i="1"/>
  <c r="U3044" i="1"/>
  <c r="U3573" i="1"/>
  <c r="U3395" i="1"/>
  <c r="U246" i="1"/>
  <c r="U2284" i="1"/>
  <c r="U405" i="1"/>
  <c r="U3045" i="1"/>
  <c r="U1760" i="1"/>
  <c r="U406" i="1"/>
  <c r="U1366" i="1"/>
  <c r="U3759" i="1"/>
  <c r="U3760" i="1"/>
  <c r="U838" i="1"/>
  <c r="U1761" i="1"/>
  <c r="U247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3761" i="1"/>
  <c r="U2045" i="1"/>
  <c r="U407" i="1"/>
  <c r="U3396" i="1"/>
  <c r="U2725" i="1"/>
  <c r="U408" i="1"/>
  <c r="U1762" i="1"/>
  <c r="U3762" i="1"/>
  <c r="U3397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3763" i="1"/>
  <c r="U248" i="1"/>
  <c r="U3046" i="1"/>
  <c r="U409" i="1"/>
  <c r="U2046" i="1"/>
  <c r="U3047" i="1"/>
  <c r="U2285" i="1"/>
  <c r="U3398" i="1"/>
  <c r="U3764" i="1"/>
  <c r="U1763" i="1"/>
  <c r="U3765" i="1"/>
  <c r="U3574" i="1"/>
  <c r="U249" i="1"/>
  <c r="U1367" i="1"/>
  <c r="U3575" i="1"/>
  <c r="U410" i="1"/>
  <c r="U3399" i="1"/>
  <c r="U3400" i="1"/>
  <c r="U2047" i="1"/>
  <c r="U1764" i="1"/>
  <c r="U2726" i="1"/>
  <c r="U2048" i="1"/>
  <c r="U3401" i="1"/>
  <c r="U250" i="1"/>
  <c r="U2727" i="1"/>
  <c r="U411" i="1"/>
  <c r="U251" i="1"/>
  <c r="U1368" i="1"/>
  <c r="U3766" i="1"/>
  <c r="U1369" i="1"/>
  <c r="U2728" i="1"/>
  <c r="U839" i="1"/>
  <c r="U3767" i="1"/>
  <c r="U2729" i="1"/>
  <c r="U1370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1765" i="1"/>
  <c r="U1823" i="1"/>
  <c r="U252" i="1"/>
  <c r="U3576" i="1"/>
  <c r="U2049" i="1"/>
  <c r="U2286" i="1"/>
  <c r="U2287" i="1"/>
  <c r="U2288" i="1"/>
  <c r="U1371" i="1"/>
  <c r="U1824" i="1"/>
  <c r="U412" i="1"/>
  <c r="U2289" i="1"/>
  <c r="U2290" i="1"/>
  <c r="U1372" i="1"/>
  <c r="U3048" i="1"/>
  <c r="U2291" i="1"/>
  <c r="U2292" i="1"/>
  <c r="U2050" i="1"/>
  <c r="U3049" i="1"/>
  <c r="U3402" i="1"/>
  <c r="U3768" i="1"/>
  <c r="U2051" i="1"/>
  <c r="U2293" i="1"/>
  <c r="U413" i="1"/>
  <c r="U2052" i="1"/>
  <c r="U2294" i="1"/>
  <c r="U3050" i="1"/>
  <c r="U2053" i="1"/>
  <c r="U2730" i="1"/>
  <c r="U253" i="1"/>
  <c r="U1825" i="1"/>
  <c r="U1373" i="1"/>
  <c r="U3403" i="1"/>
  <c r="U254" i="1"/>
  <c r="U2054" i="1"/>
  <c r="U2055" i="1"/>
  <c r="U1826" i="1"/>
  <c r="U3769" i="1"/>
  <c r="U3051" i="1"/>
  <c r="U1374" i="1"/>
  <c r="U414" i="1"/>
  <c r="U1375" i="1"/>
  <c r="U2731" i="1"/>
  <c r="U3052" i="1"/>
  <c r="U3404" i="1"/>
  <c r="U2295" i="1"/>
  <c r="U3149" i="1"/>
  <c r="U3770" i="1"/>
  <c r="U3150" i="1"/>
  <c r="U255" i="1"/>
  <c r="U2296" i="1"/>
  <c r="U3577" i="1"/>
  <c r="U3771" i="1"/>
  <c r="U1827" i="1"/>
  <c r="U3405" i="1"/>
  <c r="U1828" i="1"/>
  <c r="U3578" i="1"/>
  <c r="U2056" i="1"/>
  <c r="U415" i="1"/>
  <c r="U1376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416" i="1"/>
  <c r="U256" i="1"/>
  <c r="U1829" i="1"/>
  <c r="U257" i="1"/>
  <c r="U417" i="1"/>
  <c r="U1377" i="1"/>
  <c r="U2297" i="1"/>
  <c r="U1378" i="1"/>
  <c r="U258" i="1"/>
  <c r="U259" i="1"/>
  <c r="U418" i="1"/>
  <c r="U1830" i="1"/>
  <c r="U3151" i="1"/>
  <c r="U3152" i="1"/>
  <c r="U2057" i="1"/>
  <c r="U3772" i="1"/>
  <c r="U2298" i="1"/>
  <c r="U840" i="1"/>
  <c r="U2058" i="1"/>
  <c r="U841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1379" i="1"/>
  <c r="U1380" i="1"/>
  <c r="U2299" i="1"/>
  <c r="U2059" i="1"/>
  <c r="U2300" i="1"/>
  <c r="U419" i="1"/>
  <c r="U1381" i="1"/>
  <c r="U420" i="1"/>
  <c r="U260" i="1"/>
  <c r="U2301" i="1"/>
  <c r="U421" i="1"/>
  <c r="U3406" i="1"/>
  <c r="U842" i="1"/>
  <c r="U522" i="1"/>
  <c r="U3579" i="1"/>
  <c r="U1382" i="1"/>
  <c r="U1831" i="1"/>
  <c r="U3580" i="1"/>
  <c r="U843" i="1"/>
  <c r="U523" i="1"/>
  <c r="U524" i="1"/>
  <c r="U1832" i="1"/>
  <c r="U3773" i="1"/>
  <c r="U2060" i="1"/>
  <c r="U3581" i="1"/>
  <c r="U2732" i="1"/>
  <c r="U3774" i="1"/>
  <c r="U3153" i="1"/>
  <c r="U3407" i="1"/>
  <c r="U844" i="1"/>
  <c r="U1833" i="1"/>
  <c r="U3775" i="1"/>
  <c r="U1834" i="1"/>
  <c r="U3776" i="1"/>
  <c r="U845" i="1"/>
  <c r="U2733" i="1"/>
  <c r="U1383" i="1"/>
  <c r="U3154" i="1"/>
  <c r="U1384" i="1"/>
  <c r="U1835" i="1"/>
  <c r="U2302" i="1"/>
  <c r="U3408" i="1"/>
  <c r="U1836" i="1"/>
  <c r="U3582" i="1"/>
  <c r="U3777" i="1"/>
  <c r="U3409" i="1"/>
  <c r="U261" i="1"/>
  <c r="U846" i="1"/>
  <c r="U3583" i="1"/>
  <c r="U847" i="1"/>
  <c r="U3410" i="1"/>
  <c r="U1837" i="1"/>
  <c r="U3155" i="1"/>
  <c r="U3584" i="1"/>
  <c r="U3156" i="1"/>
  <c r="U3157" i="1"/>
  <c r="U2061" i="1"/>
  <c r="U2303" i="1"/>
  <c r="U262" i="1"/>
  <c r="U2304" i="1"/>
  <c r="U3585" i="1"/>
  <c r="U2062" i="1"/>
  <c r="U263" i="1"/>
  <c r="U3778" i="1"/>
  <c r="U3158" i="1"/>
  <c r="U1385" i="1"/>
  <c r="U1386" i="1"/>
  <c r="U2063" i="1"/>
  <c r="U3586" i="1"/>
  <c r="U525" i="1"/>
  <c r="U526" i="1"/>
  <c r="U527" i="1"/>
  <c r="U2064" i="1"/>
  <c r="U3587" i="1"/>
  <c r="U264" i="1"/>
  <c r="U2065" i="1"/>
  <c r="U2066" i="1"/>
  <c r="U1838" i="1"/>
  <c r="U848" i="1"/>
  <c r="U2305" i="1"/>
  <c r="U849" i="1"/>
  <c r="U3779" i="1"/>
  <c r="U2734" i="1"/>
  <c r="U1839" i="1"/>
  <c r="U2067" i="1"/>
  <c r="U528" i="1"/>
  <c r="U2735" i="1"/>
  <c r="U850" i="1"/>
  <c r="U3159" i="1"/>
  <c r="U265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780" i="1"/>
  <c r="U3781" i="1"/>
  <c r="U3411" i="1"/>
  <c r="U3588" i="1"/>
  <c r="U529" i="1"/>
  <c r="U3589" i="1"/>
  <c r="U2736" i="1"/>
  <c r="U2737" i="1"/>
  <c r="U3412" i="1"/>
  <c r="U266" i="1"/>
  <c r="U2068" i="1"/>
  <c r="U2306" i="1"/>
  <c r="U851" i="1"/>
  <c r="U2069" i="1"/>
  <c r="U3782" i="1"/>
  <c r="U2307" i="1"/>
  <c r="U3160" i="1"/>
  <c r="U3161" i="1"/>
  <c r="U267" i="1"/>
  <c r="U3590" i="1"/>
  <c r="U2070" i="1"/>
  <c r="U3162" i="1"/>
  <c r="U3413" i="1"/>
  <c r="U3163" i="1"/>
  <c r="U268" i="1"/>
  <c r="U1840" i="1"/>
  <c r="U530" i="1"/>
  <c r="U531" i="1"/>
  <c r="U852" i="1"/>
  <c r="U2071" i="1"/>
  <c r="U3164" i="1"/>
  <c r="U2308" i="1"/>
  <c r="U269" i="1"/>
  <c r="U3165" i="1"/>
  <c r="U3166" i="1"/>
  <c r="U853" i="1"/>
  <c r="U532" i="1"/>
  <c r="U2309" i="1"/>
  <c r="U2072" i="1"/>
  <c r="U533" i="1"/>
  <c r="U2073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2074" i="1"/>
  <c r="U3167" i="1"/>
  <c r="U270" i="1"/>
  <c r="U2075" i="1"/>
  <c r="U2076" i="1"/>
  <c r="U2310" i="1"/>
  <c r="U3414" i="1"/>
  <c r="U534" i="1"/>
  <c r="U2311" i="1"/>
  <c r="U3591" i="1"/>
  <c r="U3415" i="1"/>
  <c r="U1387" i="1"/>
  <c r="U1388" i="1"/>
  <c r="U3168" i="1"/>
  <c r="U3783" i="1"/>
  <c r="U2077" i="1"/>
  <c r="U3416" i="1"/>
  <c r="U3169" i="1"/>
  <c r="U3784" i="1"/>
  <c r="U854" i="1"/>
  <c r="U3417" i="1"/>
  <c r="U3592" i="1"/>
  <c r="U3785" i="1"/>
  <c r="U2738" i="1"/>
  <c r="U271" i="1"/>
  <c r="U1841" i="1"/>
  <c r="U855" i="1"/>
  <c r="U2312" i="1"/>
  <c r="U3418" i="1"/>
  <c r="U3786" i="1"/>
  <c r="U2313" i="1"/>
  <c r="U3787" i="1"/>
  <c r="U1842" i="1"/>
  <c r="U3788" i="1"/>
  <c r="U535" i="1"/>
  <c r="U3789" i="1"/>
  <c r="U3419" i="1"/>
  <c r="U3170" i="1"/>
  <c r="U536" i="1"/>
  <c r="U2314" i="1"/>
  <c r="U2739" i="1"/>
  <c r="U3171" i="1"/>
  <c r="U3593" i="1"/>
  <c r="U3172" i="1"/>
  <c r="U537" i="1"/>
  <c r="U538" i="1"/>
  <c r="U1389" i="1"/>
  <c r="U3810" i="1"/>
  <c r="U3173" i="1"/>
  <c r="U1843" i="1"/>
  <c r="U856" i="1"/>
  <c r="U3811" i="1"/>
  <c r="U3594" i="1"/>
  <c r="U2315" i="1"/>
  <c r="U3420" i="1"/>
  <c r="U3595" i="1"/>
  <c r="U1844" i="1"/>
  <c r="U3421" i="1"/>
  <c r="U3174" i="1"/>
  <c r="U2316" i="1"/>
  <c r="U539" i="1"/>
  <c r="U3175" i="1"/>
  <c r="U2317" i="1"/>
  <c r="U3596" i="1"/>
  <c r="U3597" i="1"/>
  <c r="U540" i="1"/>
  <c r="U1845" i="1"/>
  <c r="U1846" i="1"/>
  <c r="U1390" i="1"/>
  <c r="U3598" i="1"/>
  <c r="U272" i="1"/>
  <c r="U2740" i="1"/>
  <c r="U273" i="1"/>
  <c r="U541" i="1"/>
  <c r="U2741" i="1"/>
  <c r="U1847" i="1"/>
  <c r="U1848" i="1"/>
  <c r="U1849" i="1"/>
  <c r="U2078" i="1"/>
  <c r="U3422" i="1"/>
  <c r="U3176" i="1"/>
  <c r="U1850" i="1"/>
  <c r="U1391" i="1"/>
  <c r="U642" i="1"/>
  <c r="U3599" i="1"/>
  <c r="U1392" i="1"/>
  <c r="U3177" i="1"/>
  <c r="U643" i="1"/>
  <c r="U3423" i="1"/>
  <c r="U2079" i="1"/>
  <c r="U644" i="1"/>
  <c r="U3812" i="1"/>
  <c r="U274" i="1"/>
  <c r="U2318" i="1"/>
  <c r="U3424" i="1"/>
  <c r="U1393" i="1"/>
  <c r="U3425" i="1"/>
  <c r="U2080" i="1"/>
  <c r="U3178" i="1"/>
  <c r="U275" i="1"/>
  <c r="U2742" i="1"/>
  <c r="U3813" i="1"/>
  <c r="U3814" i="1"/>
  <c r="U3815" i="1"/>
  <c r="U3600" i="1"/>
  <c r="U1851" i="1"/>
  <c r="U276" i="1"/>
  <c r="U277" i="1"/>
  <c r="U2081" i="1"/>
  <c r="U3179" i="1"/>
  <c r="U2783" i="1"/>
  <c r="U857" i="1"/>
  <c r="U3180" i="1"/>
  <c r="U3601" i="1"/>
  <c r="U3181" i="1"/>
  <c r="U645" i="1"/>
  <c r="U3182" i="1"/>
  <c r="U2784" i="1"/>
  <c r="U1394" i="1"/>
  <c r="U278" i="1"/>
  <c r="U2082" i="1"/>
  <c r="U2083" i="1"/>
  <c r="U2785" i="1"/>
  <c r="U3816" i="1"/>
  <c r="U2319" i="1"/>
  <c r="U3183" i="1"/>
  <c r="U2320" i="1"/>
  <c r="U2084" i="1"/>
  <c r="U2786" i="1"/>
  <c r="U3817" i="1"/>
  <c r="U1395" i="1"/>
  <c r="U2321" i="1"/>
  <c r="U3426" i="1"/>
  <c r="U3184" i="1"/>
  <c r="U1396" i="1"/>
  <c r="U2787" i="1"/>
  <c r="U2085" i="1"/>
  <c r="U1397" i="1"/>
  <c r="U1398" i="1"/>
  <c r="U279" i="1"/>
  <c r="U280" i="1"/>
  <c r="U3185" i="1"/>
  <c r="U3602" i="1"/>
  <c r="U2322" i="1"/>
  <c r="U3186" i="1"/>
  <c r="U281" i="1"/>
  <c r="U3818" i="1"/>
  <c r="U282" i="1"/>
  <c r="U2329" i="1"/>
  <c r="U2086" i="1"/>
  <c r="U3603" i="1"/>
  <c r="U1852" i="1"/>
  <c r="U3427" i="1"/>
  <c r="U646" i="1"/>
  <c r="U1399" i="1"/>
  <c r="U2087" i="1"/>
  <c r="U1400" i="1"/>
  <c r="U3428" i="1"/>
  <c r="U283" i="1"/>
  <c r="U2088" i="1"/>
  <c r="U3429" i="1"/>
  <c r="U3430" i="1"/>
  <c r="U3431" i="1"/>
  <c r="U3432" i="1"/>
  <c r="U647" i="1"/>
  <c r="U2330" i="1"/>
  <c r="U3819" i="1"/>
  <c r="U3187" i="1"/>
  <c r="U1401" i="1"/>
  <c r="U1402" i="1"/>
  <c r="U648" i="1"/>
  <c r="U649" i="1"/>
  <c r="U3604" i="1"/>
  <c r="U1403" i="1"/>
  <c r="U2089" i="1"/>
  <c r="U2331" i="1"/>
  <c r="U3605" i="1"/>
  <c r="U3433" i="1"/>
  <c r="U3434" i="1"/>
  <c r="U3435" i="1"/>
  <c r="U3188" i="1"/>
  <c r="U3189" i="1"/>
  <c r="U2332" i="1"/>
  <c r="U2090" i="1"/>
  <c r="U2788" i="1"/>
  <c r="U3606" i="1"/>
  <c r="U2333" i="1"/>
  <c r="U3210" i="1"/>
  <c r="U3211" i="1"/>
  <c r="U1853" i="1"/>
  <c r="U3607" i="1"/>
  <c r="U1854" i="1"/>
  <c r="U2091" i="1"/>
  <c r="U2092" i="1"/>
  <c r="U3608" i="1"/>
  <c r="U3212" i="1"/>
  <c r="U3213" i="1"/>
  <c r="U1404" i="1"/>
  <c r="U2334" i="1"/>
  <c r="U2335" i="1"/>
  <c r="U2336" i="1"/>
  <c r="U2337" i="1"/>
  <c r="U3214" i="1"/>
  <c r="U3820" i="1"/>
  <c r="U650" i="1"/>
  <c r="U1405" i="1"/>
  <c r="U3436" i="1"/>
  <c r="U284" i="1"/>
  <c r="U2789" i="1"/>
  <c r="U3821" i="1"/>
  <c r="U285" i="1"/>
  <c r="U2790" i="1"/>
  <c r="U1463" i="1"/>
  <c r="U1464" i="1"/>
  <c r="U3437" i="1"/>
  <c r="U2791" i="1"/>
  <c r="U1855" i="1"/>
  <c r="U3822" i="1"/>
  <c r="U3823" i="1"/>
  <c r="U2338" i="1"/>
  <c r="U1465" i="1"/>
  <c r="U3609" i="1"/>
  <c r="U2339" i="1"/>
  <c r="U2093" i="1"/>
  <c r="U1856" i="1"/>
  <c r="U3215" i="1"/>
  <c r="U2340" i="1"/>
  <c r="U2094" i="1"/>
  <c r="U2095" i="1"/>
  <c r="U2096" i="1"/>
  <c r="U286" i="1"/>
  <c r="U1857" i="1"/>
  <c r="U2341" i="1"/>
  <c r="U3610" i="1"/>
  <c r="U287" i="1"/>
  <c r="U651" i="1"/>
  <c r="U3216" i="1"/>
  <c r="U3824" i="1"/>
  <c r="U1858" i="1"/>
  <c r="U1466" i="1"/>
  <c r="U3438" i="1"/>
  <c r="U2342" i="1"/>
  <c r="U1467" i="1"/>
  <c r="U2792" i="1"/>
  <c r="U2443" i="1"/>
  <c r="U2444" i="1"/>
  <c r="U2097" i="1"/>
  <c r="U3825" i="1"/>
  <c r="U2445" i="1"/>
  <c r="U1859" i="1"/>
  <c r="U1860" i="1"/>
  <c r="U288" i="1"/>
  <c r="U652" i="1"/>
  <c r="U3826" i="1"/>
  <c r="U2446" i="1"/>
  <c r="U653" i="1"/>
  <c r="U2098" i="1"/>
  <c r="U2099" i="1"/>
  <c r="U1468" i="1"/>
  <c r="U1469" i="1"/>
  <c r="U654" i="1"/>
  <c r="U2793" i="1"/>
  <c r="U2447" i="1"/>
  <c r="U2100" i="1"/>
  <c r="U3611" i="1"/>
  <c r="U1470" i="1"/>
  <c r="U2448" i="1"/>
  <c r="U3612" i="1"/>
  <c r="U3613" i="1"/>
  <c r="U3217" i="1"/>
  <c r="U1471" i="1"/>
  <c r="U3218" i="1"/>
  <c r="U2449" i="1"/>
  <c r="U858" i="1"/>
  <c r="U2450" i="1"/>
  <c r="U2451" i="1"/>
  <c r="U3219" i="1"/>
  <c r="U1861" i="1"/>
  <c r="U3220" i="1"/>
  <c r="U3221" i="1"/>
  <c r="U2794" i="1"/>
  <c r="U289" i="1"/>
  <c r="U2795" i="1"/>
  <c r="U290" i="1"/>
  <c r="U3827" i="1"/>
  <c r="U2101" i="1"/>
  <c r="U3439" i="1"/>
  <c r="U3614" i="1"/>
  <c r="U655" i="1"/>
  <c r="U3222" i="1"/>
  <c r="U2796" i="1"/>
  <c r="U3223" i="1"/>
  <c r="U1472" i="1"/>
  <c r="U656" i="1"/>
  <c r="U2797" i="1"/>
  <c r="U2452" i="1"/>
  <c r="U3615" i="1"/>
  <c r="U3224" i="1"/>
  <c r="U2102" i="1"/>
  <c r="U3225" i="1"/>
  <c r="U291" i="1"/>
  <c r="U3440" i="1"/>
  <c r="U2453" i="1"/>
  <c r="U3616" i="1"/>
  <c r="U1473" i="1"/>
  <c r="U3226" i="1"/>
  <c r="U1862" i="1"/>
  <c r="U3227" i="1"/>
  <c r="U657" i="1"/>
  <c r="U2454" i="1"/>
  <c r="U3828" i="1"/>
  <c r="U1474" i="1"/>
  <c r="U658" i="1"/>
  <c r="U659" i="1"/>
  <c r="U660" i="1"/>
  <c r="U2103" i="1"/>
  <c r="U661" i="1"/>
  <c r="U2104" i="1"/>
  <c r="U2798" i="1"/>
  <c r="U2455" i="1"/>
  <c r="U859" i="1"/>
  <c r="U2456" i="1"/>
  <c r="U2799" i="1"/>
  <c r="U3228" i="1"/>
  <c r="U3829" i="1"/>
  <c r="U3617" i="1"/>
  <c r="U722" i="1"/>
  <c r="U3830" i="1"/>
  <c r="U3441" i="1"/>
  <c r="U3618" i="1"/>
  <c r="U2105" i="1"/>
  <c r="U723" i="1"/>
  <c r="U3229" i="1"/>
  <c r="U724" i="1"/>
  <c r="U2106" i="1"/>
  <c r="U3230" i="1"/>
  <c r="U1475" i="1"/>
  <c r="U2800" i="1"/>
  <c r="U2801" i="1"/>
  <c r="U292" i="1"/>
  <c r="U1476" i="1"/>
  <c r="U725" i="1"/>
  <c r="U293" i="1"/>
  <c r="U294" i="1"/>
  <c r="U3231" i="1"/>
  <c r="U2107" i="1"/>
  <c r="U1883" i="1"/>
  <c r="U3619" i="1"/>
  <c r="U2457" i="1"/>
  <c r="U295" i="1"/>
  <c r="U3232" i="1"/>
  <c r="U2108" i="1"/>
  <c r="U296" i="1"/>
  <c r="U2109" i="1"/>
  <c r="U2802" i="1"/>
  <c r="U2110" i="1"/>
  <c r="U726" i="1"/>
  <c r="U860" i="1"/>
  <c r="U861" i="1"/>
  <c r="U3233" i="1"/>
  <c r="U727" i="1"/>
  <c r="U1022" i="1"/>
  <c r="U1023" i="1"/>
  <c r="U3831" i="1"/>
  <c r="U3234" i="1"/>
  <c r="U3620" i="1"/>
  <c r="U3621" i="1"/>
  <c r="U2111" i="1"/>
  <c r="U3622" i="1"/>
  <c r="U2803" i="1"/>
  <c r="U2804" i="1"/>
  <c r="U2805" i="1"/>
  <c r="U1884" i="1"/>
  <c r="U2112" i="1"/>
  <c r="U2806" i="1"/>
  <c r="U1477" i="1"/>
  <c r="U2458" i="1"/>
  <c r="U3442" i="1"/>
  <c r="U2113" i="1"/>
  <c r="U3235" i="1"/>
  <c r="U297" i="1"/>
  <c r="U3236" i="1"/>
  <c r="U3832" i="1"/>
  <c r="U1024" i="1"/>
  <c r="U1025" i="1"/>
  <c r="U1026" i="1"/>
  <c r="U728" i="1"/>
  <c r="U1478" i="1"/>
  <c r="U729" i="1"/>
  <c r="U1479" i="1"/>
  <c r="U730" i="1"/>
  <c r="U731" i="1"/>
  <c r="U3833" i="1"/>
  <c r="U1027" i="1"/>
  <c r="U2807" i="1"/>
  <c r="U3623" i="1"/>
  <c r="U298" i="1"/>
  <c r="U1885" i="1"/>
  <c r="U2114" i="1"/>
  <c r="U3443" i="1"/>
  <c r="U3237" i="1"/>
  <c r="U1480" i="1"/>
  <c r="U2115" i="1"/>
  <c r="U2808" i="1"/>
  <c r="U3238" i="1"/>
  <c r="U3239" i="1"/>
  <c r="U3240" i="1"/>
  <c r="U3444" i="1"/>
  <c r="U1481" i="1"/>
  <c r="U1482" i="1"/>
  <c r="U3241" i="1"/>
  <c r="U3624" i="1"/>
  <c r="U1503" i="1"/>
  <c r="U3834" i="1"/>
  <c r="U732" i="1"/>
  <c r="U2116" i="1"/>
  <c r="U2459" i="1"/>
  <c r="U2460" i="1"/>
  <c r="U2117" i="1"/>
  <c r="U280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835" i="1"/>
  <c r="U3242" i="1"/>
  <c r="U1886" i="1"/>
  <c r="U2118" i="1"/>
  <c r="U733" i="1"/>
  <c r="U2119" i="1"/>
  <c r="U2810" i="1"/>
  <c r="U2461" i="1"/>
  <c r="U1887" i="1"/>
  <c r="U3243" i="1"/>
  <c r="U3244" i="1"/>
  <c r="U1504" i="1"/>
  <c r="U3445" i="1"/>
  <c r="U2811" i="1"/>
  <c r="U2812" i="1"/>
  <c r="U3625" i="1"/>
  <c r="U2462" i="1"/>
  <c r="U3626" i="1"/>
  <c r="U2120" i="1"/>
  <c r="U2463" i="1"/>
  <c r="U2464" i="1"/>
  <c r="U3245" i="1"/>
  <c r="U3246" i="1"/>
  <c r="U2465" i="1"/>
  <c r="U734" i="1"/>
  <c r="U3627" i="1"/>
  <c r="U2121" i="1"/>
  <c r="U3247" i="1"/>
  <c r="U735" i="1"/>
  <c r="U2466" i="1"/>
  <c r="U299" i="1"/>
  <c r="U3248" i="1"/>
  <c r="U3836" i="1"/>
  <c r="U1888" i="1"/>
  <c r="U3249" i="1"/>
  <c r="U3837" i="1"/>
  <c r="U736" i="1"/>
  <c r="U300" i="1"/>
  <c r="U737" i="1"/>
  <c r="U3250" i="1"/>
  <c r="U2122" i="1"/>
  <c r="U3251" i="1"/>
  <c r="U3628" i="1"/>
  <c r="U1889" i="1"/>
  <c r="U3838" i="1"/>
  <c r="U3629" i="1"/>
  <c r="U301" i="1"/>
  <c r="U1028" i="1"/>
  <c r="U1029" i="1"/>
  <c r="U302" i="1"/>
  <c r="U1505" i="1"/>
  <c r="U3839" i="1"/>
  <c r="U738" i="1"/>
  <c r="U3252" i="1"/>
  <c r="U2467" i="1"/>
  <c r="U2163" i="1"/>
  <c r="U303" i="1"/>
  <c r="U2468" i="1"/>
  <c r="U739" i="1"/>
  <c r="U2469" i="1"/>
  <c r="U2470" i="1"/>
  <c r="U3253" i="1"/>
  <c r="U2813" i="1"/>
  <c r="U3254" i="1"/>
  <c r="U3255" i="1"/>
  <c r="U3256" i="1"/>
  <c r="U304" i="1"/>
  <c r="U1506" i="1"/>
  <c r="U1030" i="1"/>
  <c r="U305" i="1"/>
  <c r="U1890" i="1"/>
  <c r="U3257" i="1"/>
  <c r="U2471" i="1"/>
  <c r="U3650" i="1"/>
  <c r="U1891" i="1"/>
  <c r="U3651" i="1"/>
  <c r="U306" i="1"/>
  <c r="U1507" i="1"/>
  <c r="U307" i="1"/>
  <c r="U3840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1892" i="1"/>
  <c r="U2814" i="1"/>
  <c r="U1893" i="1"/>
  <c r="U1508" i="1"/>
  <c r="U3841" i="1"/>
  <c r="U3258" i="1"/>
  <c r="U2472" i="1"/>
  <c r="U2815" i="1"/>
  <c r="U3259" i="1"/>
  <c r="U3446" i="1"/>
  <c r="U308" i="1"/>
  <c r="U2473" i="1"/>
  <c r="U309" i="1"/>
  <c r="U2474" i="1"/>
  <c r="U2164" i="1"/>
  <c r="U2816" i="1"/>
  <c r="U3260" i="1"/>
  <c r="U2475" i="1"/>
  <c r="U3261" i="1"/>
  <c r="U1509" i="1"/>
  <c r="U3262" i="1"/>
  <c r="U2817" i="1"/>
  <c r="U3263" i="1"/>
  <c r="U3264" i="1"/>
  <c r="U3447" i="1"/>
  <c r="U3652" i="1"/>
  <c r="U2818" i="1"/>
  <c r="U2819" i="1"/>
  <c r="U2476" i="1"/>
  <c r="U3842" i="1"/>
  <c r="U1031" i="1"/>
  <c r="U1510" i="1"/>
  <c r="U2477" i="1"/>
  <c r="U740" i="1"/>
  <c r="U2478" i="1"/>
  <c r="U1511" i="1"/>
  <c r="U2479" i="1"/>
  <c r="U2480" i="1"/>
  <c r="U310" i="1"/>
  <c r="U2481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1512" i="1"/>
  <c r="U2482" i="1"/>
  <c r="U1513" i="1"/>
  <c r="U311" i="1"/>
  <c r="U312" i="1"/>
  <c r="U3265" i="1"/>
  <c r="U1514" i="1"/>
  <c r="U2165" i="1"/>
  <c r="U2483" i="1"/>
  <c r="U3653" i="1"/>
  <c r="U1515" i="1"/>
  <c r="U2484" i="1"/>
  <c r="U2485" i="1"/>
  <c r="U1032" i="1"/>
  <c r="U3448" i="1"/>
  <c r="U2486" i="1"/>
  <c r="U2166" i="1"/>
  <c r="U3266" i="1"/>
  <c r="U313" i="1"/>
  <c r="U1894" i="1"/>
  <c r="U3449" i="1"/>
  <c r="U741" i="1"/>
  <c r="U3267" i="1"/>
  <c r="U3654" i="1"/>
  <c r="U1895" i="1"/>
  <c r="U3450" i="1"/>
  <c r="U3268" i="1"/>
  <c r="U2820" i="1"/>
  <c r="U2167" i="1"/>
  <c r="U3269" i="1"/>
  <c r="U314" i="1"/>
  <c r="U3270" i="1"/>
  <c r="U2821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650" i="1"/>
  <c r="U809" i="1"/>
  <c r="U3710" i="1"/>
  <c r="U810" i="1"/>
  <c r="U2241" i="1"/>
  <c r="U1651" i="1"/>
  <c r="U1652" i="1"/>
  <c r="U68" i="1"/>
  <c r="U811" i="1"/>
  <c r="U1653" i="1"/>
  <c r="U69" i="1"/>
  <c r="U1273" i="1"/>
  <c r="U1654" i="1"/>
  <c r="U812" i="1"/>
  <c r="U2626" i="1"/>
  <c r="U1655" i="1"/>
  <c r="U1656" i="1"/>
  <c r="U3711" i="1"/>
  <c r="U3712" i="1"/>
  <c r="U70" i="1"/>
  <c r="U71" i="1"/>
  <c r="U1657" i="1"/>
  <c r="U1658" i="1"/>
  <c r="U2998" i="1"/>
  <c r="U2242" i="1"/>
  <c r="U3344" i="1"/>
  <c r="U2627" i="1"/>
  <c r="U2999" i="1"/>
  <c r="U3713" i="1"/>
  <c r="U2243" i="1"/>
  <c r="U2010" i="1"/>
  <c r="U2628" i="1"/>
  <c r="U3714" i="1"/>
  <c r="U72" i="1"/>
  <c r="U3345" i="1"/>
  <c r="U2244" i="1"/>
  <c r="U359" i="1"/>
  <c r="U3517" i="1"/>
  <c r="U360" i="1"/>
  <c r="U1659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274" i="1"/>
  <c r="U2245" i="1"/>
  <c r="U2629" i="1"/>
  <c r="U3518" i="1"/>
  <c r="U2011" i="1"/>
  <c r="U3519" i="1"/>
  <c r="U3346" i="1"/>
  <c r="U3000" i="1"/>
  <c r="U1660" i="1"/>
  <c r="U3347" i="1"/>
  <c r="U2246" i="1"/>
  <c r="U3001" i="1"/>
  <c r="U2630" i="1"/>
  <c r="U1661" i="1"/>
  <c r="U3715" i="1"/>
  <c r="U2631" i="1"/>
  <c r="U1275" i="1"/>
  <c r="U813" i="1"/>
  <c r="U3329" i="1"/>
  <c r="U2986" i="1"/>
  <c r="U2987" i="1"/>
  <c r="U3330" i="1"/>
  <c r="U2988" i="1"/>
  <c r="U3697" i="1"/>
  <c r="U3331" i="1"/>
  <c r="U1637" i="1"/>
  <c r="U1979" i="1"/>
  <c r="U800" i="1"/>
  <c r="U1259" i="1"/>
  <c r="U1638" i="1"/>
  <c r="U1260" i="1"/>
  <c r="U3698" i="1"/>
  <c r="U3507" i="1"/>
  <c r="U1639" i="1"/>
  <c r="U2616" i="1"/>
  <c r="U353" i="1"/>
  <c r="U59" i="1"/>
  <c r="U1980" i="1"/>
  <c r="U1981" i="1"/>
  <c r="U801" i="1"/>
  <c r="U802" i="1"/>
  <c r="U3508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60" i="1"/>
  <c r="U3699" i="1"/>
  <c r="U3332" i="1"/>
  <c r="U1261" i="1"/>
  <c r="U1982" i="1"/>
  <c r="U803" i="1"/>
  <c r="U2989" i="1"/>
  <c r="U3333" i="1"/>
  <c r="U3700" i="1"/>
  <c r="U3334" i="1"/>
  <c r="U2990" i="1"/>
  <c r="U804" i="1"/>
  <c r="U2236" i="1"/>
  <c r="U2237" i="1"/>
  <c r="U3509" i="1"/>
  <c r="U3510" i="1"/>
  <c r="U3701" i="1"/>
  <c r="U1640" i="1"/>
  <c r="U354" i="1"/>
  <c r="U1262" i="1"/>
  <c r="U61" i="1"/>
  <c r="U3335" i="1"/>
  <c r="U2238" i="1"/>
  <c r="U3336" i="1"/>
  <c r="U355" i="1"/>
  <c r="U3337" i="1"/>
  <c r="U3511" i="1"/>
  <c r="U2991" i="1"/>
  <c r="U1641" i="1"/>
  <c r="U1642" i="1"/>
  <c r="U3702" i="1"/>
  <c r="U2003" i="1"/>
  <c r="U805" i="1"/>
  <c r="U62" i="1"/>
  <c r="U2992" i="1"/>
  <c r="U63" i="1"/>
  <c r="U3338" i="1"/>
  <c r="U1643" i="1"/>
  <c r="U1263" i="1"/>
  <c r="U2004" i="1"/>
  <c r="U3339" i="1"/>
  <c r="U2993" i="1"/>
  <c r="U356" i="1"/>
  <c r="U3703" i="1"/>
  <c r="U3704" i="1"/>
  <c r="U2005" i="1"/>
  <c r="U2994" i="1"/>
  <c r="U1264" i="1"/>
  <c r="U64" i="1"/>
  <c r="U3705" i="1"/>
  <c r="U2617" i="1"/>
  <c r="U3512" i="1"/>
  <c r="U2618" i="1"/>
  <c r="U2619" i="1"/>
  <c r="U2620" i="1"/>
  <c r="U3340" i="1"/>
  <c r="U65" i="1"/>
  <c r="U3341" i="1"/>
  <c r="U3342" i="1"/>
  <c r="U2621" i="1"/>
  <c r="U806" i="1"/>
  <c r="U3513" i="1"/>
  <c r="U1644" i="1"/>
  <c r="U1645" i="1"/>
  <c r="U1646" i="1"/>
  <c r="U1265" i="1"/>
  <c r="U1266" i="1"/>
  <c r="U3514" i="1"/>
  <c r="U66" i="1"/>
  <c r="U2995" i="1"/>
  <c r="U2006" i="1"/>
  <c r="U2996" i="1"/>
  <c r="U1267" i="1"/>
  <c r="U2007" i="1"/>
  <c r="U3706" i="1"/>
  <c r="U2622" i="1"/>
  <c r="U1268" i="1"/>
  <c r="U1647" i="1"/>
  <c r="U2239" i="1"/>
  <c r="U2240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67" i="1"/>
  <c r="U807" i="1"/>
  <c r="U357" i="1"/>
  <c r="U1648" i="1"/>
  <c r="U3343" i="1"/>
  <c r="U3515" i="1"/>
  <c r="U3516" i="1"/>
  <c r="U358" i="1"/>
  <c r="U1649" i="1"/>
  <c r="U2623" i="1"/>
  <c r="U1269" i="1"/>
  <c r="U3707" i="1"/>
  <c r="U1270" i="1"/>
  <c r="U2624" i="1"/>
  <c r="U3708" i="1"/>
  <c r="U2008" i="1"/>
  <c r="U808" i="1"/>
  <c r="U2997" i="1"/>
  <c r="U2625" i="1"/>
  <c r="U1271" i="1"/>
  <c r="U2009" i="1"/>
  <c r="U1272" i="1"/>
  <c r="U3709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3694" i="1"/>
  <c r="U2613" i="1"/>
  <c r="U1254" i="1"/>
  <c r="U1631" i="1"/>
  <c r="U1255" i="1"/>
  <c r="U798" i="1"/>
  <c r="U1632" i="1"/>
  <c r="U56" i="1"/>
  <c r="U1633" i="1"/>
  <c r="U799" i="1"/>
  <c r="U2614" i="1"/>
  <c r="U3695" i="1"/>
  <c r="U1634" i="1"/>
  <c r="U349" i="1"/>
  <c r="U3328" i="1"/>
  <c r="U350" i="1"/>
  <c r="U3505" i="1"/>
  <c r="U57" i="1"/>
  <c r="U58" i="1"/>
  <c r="U1978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2232" i="1"/>
  <c r="U1256" i="1"/>
  <c r="U351" i="1"/>
  <c r="U2984" i="1"/>
  <c r="U1257" i="1"/>
  <c r="U2233" i="1"/>
  <c r="U2615" i="1"/>
  <c r="U2985" i="1"/>
  <c r="U1635" i="1"/>
  <c r="U2234" i="1"/>
  <c r="U3506" i="1"/>
  <c r="U1636" i="1"/>
  <c r="U2235" i="1"/>
  <c r="U352" i="1"/>
  <c r="U1258" i="1"/>
  <c r="U3696" i="1"/>
  <c r="U2231" i="1"/>
  <c r="U2612" i="1"/>
  <c r="T776" i="1"/>
  <c r="V776" i="1"/>
  <c r="T777" i="1"/>
  <c r="V777" i="1"/>
  <c r="T778" i="1"/>
  <c r="V778" i="1"/>
  <c r="T779" i="1"/>
  <c r="V779" i="1"/>
  <c r="T780" i="1"/>
  <c r="V780" i="1"/>
  <c r="T781" i="1"/>
  <c r="V781" i="1"/>
  <c r="T40" i="1"/>
  <c r="V40" i="1"/>
  <c r="T2930" i="1"/>
  <c r="V2930" i="1"/>
  <c r="T1954" i="1"/>
  <c r="V1954" i="1"/>
  <c r="T2547" i="1"/>
  <c r="V2547" i="1"/>
  <c r="T1210" i="1"/>
  <c r="V1210" i="1"/>
  <c r="T1606" i="1"/>
  <c r="V1606" i="1"/>
  <c r="T2548" i="1"/>
  <c r="V2548" i="1"/>
  <c r="T3484" i="1"/>
  <c r="V3484" i="1"/>
  <c r="T2931" i="1"/>
  <c r="V2931" i="1"/>
  <c r="T1607" i="1"/>
  <c r="V1607" i="1"/>
  <c r="T1608" i="1"/>
  <c r="V1608" i="1"/>
  <c r="T3485" i="1"/>
  <c r="V3485" i="1"/>
  <c r="T3486" i="1"/>
  <c r="V3486" i="1"/>
  <c r="T2207" i="1"/>
  <c r="V2207" i="1"/>
  <c r="T1955" i="1"/>
  <c r="V1955" i="1"/>
  <c r="T1211" i="1"/>
  <c r="V1211" i="1"/>
  <c r="T333" i="1"/>
  <c r="V333" i="1"/>
  <c r="T2549" i="1"/>
  <c r="V2549" i="1"/>
  <c r="T334" i="1"/>
  <c r="V334" i="1"/>
  <c r="T2550" i="1"/>
  <c r="V2550" i="1"/>
  <c r="T335" i="1"/>
  <c r="V335" i="1"/>
  <c r="T2208" i="1"/>
  <c r="V2208" i="1"/>
  <c r="T336" i="1"/>
  <c r="V336" i="1"/>
  <c r="T2932" i="1"/>
  <c r="V2932" i="1"/>
  <c r="T1956" i="1"/>
  <c r="V1956" i="1"/>
  <c r="T2933" i="1"/>
  <c r="V2933" i="1"/>
  <c r="T337" i="1"/>
  <c r="V337" i="1"/>
  <c r="T1609" i="1"/>
  <c r="V1609" i="1"/>
  <c r="T3307" i="1"/>
  <c r="V3307" i="1"/>
  <c r="T784" i="1"/>
  <c r="V784" i="1"/>
  <c r="T338" i="1"/>
  <c r="V338" i="1"/>
  <c r="T2209" i="1"/>
  <c r="V2209" i="1"/>
  <c r="T1610" i="1"/>
  <c r="V1610" i="1"/>
  <c r="T2210" i="1"/>
  <c r="V2210" i="1"/>
  <c r="T2934" i="1"/>
  <c r="V2934" i="1"/>
  <c r="T3487" i="1"/>
  <c r="V3487" i="1"/>
  <c r="T2551" i="1"/>
  <c r="V2551" i="1"/>
  <c r="T1611" i="1"/>
  <c r="V1611" i="1"/>
  <c r="T1957" i="1"/>
  <c r="V1957" i="1"/>
  <c r="T785" i="1"/>
  <c r="V785" i="1"/>
  <c r="T2935" i="1"/>
  <c r="V2935" i="1"/>
  <c r="T2552" i="1"/>
  <c r="V2552" i="1"/>
  <c r="T3680" i="1"/>
  <c r="V3680" i="1"/>
  <c r="T1212" i="1"/>
  <c r="V1212" i="1"/>
  <c r="T2553" i="1"/>
  <c r="V2553" i="1"/>
  <c r="T3488" i="1"/>
  <c r="V3488" i="1"/>
  <c r="T2554" i="1"/>
  <c r="V2554" i="1"/>
  <c r="T1612" i="1"/>
  <c r="V1612" i="1"/>
  <c r="T2211" i="1"/>
  <c r="V2211" i="1"/>
  <c r="T2936" i="1"/>
  <c r="V2936" i="1"/>
  <c r="T1213" i="1"/>
  <c r="V1213" i="1"/>
  <c r="T2555" i="1"/>
  <c r="V2555" i="1"/>
  <c r="T3308" i="1"/>
  <c r="V3308" i="1"/>
  <c r="T2556" i="1"/>
  <c r="V2556" i="1"/>
  <c r="T2937" i="1"/>
  <c r="V2937" i="1"/>
  <c r="T41" i="1"/>
  <c r="V41" i="1"/>
  <c r="T3681" i="1"/>
  <c r="V3681" i="1"/>
  <c r="T42" i="1"/>
  <c r="V42" i="1"/>
  <c r="T786" i="1"/>
  <c r="V786" i="1"/>
  <c r="T339" i="1"/>
  <c r="V339" i="1"/>
  <c r="T340" i="1"/>
  <c r="V340" i="1"/>
  <c r="T3489" i="1"/>
  <c r="V3489" i="1"/>
  <c r="T3682" i="1"/>
  <c r="V3682" i="1"/>
  <c r="T3309" i="1"/>
  <c r="V3309" i="1"/>
  <c r="T3683" i="1"/>
  <c r="V3683" i="1"/>
  <c r="T1958" i="1"/>
  <c r="V1958" i="1"/>
  <c r="T1214" i="1"/>
  <c r="V1214" i="1"/>
  <c r="T2212" i="1"/>
  <c r="V2212" i="1"/>
  <c r="T2557" i="1"/>
  <c r="V2557" i="1"/>
  <c r="T1215" i="1"/>
  <c r="V1215" i="1"/>
  <c r="T2558" i="1"/>
  <c r="V2558" i="1"/>
  <c r="T2213" i="1"/>
  <c r="V2213" i="1"/>
  <c r="T3490" i="1"/>
  <c r="V3490" i="1"/>
  <c r="T1613" i="1"/>
  <c r="V1613" i="1"/>
  <c r="T3310" i="1"/>
  <c r="V3310" i="1"/>
  <c r="T2214" i="1"/>
  <c r="V2214" i="1"/>
  <c r="T341" i="1"/>
  <c r="V341" i="1"/>
  <c r="T3491" i="1"/>
  <c r="V3491" i="1"/>
  <c r="T2559" i="1"/>
  <c r="V2559" i="1"/>
  <c r="T2938" i="1"/>
  <c r="V2938" i="1"/>
  <c r="T862" i="1"/>
  <c r="V862" i="1"/>
  <c r="T863" i="1"/>
  <c r="V863" i="1"/>
  <c r="T864" i="1"/>
  <c r="V864" i="1"/>
  <c r="T865" i="1"/>
  <c r="V865" i="1"/>
  <c r="T866" i="1"/>
  <c r="V866" i="1"/>
  <c r="T867" i="1"/>
  <c r="V867" i="1"/>
  <c r="T868" i="1"/>
  <c r="V868" i="1"/>
  <c r="T869" i="1"/>
  <c r="V869" i="1"/>
  <c r="T870" i="1"/>
  <c r="V870" i="1"/>
  <c r="T871" i="1"/>
  <c r="V871" i="1"/>
  <c r="T872" i="1"/>
  <c r="V872" i="1"/>
  <c r="T873" i="1"/>
  <c r="V873" i="1"/>
  <c r="T874" i="1"/>
  <c r="V874" i="1"/>
  <c r="T875" i="1"/>
  <c r="V875" i="1"/>
  <c r="T876" i="1"/>
  <c r="V876" i="1"/>
  <c r="T877" i="1"/>
  <c r="V877" i="1"/>
  <c r="T878" i="1"/>
  <c r="V878" i="1"/>
  <c r="T879" i="1"/>
  <c r="V879" i="1"/>
  <c r="T880" i="1"/>
  <c r="V880" i="1"/>
  <c r="T881" i="1"/>
  <c r="V881" i="1"/>
  <c r="T882" i="1"/>
  <c r="V882" i="1"/>
  <c r="T883" i="1"/>
  <c r="V883" i="1"/>
  <c r="T884" i="1"/>
  <c r="V884" i="1"/>
  <c r="T885" i="1"/>
  <c r="V885" i="1"/>
  <c r="T886" i="1"/>
  <c r="V886" i="1"/>
  <c r="T887" i="1"/>
  <c r="V887" i="1"/>
  <c r="T888" i="1"/>
  <c r="V888" i="1"/>
  <c r="T889" i="1"/>
  <c r="V889" i="1"/>
  <c r="T890" i="1"/>
  <c r="V890" i="1"/>
  <c r="T891" i="1"/>
  <c r="V891" i="1"/>
  <c r="T892" i="1"/>
  <c r="V892" i="1"/>
  <c r="T893" i="1"/>
  <c r="V893" i="1"/>
  <c r="T894" i="1"/>
  <c r="V894" i="1"/>
  <c r="T895" i="1"/>
  <c r="V895" i="1"/>
  <c r="T896" i="1"/>
  <c r="V896" i="1"/>
  <c r="T897" i="1"/>
  <c r="V897" i="1"/>
  <c r="T898" i="1"/>
  <c r="V898" i="1"/>
  <c r="T899" i="1"/>
  <c r="V899" i="1"/>
  <c r="T900" i="1"/>
  <c r="V900" i="1"/>
  <c r="T901" i="1"/>
  <c r="V901" i="1"/>
  <c r="T902" i="1"/>
  <c r="V902" i="1"/>
  <c r="T903" i="1"/>
  <c r="V903" i="1"/>
  <c r="T904" i="1"/>
  <c r="V904" i="1"/>
  <c r="T905" i="1"/>
  <c r="V905" i="1"/>
  <c r="T906" i="1"/>
  <c r="V906" i="1"/>
  <c r="T907" i="1"/>
  <c r="V907" i="1"/>
  <c r="T908" i="1"/>
  <c r="V908" i="1"/>
  <c r="T909" i="1"/>
  <c r="V909" i="1"/>
  <c r="T910" i="1"/>
  <c r="V910" i="1"/>
  <c r="T911" i="1"/>
  <c r="V911" i="1"/>
  <c r="T912" i="1"/>
  <c r="V912" i="1"/>
  <c r="T913" i="1"/>
  <c r="V913" i="1"/>
  <c r="T914" i="1"/>
  <c r="V914" i="1"/>
  <c r="T915" i="1"/>
  <c r="V915" i="1"/>
  <c r="T916" i="1"/>
  <c r="V916" i="1"/>
  <c r="T917" i="1"/>
  <c r="V917" i="1"/>
  <c r="T918" i="1"/>
  <c r="V918" i="1"/>
  <c r="T919" i="1"/>
  <c r="V919" i="1"/>
  <c r="T920" i="1"/>
  <c r="V920" i="1"/>
  <c r="T921" i="1"/>
  <c r="V921" i="1"/>
  <c r="T922" i="1"/>
  <c r="V922" i="1"/>
  <c r="T923" i="1"/>
  <c r="V923" i="1"/>
  <c r="T924" i="1"/>
  <c r="V924" i="1"/>
  <c r="T925" i="1"/>
  <c r="V925" i="1"/>
  <c r="T926" i="1"/>
  <c r="V926" i="1"/>
  <c r="T927" i="1"/>
  <c r="V927" i="1"/>
  <c r="T928" i="1"/>
  <c r="V928" i="1"/>
  <c r="T929" i="1"/>
  <c r="V929" i="1"/>
  <c r="T930" i="1"/>
  <c r="V930" i="1"/>
  <c r="T931" i="1"/>
  <c r="V931" i="1"/>
  <c r="T932" i="1"/>
  <c r="V932" i="1"/>
  <c r="T933" i="1"/>
  <c r="V933" i="1"/>
  <c r="T934" i="1"/>
  <c r="V934" i="1"/>
  <c r="T935" i="1"/>
  <c r="V935" i="1"/>
  <c r="T936" i="1"/>
  <c r="V936" i="1"/>
  <c r="T937" i="1"/>
  <c r="V937" i="1"/>
  <c r="T938" i="1"/>
  <c r="V938" i="1"/>
  <c r="T939" i="1"/>
  <c r="V939" i="1"/>
  <c r="T940" i="1"/>
  <c r="V940" i="1"/>
  <c r="T941" i="1"/>
  <c r="V941" i="1"/>
  <c r="T942" i="1"/>
  <c r="V942" i="1"/>
  <c r="T943" i="1"/>
  <c r="V943" i="1"/>
  <c r="T944" i="1"/>
  <c r="V944" i="1"/>
  <c r="T945" i="1"/>
  <c r="V945" i="1"/>
  <c r="T946" i="1"/>
  <c r="V946" i="1"/>
  <c r="T947" i="1"/>
  <c r="V947" i="1"/>
  <c r="T948" i="1"/>
  <c r="V948" i="1"/>
  <c r="T949" i="1"/>
  <c r="V949" i="1"/>
  <c r="T950" i="1"/>
  <c r="V950" i="1"/>
  <c r="T951" i="1"/>
  <c r="V951" i="1"/>
  <c r="T952" i="1"/>
  <c r="V952" i="1"/>
  <c r="T953" i="1"/>
  <c r="V953" i="1"/>
  <c r="T954" i="1"/>
  <c r="V954" i="1"/>
  <c r="T955" i="1"/>
  <c r="V955" i="1"/>
  <c r="T956" i="1"/>
  <c r="V956" i="1"/>
  <c r="T957" i="1"/>
  <c r="V957" i="1"/>
  <c r="T958" i="1"/>
  <c r="V958" i="1"/>
  <c r="T959" i="1"/>
  <c r="V959" i="1"/>
  <c r="T960" i="1"/>
  <c r="V960" i="1"/>
  <c r="T961" i="1"/>
  <c r="V961" i="1"/>
  <c r="T962" i="1"/>
  <c r="V962" i="1"/>
  <c r="T963" i="1"/>
  <c r="V963" i="1"/>
  <c r="T964" i="1"/>
  <c r="V964" i="1"/>
  <c r="T965" i="1"/>
  <c r="V965" i="1"/>
  <c r="T966" i="1"/>
  <c r="V966" i="1"/>
  <c r="T967" i="1"/>
  <c r="V967" i="1"/>
  <c r="T968" i="1"/>
  <c r="V968" i="1"/>
  <c r="T969" i="1"/>
  <c r="V969" i="1"/>
  <c r="T970" i="1"/>
  <c r="V970" i="1"/>
  <c r="T971" i="1"/>
  <c r="V971" i="1"/>
  <c r="T972" i="1"/>
  <c r="V972" i="1"/>
  <c r="T973" i="1"/>
  <c r="V973" i="1"/>
  <c r="T974" i="1"/>
  <c r="V974" i="1"/>
  <c r="T975" i="1"/>
  <c r="V975" i="1"/>
  <c r="T976" i="1"/>
  <c r="V976" i="1"/>
  <c r="T977" i="1"/>
  <c r="V977" i="1"/>
  <c r="T978" i="1"/>
  <c r="V978" i="1"/>
  <c r="T979" i="1"/>
  <c r="V979" i="1"/>
  <c r="T980" i="1"/>
  <c r="V980" i="1"/>
  <c r="T981" i="1"/>
  <c r="V981" i="1"/>
  <c r="T982" i="1"/>
  <c r="V982" i="1"/>
  <c r="T983" i="1"/>
  <c r="V983" i="1"/>
  <c r="T984" i="1"/>
  <c r="V984" i="1"/>
  <c r="T985" i="1"/>
  <c r="V985" i="1"/>
  <c r="T986" i="1"/>
  <c r="V986" i="1"/>
  <c r="T987" i="1"/>
  <c r="V987" i="1"/>
  <c r="T988" i="1"/>
  <c r="V988" i="1"/>
  <c r="T989" i="1"/>
  <c r="V989" i="1"/>
  <c r="T990" i="1"/>
  <c r="V990" i="1"/>
  <c r="T991" i="1"/>
  <c r="V991" i="1"/>
  <c r="T992" i="1"/>
  <c r="V992" i="1"/>
  <c r="T993" i="1"/>
  <c r="V993" i="1"/>
  <c r="T994" i="1"/>
  <c r="V994" i="1"/>
  <c r="T995" i="1"/>
  <c r="V995" i="1"/>
  <c r="T996" i="1"/>
  <c r="V996" i="1"/>
  <c r="T997" i="1"/>
  <c r="V997" i="1"/>
  <c r="T998" i="1"/>
  <c r="V998" i="1"/>
  <c r="T999" i="1"/>
  <c r="V999" i="1"/>
  <c r="T1000" i="1"/>
  <c r="V1000" i="1"/>
  <c r="T1001" i="1"/>
  <c r="V1001" i="1"/>
  <c r="T1002" i="1"/>
  <c r="V1002" i="1"/>
  <c r="T1003" i="1"/>
  <c r="V1003" i="1"/>
  <c r="T1004" i="1"/>
  <c r="V1004" i="1"/>
  <c r="T1005" i="1"/>
  <c r="V1005" i="1"/>
  <c r="T1006" i="1"/>
  <c r="V1006" i="1"/>
  <c r="T1007" i="1"/>
  <c r="V1007" i="1"/>
  <c r="T1008" i="1"/>
  <c r="V1008" i="1"/>
  <c r="T1009" i="1"/>
  <c r="V1009" i="1"/>
  <c r="T1010" i="1"/>
  <c r="V1010" i="1"/>
  <c r="T1011" i="1"/>
  <c r="V1011" i="1"/>
  <c r="T1012" i="1"/>
  <c r="V1012" i="1"/>
  <c r="T1013" i="1"/>
  <c r="V1013" i="1"/>
  <c r="T1014" i="1"/>
  <c r="V1014" i="1"/>
  <c r="T1015" i="1"/>
  <c r="V1015" i="1"/>
  <c r="T1016" i="1"/>
  <c r="V1016" i="1"/>
  <c r="T1017" i="1"/>
  <c r="V1017" i="1"/>
  <c r="T1018" i="1"/>
  <c r="V1018" i="1"/>
  <c r="T1019" i="1"/>
  <c r="V1019" i="1"/>
  <c r="T1020" i="1"/>
  <c r="V1020" i="1"/>
  <c r="T1021" i="1"/>
  <c r="V1021" i="1"/>
  <c r="T2939" i="1"/>
  <c r="V2939" i="1"/>
  <c r="T3684" i="1"/>
  <c r="V3684" i="1"/>
  <c r="T43" i="1"/>
  <c r="V43" i="1"/>
  <c r="T2940" i="1"/>
  <c r="V2940" i="1"/>
  <c r="T1614" i="1"/>
  <c r="V1614" i="1"/>
  <c r="T1216" i="1"/>
  <c r="V1216" i="1"/>
  <c r="T1217" i="1"/>
  <c r="V1217" i="1"/>
  <c r="T3685" i="1"/>
  <c r="V3685" i="1"/>
  <c r="T1615" i="1"/>
  <c r="V1615" i="1"/>
  <c r="T1218" i="1"/>
  <c r="V1218" i="1"/>
  <c r="T342" i="1"/>
  <c r="V342" i="1"/>
  <c r="T3311" i="1"/>
  <c r="V3311" i="1"/>
  <c r="T2941" i="1"/>
  <c r="V2941" i="1"/>
  <c r="T3312" i="1"/>
  <c r="V3312" i="1"/>
  <c r="T1959" i="1"/>
  <c r="V1959" i="1"/>
  <c r="T1616" i="1"/>
  <c r="V1616" i="1"/>
  <c r="T787" i="1"/>
  <c r="V787" i="1"/>
  <c r="T44" i="1"/>
  <c r="V44" i="1"/>
  <c r="T1219" i="1"/>
  <c r="V1219" i="1"/>
  <c r="T3313" i="1"/>
  <c r="V3313" i="1"/>
  <c r="T1042" i="1"/>
  <c r="V1042" i="1"/>
  <c r="T1043" i="1"/>
  <c r="V1043" i="1"/>
  <c r="T1044" i="1"/>
  <c r="V1044" i="1"/>
  <c r="T1045" i="1"/>
  <c r="V1045" i="1"/>
  <c r="T1046" i="1"/>
  <c r="V1046" i="1"/>
  <c r="T1047" i="1"/>
  <c r="V1047" i="1"/>
  <c r="T1048" i="1"/>
  <c r="V1048" i="1"/>
  <c r="T1049" i="1"/>
  <c r="V1049" i="1"/>
  <c r="T1050" i="1"/>
  <c r="V1050" i="1"/>
  <c r="T1051" i="1"/>
  <c r="V1051" i="1"/>
  <c r="T1052" i="1"/>
  <c r="V1052" i="1"/>
  <c r="T1053" i="1"/>
  <c r="V1053" i="1"/>
  <c r="T1054" i="1"/>
  <c r="V1054" i="1"/>
  <c r="T1055" i="1"/>
  <c r="V1055" i="1"/>
  <c r="T1056" i="1"/>
  <c r="V1056" i="1"/>
  <c r="T1057" i="1"/>
  <c r="V1057" i="1"/>
  <c r="T1058" i="1"/>
  <c r="V1058" i="1"/>
  <c r="T1059" i="1"/>
  <c r="V1059" i="1"/>
  <c r="T1060" i="1"/>
  <c r="V1060" i="1"/>
  <c r="T1061" i="1"/>
  <c r="V1061" i="1"/>
  <c r="T1062" i="1"/>
  <c r="V1062" i="1"/>
  <c r="T1063" i="1"/>
  <c r="V1063" i="1"/>
  <c r="T1064" i="1"/>
  <c r="V1064" i="1"/>
  <c r="T1065" i="1"/>
  <c r="V1065" i="1"/>
  <c r="T1066" i="1"/>
  <c r="V1066" i="1"/>
  <c r="T1067" i="1"/>
  <c r="V1067" i="1"/>
  <c r="T1068" i="1"/>
  <c r="V1068" i="1"/>
  <c r="T1069" i="1"/>
  <c r="V1069" i="1"/>
  <c r="T1070" i="1"/>
  <c r="V1070" i="1"/>
  <c r="T1071" i="1"/>
  <c r="V1071" i="1"/>
  <c r="T1072" i="1"/>
  <c r="V1072" i="1"/>
  <c r="T1073" i="1"/>
  <c r="V1073" i="1"/>
  <c r="T1074" i="1"/>
  <c r="V1074" i="1"/>
  <c r="T1075" i="1"/>
  <c r="V1075" i="1"/>
  <c r="T1076" i="1"/>
  <c r="V1076" i="1"/>
  <c r="T1077" i="1"/>
  <c r="V1077" i="1"/>
  <c r="T1078" i="1"/>
  <c r="V1078" i="1"/>
  <c r="T1079" i="1"/>
  <c r="V1079" i="1"/>
  <c r="T1080" i="1"/>
  <c r="V1080" i="1"/>
  <c r="T1081" i="1"/>
  <c r="V1081" i="1"/>
  <c r="T1082" i="1"/>
  <c r="V1082" i="1"/>
  <c r="T1083" i="1"/>
  <c r="V1083" i="1"/>
  <c r="T1084" i="1"/>
  <c r="V1084" i="1"/>
  <c r="T1085" i="1"/>
  <c r="V1085" i="1"/>
  <c r="T1086" i="1"/>
  <c r="V1086" i="1"/>
  <c r="T1087" i="1"/>
  <c r="V1087" i="1"/>
  <c r="T1088" i="1"/>
  <c r="V1088" i="1"/>
  <c r="T1089" i="1"/>
  <c r="V1089" i="1"/>
  <c r="T1090" i="1"/>
  <c r="V1090" i="1"/>
  <c r="T1091" i="1"/>
  <c r="V1091" i="1"/>
  <c r="T1092" i="1"/>
  <c r="V1092" i="1"/>
  <c r="T1093" i="1"/>
  <c r="V1093" i="1"/>
  <c r="T1094" i="1"/>
  <c r="V1094" i="1"/>
  <c r="T1095" i="1"/>
  <c r="V1095" i="1"/>
  <c r="T1096" i="1"/>
  <c r="V1096" i="1"/>
  <c r="T1097" i="1"/>
  <c r="V1097" i="1"/>
  <c r="T1098" i="1"/>
  <c r="V1098" i="1"/>
  <c r="T1099" i="1"/>
  <c r="V1099" i="1"/>
  <c r="T1100" i="1"/>
  <c r="V1100" i="1"/>
  <c r="T1101" i="1"/>
  <c r="V1101" i="1"/>
  <c r="T1102" i="1"/>
  <c r="V1102" i="1"/>
  <c r="T1103" i="1"/>
  <c r="V1103" i="1"/>
  <c r="T1104" i="1"/>
  <c r="V1104" i="1"/>
  <c r="T1105" i="1"/>
  <c r="V1105" i="1"/>
  <c r="T1106" i="1"/>
  <c r="V1106" i="1"/>
  <c r="T1107" i="1"/>
  <c r="V1107" i="1"/>
  <c r="T1108" i="1"/>
  <c r="V1108" i="1"/>
  <c r="T1109" i="1"/>
  <c r="V1109" i="1"/>
  <c r="T1110" i="1"/>
  <c r="V1110" i="1"/>
  <c r="T1111" i="1"/>
  <c r="V1111" i="1"/>
  <c r="T1112" i="1"/>
  <c r="V1112" i="1"/>
  <c r="T1113" i="1"/>
  <c r="V1113" i="1"/>
  <c r="T1114" i="1"/>
  <c r="V1114" i="1"/>
  <c r="T1115" i="1"/>
  <c r="V1115" i="1"/>
  <c r="T1116" i="1"/>
  <c r="V1116" i="1"/>
  <c r="T1117" i="1"/>
  <c r="V1117" i="1"/>
  <c r="T1118" i="1"/>
  <c r="V1118" i="1"/>
  <c r="T1119" i="1"/>
  <c r="V1119" i="1"/>
  <c r="T1120" i="1"/>
  <c r="V1120" i="1"/>
  <c r="T1121" i="1"/>
  <c r="V1121" i="1"/>
  <c r="T1122" i="1"/>
  <c r="V1122" i="1"/>
  <c r="T1123" i="1"/>
  <c r="V1123" i="1"/>
  <c r="T1124" i="1"/>
  <c r="V1124" i="1"/>
  <c r="T1125" i="1"/>
  <c r="V1125" i="1"/>
  <c r="T1126" i="1"/>
  <c r="V1126" i="1"/>
  <c r="T1127" i="1"/>
  <c r="V1127" i="1"/>
  <c r="T1128" i="1"/>
  <c r="V1128" i="1"/>
  <c r="T1129" i="1"/>
  <c r="V1129" i="1"/>
  <c r="T1130" i="1"/>
  <c r="V1130" i="1"/>
  <c r="T1131" i="1"/>
  <c r="V1131" i="1"/>
  <c r="T1132" i="1"/>
  <c r="V1132" i="1"/>
  <c r="T1133" i="1"/>
  <c r="V1133" i="1"/>
  <c r="T1134" i="1"/>
  <c r="V1134" i="1"/>
  <c r="T1135" i="1"/>
  <c r="V1135" i="1"/>
  <c r="T1136" i="1"/>
  <c r="V1136" i="1"/>
  <c r="T1137" i="1"/>
  <c r="V1137" i="1"/>
  <c r="T1138" i="1"/>
  <c r="V1138" i="1"/>
  <c r="T1139" i="1"/>
  <c r="V1139" i="1"/>
  <c r="T1140" i="1"/>
  <c r="V1140" i="1"/>
  <c r="T1141" i="1"/>
  <c r="V1141" i="1"/>
  <c r="T1142" i="1"/>
  <c r="V1142" i="1"/>
  <c r="T1143" i="1"/>
  <c r="V1143" i="1"/>
  <c r="T1144" i="1"/>
  <c r="V1144" i="1"/>
  <c r="T1145" i="1"/>
  <c r="V1145" i="1"/>
  <c r="T1146" i="1"/>
  <c r="V1146" i="1"/>
  <c r="T1147" i="1"/>
  <c r="V1147" i="1"/>
  <c r="T1148" i="1"/>
  <c r="V1148" i="1"/>
  <c r="T1149" i="1"/>
  <c r="V1149" i="1"/>
  <c r="T1150" i="1"/>
  <c r="V1150" i="1"/>
  <c r="T1151" i="1"/>
  <c r="V1151" i="1"/>
  <c r="T1152" i="1"/>
  <c r="V1152" i="1"/>
  <c r="T1153" i="1"/>
  <c r="V1153" i="1"/>
  <c r="T1154" i="1"/>
  <c r="V1154" i="1"/>
  <c r="T1155" i="1"/>
  <c r="V1155" i="1"/>
  <c r="T1156" i="1"/>
  <c r="V1156" i="1"/>
  <c r="T1157" i="1"/>
  <c r="V1157" i="1"/>
  <c r="T1158" i="1"/>
  <c r="V1158" i="1"/>
  <c r="T1159" i="1"/>
  <c r="V1159" i="1"/>
  <c r="T1160" i="1"/>
  <c r="V1160" i="1"/>
  <c r="T1161" i="1"/>
  <c r="V1161" i="1"/>
  <c r="T1162" i="1"/>
  <c r="V1162" i="1"/>
  <c r="T1163" i="1"/>
  <c r="V1163" i="1"/>
  <c r="T1164" i="1"/>
  <c r="V1164" i="1"/>
  <c r="T1165" i="1"/>
  <c r="V1165" i="1"/>
  <c r="T1166" i="1"/>
  <c r="V1166" i="1"/>
  <c r="T1167" i="1"/>
  <c r="V1167" i="1"/>
  <c r="T1168" i="1"/>
  <c r="V1168" i="1"/>
  <c r="T1169" i="1"/>
  <c r="V1169" i="1"/>
  <c r="T1170" i="1"/>
  <c r="V1170" i="1"/>
  <c r="T1171" i="1"/>
  <c r="V1171" i="1"/>
  <c r="T1172" i="1"/>
  <c r="V1172" i="1"/>
  <c r="T1173" i="1"/>
  <c r="V1173" i="1"/>
  <c r="T1174" i="1"/>
  <c r="V1174" i="1"/>
  <c r="T1175" i="1"/>
  <c r="V1175" i="1"/>
  <c r="T1176" i="1"/>
  <c r="V1176" i="1"/>
  <c r="T1177" i="1"/>
  <c r="V1177" i="1"/>
  <c r="T1178" i="1"/>
  <c r="V1178" i="1"/>
  <c r="T1179" i="1"/>
  <c r="V1179" i="1"/>
  <c r="T1180" i="1"/>
  <c r="V1180" i="1"/>
  <c r="T1181" i="1"/>
  <c r="V1181" i="1"/>
  <c r="T1182" i="1"/>
  <c r="V1182" i="1"/>
  <c r="T1183" i="1"/>
  <c r="V1183" i="1"/>
  <c r="T1184" i="1"/>
  <c r="V1184" i="1"/>
  <c r="T1185" i="1"/>
  <c r="V1185" i="1"/>
  <c r="T1617" i="1"/>
  <c r="V1617" i="1"/>
  <c r="T2942" i="1"/>
  <c r="V2942" i="1"/>
  <c r="T45" i="1"/>
  <c r="V45" i="1"/>
  <c r="T46" i="1"/>
  <c r="V46" i="1"/>
  <c r="T788" i="1"/>
  <c r="V788" i="1"/>
  <c r="T2215" i="1"/>
  <c r="V2215" i="1"/>
  <c r="T343" i="1"/>
  <c r="V343" i="1"/>
  <c r="T1220" i="1"/>
  <c r="V1220" i="1"/>
  <c r="T1618" i="1"/>
  <c r="V1618" i="1"/>
  <c r="T1221" i="1"/>
  <c r="V1221" i="1"/>
  <c r="T2560" i="1"/>
  <c r="V2560" i="1"/>
  <c r="T3492" i="1"/>
  <c r="V3492" i="1"/>
  <c r="T3314" i="1"/>
  <c r="V3314" i="1"/>
  <c r="T2963" i="1"/>
  <c r="V2963" i="1"/>
  <c r="T3315" i="1"/>
  <c r="V3315" i="1"/>
  <c r="T2216" i="1"/>
  <c r="V2216" i="1"/>
  <c r="T2561" i="1"/>
  <c r="V2561" i="1"/>
  <c r="T2217" i="1"/>
  <c r="V2217" i="1"/>
  <c r="T2964" i="1"/>
  <c r="V2964" i="1"/>
  <c r="T2965" i="1"/>
  <c r="V2965" i="1"/>
  <c r="T3493" i="1"/>
  <c r="V3493" i="1"/>
  <c r="T2966" i="1"/>
  <c r="V2966" i="1"/>
  <c r="T1222" i="1"/>
  <c r="V1222" i="1"/>
  <c r="T2562" i="1"/>
  <c r="V2562" i="1"/>
  <c r="T1223" i="1"/>
  <c r="V1223" i="1"/>
  <c r="T1619" i="1"/>
  <c r="V1619" i="1"/>
  <c r="T2967" i="1"/>
  <c r="V2967" i="1"/>
  <c r="T2968" i="1"/>
  <c r="V2968" i="1"/>
  <c r="T3316" i="1"/>
  <c r="V3316" i="1"/>
  <c r="T789" i="1"/>
  <c r="V789" i="1"/>
  <c r="T47" i="1"/>
  <c r="V47" i="1"/>
  <c r="T48" i="1"/>
  <c r="V48" i="1"/>
  <c r="T344" i="1"/>
  <c r="V344" i="1"/>
  <c r="T2218" i="1"/>
  <c r="V2218" i="1"/>
  <c r="T3494" i="1"/>
  <c r="V3494" i="1"/>
  <c r="T3686" i="1"/>
  <c r="V3686" i="1"/>
  <c r="T1960" i="1"/>
  <c r="V1960" i="1"/>
  <c r="T3317" i="1"/>
  <c r="V3317" i="1"/>
  <c r="T2603" i="1"/>
  <c r="V2603" i="1"/>
  <c r="T3495" i="1"/>
  <c r="V3495" i="1"/>
  <c r="T1226" i="1"/>
  <c r="V1226" i="1"/>
  <c r="T1227" i="1"/>
  <c r="V1227" i="1"/>
  <c r="T1228" i="1"/>
  <c r="V1228" i="1"/>
  <c r="T1229" i="1"/>
  <c r="V1229" i="1"/>
  <c r="T1230" i="1"/>
  <c r="V1230" i="1"/>
  <c r="T1231" i="1"/>
  <c r="V1231" i="1"/>
  <c r="T1232" i="1"/>
  <c r="V1232" i="1"/>
  <c r="T1233" i="1"/>
  <c r="V1233" i="1"/>
  <c r="T1234" i="1"/>
  <c r="V1234" i="1"/>
  <c r="T1235" i="1"/>
  <c r="V1235" i="1"/>
  <c r="T1236" i="1"/>
  <c r="V1236" i="1"/>
  <c r="T1237" i="1"/>
  <c r="V1237" i="1"/>
  <c r="T1238" i="1"/>
  <c r="V1238" i="1"/>
  <c r="T1239" i="1"/>
  <c r="V1239" i="1"/>
  <c r="T1240" i="1"/>
  <c r="V1240" i="1"/>
  <c r="T1241" i="1"/>
  <c r="V1241" i="1"/>
  <c r="T1242" i="1"/>
  <c r="V1242" i="1"/>
  <c r="T1243" i="1"/>
  <c r="V1243" i="1"/>
  <c r="T1244" i="1"/>
  <c r="V1244" i="1"/>
  <c r="T1245" i="1"/>
  <c r="V1245" i="1"/>
  <c r="T2604" i="1"/>
  <c r="V2604" i="1"/>
  <c r="T2969" i="1"/>
  <c r="V2969" i="1"/>
  <c r="T3496" i="1"/>
  <c r="V3496" i="1"/>
  <c r="T49" i="1"/>
  <c r="V49" i="1"/>
  <c r="T2970" i="1"/>
  <c r="V2970" i="1"/>
  <c r="T2219" i="1"/>
  <c r="V2219" i="1"/>
  <c r="T1961" i="1"/>
  <c r="V1961" i="1"/>
  <c r="T1962" i="1"/>
  <c r="V1962" i="1"/>
  <c r="T3687" i="1"/>
  <c r="V3687" i="1"/>
  <c r="T345" i="1"/>
  <c r="V345" i="1"/>
  <c r="T3318" i="1"/>
  <c r="V3318" i="1"/>
  <c r="T3319" i="1"/>
  <c r="V3319" i="1"/>
  <c r="T1620" i="1"/>
  <c r="V1620" i="1"/>
  <c r="T1224" i="1"/>
  <c r="V1224" i="1"/>
  <c r="T346" i="1"/>
  <c r="V346" i="1"/>
  <c r="T2971" i="1"/>
  <c r="V2971" i="1"/>
  <c r="T1621" i="1"/>
  <c r="V1621" i="1"/>
  <c r="T790" i="1"/>
  <c r="V790" i="1"/>
  <c r="T1622" i="1"/>
  <c r="V1622" i="1"/>
  <c r="T1225" i="1"/>
  <c r="V1225" i="1"/>
  <c r="T3688" i="1"/>
  <c r="V3688" i="1"/>
  <c r="T3497" i="1"/>
  <c r="V3497" i="1"/>
  <c r="T791" i="1"/>
  <c r="V791" i="1"/>
  <c r="T2220" i="1"/>
  <c r="V2220" i="1"/>
  <c r="T347" i="1"/>
  <c r="V347" i="1"/>
  <c r="T2605" i="1"/>
  <c r="V2605" i="1"/>
  <c r="T1623" i="1"/>
  <c r="V1623" i="1"/>
  <c r="T3498" i="1"/>
  <c r="V3498" i="1"/>
  <c r="T50" i="1"/>
  <c r="V50" i="1"/>
  <c r="T348" i="1"/>
  <c r="V348" i="1"/>
  <c r="T1963" i="1"/>
  <c r="V1963" i="1"/>
  <c r="T1964" i="1"/>
  <c r="V1964" i="1"/>
  <c r="T1965" i="1"/>
  <c r="V1965" i="1"/>
  <c r="T1966" i="1"/>
  <c r="V1966" i="1"/>
  <c r="T2972" i="1"/>
  <c r="V2972" i="1"/>
  <c r="T1246" i="1"/>
  <c r="V1246" i="1"/>
  <c r="T792" i="1"/>
  <c r="V792" i="1"/>
  <c r="T1967" i="1"/>
  <c r="V1967" i="1"/>
  <c r="T3320" i="1"/>
  <c r="V3320" i="1"/>
  <c r="T1247" i="1"/>
  <c r="V1247" i="1"/>
  <c r="T793" i="1"/>
  <c r="V793" i="1"/>
  <c r="T2221" i="1"/>
  <c r="V2221" i="1"/>
  <c r="T1248" i="1"/>
  <c r="V1248" i="1"/>
  <c r="T51" i="1"/>
  <c r="V51" i="1"/>
  <c r="T1968" i="1"/>
  <c r="V1968" i="1"/>
  <c r="T794" i="1"/>
  <c r="V794" i="1"/>
  <c r="T2606" i="1"/>
  <c r="V2606" i="1"/>
  <c r="T2607" i="1"/>
  <c r="V2607" i="1"/>
  <c r="T3689" i="1"/>
  <c r="V3689" i="1"/>
  <c r="T3499" i="1"/>
  <c r="V3499" i="1"/>
  <c r="T3500" i="1"/>
  <c r="V3500" i="1"/>
  <c r="T2222" i="1"/>
  <c r="V2222" i="1"/>
  <c r="T1249" i="1"/>
  <c r="V1249" i="1"/>
  <c r="T52" i="1"/>
  <c r="V52" i="1"/>
  <c r="T2608" i="1"/>
  <c r="V2608" i="1"/>
  <c r="T2223" i="1"/>
  <c r="V2223" i="1"/>
  <c r="T53" i="1"/>
  <c r="V53" i="1"/>
  <c r="T1969" i="1"/>
  <c r="V1969" i="1"/>
  <c r="T3501" i="1"/>
  <c r="V3501" i="1"/>
  <c r="T1970" i="1"/>
  <c r="V1970" i="1"/>
  <c r="T1306" i="1"/>
  <c r="V1306" i="1"/>
  <c r="T1307" i="1"/>
  <c r="V1307" i="1"/>
  <c r="T1308" i="1"/>
  <c r="V1308" i="1"/>
  <c r="T1309" i="1"/>
  <c r="V1309" i="1"/>
  <c r="T1310" i="1"/>
  <c r="V1310" i="1"/>
  <c r="T1311" i="1"/>
  <c r="V1311" i="1"/>
  <c r="T1312" i="1"/>
  <c r="V1312" i="1"/>
  <c r="T1313" i="1"/>
  <c r="V1313" i="1"/>
  <c r="T1314" i="1"/>
  <c r="V1314" i="1"/>
  <c r="T1315" i="1"/>
  <c r="V1315" i="1"/>
  <c r="T1316" i="1"/>
  <c r="V1316" i="1"/>
  <c r="T1317" i="1"/>
  <c r="V1317" i="1"/>
  <c r="T1318" i="1"/>
  <c r="V1318" i="1"/>
  <c r="T1319" i="1"/>
  <c r="V1319" i="1"/>
  <c r="T1320" i="1"/>
  <c r="V1320" i="1"/>
  <c r="T1321" i="1"/>
  <c r="V1321" i="1"/>
  <c r="T1322" i="1"/>
  <c r="V1322" i="1"/>
  <c r="T1323" i="1"/>
  <c r="V1323" i="1"/>
  <c r="T1324" i="1"/>
  <c r="V1324" i="1"/>
  <c r="T1325" i="1"/>
  <c r="V1325" i="1"/>
  <c r="T1326" i="1"/>
  <c r="V1326" i="1"/>
  <c r="T1327" i="1"/>
  <c r="V1327" i="1"/>
  <c r="T1328" i="1"/>
  <c r="V1328" i="1"/>
  <c r="T1329" i="1"/>
  <c r="V1329" i="1"/>
  <c r="T1330" i="1"/>
  <c r="V1330" i="1"/>
  <c r="T1331" i="1"/>
  <c r="V1331" i="1"/>
  <c r="T1332" i="1"/>
  <c r="V1332" i="1"/>
  <c r="T1333" i="1"/>
  <c r="V1333" i="1"/>
  <c r="T1334" i="1"/>
  <c r="V1334" i="1"/>
  <c r="T1335" i="1"/>
  <c r="V1335" i="1"/>
  <c r="T1336" i="1"/>
  <c r="V1336" i="1"/>
  <c r="T1337" i="1"/>
  <c r="V1337" i="1"/>
  <c r="T1338" i="1"/>
  <c r="V1338" i="1"/>
  <c r="T1339" i="1"/>
  <c r="V1339" i="1"/>
  <c r="T1340" i="1"/>
  <c r="V1340" i="1"/>
  <c r="T1341" i="1"/>
  <c r="V1341" i="1"/>
  <c r="T1342" i="1"/>
  <c r="V1342" i="1"/>
  <c r="T1343" i="1"/>
  <c r="V1343" i="1"/>
  <c r="T1344" i="1"/>
  <c r="V1344" i="1"/>
  <c r="T1345" i="1"/>
  <c r="V1345" i="1"/>
  <c r="T2224" i="1"/>
  <c r="V2224" i="1"/>
  <c r="T2225" i="1"/>
  <c r="V2225" i="1"/>
  <c r="T2973" i="1"/>
  <c r="V2973" i="1"/>
  <c r="T1250" i="1"/>
  <c r="V1250" i="1"/>
  <c r="T3321" i="1"/>
  <c r="V3321" i="1"/>
  <c r="T3322" i="1"/>
  <c r="V3322" i="1"/>
  <c r="T3323" i="1"/>
  <c r="V3323" i="1"/>
  <c r="T1624" i="1"/>
  <c r="V1624" i="1"/>
  <c r="T1971" i="1"/>
  <c r="V1971" i="1"/>
  <c r="T1251" i="1"/>
  <c r="V1251" i="1"/>
  <c r="T2974" i="1"/>
  <c r="V2974" i="1"/>
  <c r="T3502" i="1"/>
  <c r="V3502" i="1"/>
  <c r="T2226" i="1"/>
  <c r="V2226" i="1"/>
  <c r="T1625" i="1"/>
  <c r="V1625" i="1"/>
  <c r="T2975" i="1"/>
  <c r="V2975" i="1"/>
  <c r="T2976" i="1"/>
  <c r="V2976" i="1"/>
  <c r="T1972" i="1"/>
  <c r="V1972" i="1"/>
  <c r="T2977" i="1"/>
  <c r="V2977" i="1"/>
  <c r="T1973" i="1"/>
  <c r="V1973" i="1"/>
  <c r="T1626" i="1"/>
  <c r="V1626" i="1"/>
  <c r="T3324" i="1"/>
  <c r="V3324" i="1"/>
  <c r="T1252" i="1"/>
  <c r="V1252" i="1"/>
  <c r="T3503" i="1"/>
  <c r="V3503" i="1"/>
  <c r="T3504" i="1"/>
  <c r="V3504" i="1"/>
  <c r="T2978" i="1"/>
  <c r="V2978" i="1"/>
  <c r="T2609" i="1"/>
  <c r="V2609" i="1"/>
  <c r="T3690" i="1"/>
  <c r="V3690" i="1"/>
  <c r="T54" i="1"/>
  <c r="V54" i="1"/>
  <c r="T2227" i="1"/>
  <c r="V2227" i="1"/>
  <c r="T3325" i="1"/>
  <c r="V3325" i="1"/>
  <c r="T1253" i="1"/>
  <c r="V1253" i="1"/>
  <c r="T795" i="1"/>
  <c r="V795" i="1"/>
  <c r="T3326" i="1"/>
  <c r="V3326" i="1"/>
  <c r="T1627" i="1"/>
  <c r="V1627" i="1"/>
  <c r="T1974" i="1"/>
  <c r="V1974" i="1"/>
  <c r="T2979" i="1"/>
  <c r="V2979" i="1"/>
  <c r="T2980" i="1"/>
  <c r="V2980" i="1"/>
  <c r="T3327" i="1"/>
  <c r="V3327" i="1"/>
  <c r="T55" i="1"/>
  <c r="V55" i="1"/>
  <c r="T796" i="1"/>
  <c r="V796" i="1"/>
  <c r="T2228" i="1"/>
  <c r="V2228" i="1"/>
  <c r="T2610" i="1"/>
  <c r="V2610" i="1"/>
  <c r="T2229" i="1"/>
  <c r="V2229" i="1"/>
  <c r="T2981" i="1"/>
  <c r="V2981" i="1"/>
  <c r="T3691" i="1"/>
  <c r="V3691" i="1"/>
  <c r="T1975" i="1"/>
  <c r="V1975" i="1"/>
  <c r="T2611" i="1"/>
  <c r="V2611" i="1"/>
  <c r="T1976" i="1"/>
  <c r="V1976" i="1"/>
  <c r="T1628" i="1"/>
  <c r="V1628" i="1"/>
  <c r="T1977" i="1"/>
  <c r="V1977" i="1"/>
  <c r="T1629" i="1"/>
  <c r="V1629" i="1"/>
  <c r="T797" i="1"/>
  <c r="V797" i="1"/>
  <c r="T1630" i="1"/>
  <c r="V1630" i="1"/>
  <c r="T3692" i="1"/>
  <c r="V3692" i="1"/>
  <c r="T2230" i="1"/>
  <c r="V2230" i="1"/>
  <c r="T3693" i="1"/>
  <c r="V3693" i="1"/>
  <c r="T2982" i="1"/>
  <c r="V2982" i="1"/>
  <c r="T2983" i="1"/>
  <c r="V2983" i="1"/>
  <c r="T2612" i="1"/>
  <c r="V2612" i="1"/>
  <c r="T2231" i="1"/>
  <c r="V2231" i="1"/>
  <c r="T1406" i="1"/>
  <c r="V1406" i="1"/>
  <c r="T1407" i="1"/>
  <c r="V1407" i="1"/>
  <c r="T1408" i="1"/>
  <c r="V1408" i="1"/>
  <c r="T1409" i="1"/>
  <c r="V1409" i="1"/>
  <c r="T1410" i="1"/>
  <c r="V1410" i="1"/>
  <c r="T1411" i="1"/>
  <c r="V1411" i="1"/>
  <c r="T1412" i="1"/>
  <c r="V1412" i="1"/>
  <c r="T1413" i="1"/>
  <c r="V1413" i="1"/>
  <c r="T1414" i="1"/>
  <c r="V1414" i="1"/>
  <c r="T1415" i="1"/>
  <c r="V1415" i="1"/>
  <c r="T1416" i="1"/>
  <c r="V1416" i="1"/>
  <c r="T1417" i="1"/>
  <c r="V1417" i="1"/>
  <c r="T1418" i="1"/>
  <c r="V1418" i="1"/>
  <c r="T1419" i="1"/>
  <c r="V1419" i="1"/>
  <c r="T1420" i="1"/>
  <c r="V1420" i="1"/>
  <c r="T1421" i="1"/>
  <c r="V1421" i="1"/>
  <c r="T1422" i="1"/>
  <c r="V1422" i="1"/>
  <c r="T1423" i="1"/>
  <c r="V1423" i="1"/>
  <c r="T1424" i="1"/>
  <c r="V1424" i="1"/>
  <c r="T1425" i="1"/>
  <c r="V1425" i="1"/>
  <c r="T1426" i="1"/>
  <c r="V1426" i="1"/>
  <c r="T1427" i="1"/>
  <c r="V1427" i="1"/>
  <c r="T1428" i="1"/>
  <c r="V1428" i="1"/>
  <c r="T1429" i="1"/>
  <c r="V1429" i="1"/>
  <c r="T1430" i="1"/>
  <c r="V1430" i="1"/>
  <c r="T1431" i="1"/>
  <c r="V1431" i="1"/>
  <c r="T1432" i="1"/>
  <c r="V1432" i="1"/>
  <c r="T1433" i="1"/>
  <c r="V1433" i="1"/>
  <c r="T1434" i="1"/>
  <c r="V1434" i="1"/>
  <c r="T1435" i="1"/>
  <c r="V1435" i="1"/>
  <c r="T1436" i="1"/>
  <c r="V1436" i="1"/>
  <c r="T1437" i="1"/>
  <c r="V1437" i="1"/>
  <c r="T1438" i="1"/>
  <c r="V1438" i="1"/>
  <c r="T1439" i="1"/>
  <c r="V1439" i="1"/>
  <c r="T1440" i="1"/>
  <c r="V1440" i="1"/>
  <c r="T1441" i="1"/>
  <c r="V1441" i="1"/>
  <c r="T1442" i="1"/>
  <c r="V1442" i="1"/>
  <c r="T1443" i="1"/>
  <c r="V1443" i="1"/>
  <c r="T1444" i="1"/>
  <c r="V1444" i="1"/>
  <c r="T1445" i="1"/>
  <c r="V1445" i="1"/>
  <c r="T1446" i="1"/>
  <c r="V1446" i="1"/>
  <c r="T1447" i="1"/>
  <c r="V1447" i="1"/>
  <c r="T1448" i="1"/>
  <c r="V1448" i="1"/>
  <c r="T1449" i="1"/>
  <c r="V1449" i="1"/>
  <c r="T1450" i="1"/>
  <c r="V1450" i="1"/>
  <c r="T1451" i="1"/>
  <c r="V1451" i="1"/>
  <c r="T1452" i="1"/>
  <c r="V1452" i="1"/>
  <c r="T1453" i="1"/>
  <c r="V1453" i="1"/>
  <c r="T1454" i="1"/>
  <c r="V1454" i="1"/>
  <c r="T1455" i="1"/>
  <c r="V1455" i="1"/>
  <c r="T1456" i="1"/>
  <c r="V1456" i="1"/>
  <c r="T1457" i="1"/>
  <c r="V1457" i="1"/>
  <c r="T1458" i="1"/>
  <c r="V1458" i="1"/>
  <c r="T1459" i="1"/>
  <c r="V1459" i="1"/>
  <c r="T1460" i="1"/>
  <c r="V1460" i="1"/>
  <c r="T1461" i="1"/>
  <c r="V1461" i="1"/>
  <c r="T1462" i="1"/>
  <c r="V1462" i="1"/>
  <c r="T3694" i="1"/>
  <c r="V3694" i="1"/>
  <c r="T2613" i="1"/>
  <c r="V2613" i="1"/>
  <c r="T1254" i="1"/>
  <c r="V1254" i="1"/>
  <c r="T1631" i="1"/>
  <c r="V1631" i="1"/>
  <c r="T1255" i="1"/>
  <c r="V1255" i="1"/>
  <c r="T798" i="1"/>
  <c r="V798" i="1"/>
  <c r="T1632" i="1"/>
  <c r="V1632" i="1"/>
  <c r="T56" i="1"/>
  <c r="V56" i="1"/>
  <c r="T1633" i="1"/>
  <c r="V1633" i="1"/>
  <c r="T799" i="1"/>
  <c r="V799" i="1"/>
  <c r="T2614" i="1"/>
  <c r="V2614" i="1"/>
  <c r="T3695" i="1"/>
  <c r="V3695" i="1"/>
  <c r="T1634" i="1"/>
  <c r="V1634" i="1"/>
  <c r="T349" i="1"/>
  <c r="V349" i="1"/>
  <c r="T3328" i="1"/>
  <c r="V3328" i="1"/>
  <c r="T350" i="1"/>
  <c r="V350" i="1"/>
  <c r="T3505" i="1"/>
  <c r="V3505" i="1"/>
  <c r="T57" i="1"/>
  <c r="V57" i="1"/>
  <c r="T58" i="1"/>
  <c r="V58" i="1"/>
  <c r="T1978" i="1"/>
  <c r="V1978" i="1"/>
  <c r="T1483" i="1"/>
  <c r="V1483" i="1"/>
  <c r="T1484" i="1"/>
  <c r="V1484" i="1"/>
  <c r="T1485" i="1"/>
  <c r="V1485" i="1"/>
  <c r="T1486" i="1"/>
  <c r="V1486" i="1"/>
  <c r="T1487" i="1"/>
  <c r="V1487" i="1"/>
  <c r="T1488" i="1"/>
  <c r="V1488" i="1"/>
  <c r="T1489" i="1"/>
  <c r="V1489" i="1"/>
  <c r="T1490" i="1"/>
  <c r="V1490" i="1"/>
  <c r="T1491" i="1"/>
  <c r="V1491" i="1"/>
  <c r="T1492" i="1"/>
  <c r="V1492" i="1"/>
  <c r="T1493" i="1"/>
  <c r="V1493" i="1"/>
  <c r="T1494" i="1"/>
  <c r="V1494" i="1"/>
  <c r="T1495" i="1"/>
  <c r="V1495" i="1"/>
  <c r="T1496" i="1"/>
  <c r="V1496" i="1"/>
  <c r="T1497" i="1"/>
  <c r="V1497" i="1"/>
  <c r="T1498" i="1"/>
  <c r="V1498" i="1"/>
  <c r="T1499" i="1"/>
  <c r="V1499" i="1"/>
  <c r="T1500" i="1"/>
  <c r="V1500" i="1"/>
  <c r="T315" i="1"/>
  <c r="V315" i="1"/>
  <c r="T2172" i="1"/>
  <c r="V2172" i="1"/>
  <c r="T1899" i="1"/>
  <c r="V1899" i="1"/>
  <c r="T316" i="1"/>
  <c r="V316" i="1"/>
  <c r="T742" i="1"/>
  <c r="V742" i="1"/>
  <c r="T3" i="1"/>
  <c r="V3" i="1"/>
  <c r="T317" i="1"/>
  <c r="V317" i="1"/>
  <c r="T3272" i="1"/>
  <c r="V3272" i="1"/>
  <c r="T1900" i="1"/>
  <c r="V1900" i="1"/>
  <c r="T3452" i="1"/>
  <c r="V3452" i="1"/>
  <c r="T3273" i="1"/>
  <c r="V3273" i="1"/>
  <c r="T2173" i="1"/>
  <c r="V2173" i="1"/>
  <c r="T1901" i="1"/>
  <c r="V1901" i="1"/>
  <c r="T1517" i="1"/>
  <c r="V1517" i="1"/>
  <c r="T4" i="1"/>
  <c r="V4" i="1"/>
  <c r="T3453" i="1"/>
  <c r="V3453" i="1"/>
  <c r="T1902" i="1"/>
  <c r="V1902" i="1"/>
  <c r="T5" i="1"/>
  <c r="V5" i="1"/>
  <c r="T2488" i="1"/>
  <c r="V2488" i="1"/>
  <c r="T1518" i="1"/>
  <c r="V1518" i="1"/>
  <c r="T6" i="1"/>
  <c r="V6" i="1"/>
  <c r="T7" i="1"/>
  <c r="V7" i="1"/>
  <c r="T2826" i="1"/>
  <c r="V2826" i="1"/>
  <c r="T3656" i="1"/>
  <c r="V3656" i="1"/>
  <c r="T3274" i="1"/>
  <c r="V3274" i="1"/>
  <c r="T2174" i="1"/>
  <c r="V2174" i="1"/>
  <c r="T318" i="1"/>
  <c r="V318" i="1"/>
  <c r="T2489" i="1"/>
  <c r="V2489" i="1"/>
  <c r="T3275" i="1"/>
  <c r="V3275" i="1"/>
  <c r="T3454" i="1"/>
  <c r="V3454" i="1"/>
  <c r="T1519" i="1"/>
  <c r="V1519" i="1"/>
  <c r="T3657" i="1"/>
  <c r="V3657" i="1"/>
  <c r="T743" i="1"/>
  <c r="V743" i="1"/>
  <c r="T1923" i="1"/>
  <c r="V1923" i="1"/>
  <c r="T2175" i="1"/>
  <c r="V2175" i="1"/>
  <c r="T2490" i="1"/>
  <c r="V2490" i="1"/>
  <c r="T3276" i="1"/>
  <c r="V3276" i="1"/>
  <c r="T2827" i="1"/>
  <c r="V2827" i="1"/>
  <c r="T2828" i="1"/>
  <c r="V2828" i="1"/>
  <c r="T2491" i="1"/>
  <c r="V2491" i="1"/>
  <c r="T3455" i="1"/>
  <c r="V3455" i="1"/>
  <c r="T319" i="1"/>
  <c r="V319" i="1"/>
  <c r="T2492" i="1"/>
  <c r="V2492" i="1"/>
  <c r="T2829" i="1"/>
  <c r="V2829" i="1"/>
  <c r="T1034" i="1"/>
  <c r="V1034" i="1"/>
  <c r="T744" i="1"/>
  <c r="V744" i="1"/>
  <c r="T2176" i="1"/>
  <c r="V2176" i="1"/>
  <c r="T1924" i="1"/>
  <c r="V1924" i="1"/>
  <c r="T2177" i="1"/>
  <c r="V2177" i="1"/>
  <c r="T2178" i="1"/>
  <c r="V2178" i="1"/>
  <c r="T1520" i="1"/>
  <c r="V1520" i="1"/>
  <c r="T320" i="1"/>
  <c r="V320" i="1"/>
  <c r="T1925" i="1"/>
  <c r="V1925" i="1"/>
  <c r="T2493" i="1"/>
  <c r="V2493" i="1"/>
  <c r="T3456" i="1"/>
  <c r="V3456" i="1"/>
  <c r="T1035" i="1"/>
  <c r="V1035" i="1"/>
  <c r="T745" i="1"/>
  <c r="V745" i="1"/>
  <c r="T2494" i="1"/>
  <c r="V2494" i="1"/>
  <c r="T3457" i="1"/>
  <c r="V3457" i="1"/>
  <c r="T2495" i="1"/>
  <c r="V2495" i="1"/>
  <c r="T321" i="1"/>
  <c r="V321" i="1"/>
  <c r="T2496" i="1"/>
  <c r="V2496" i="1"/>
  <c r="T3277" i="1"/>
  <c r="V3277" i="1"/>
  <c r="T1926" i="1"/>
  <c r="V1926" i="1"/>
  <c r="T3658" i="1"/>
  <c r="V3658" i="1"/>
  <c r="T1036" i="1"/>
  <c r="V1036" i="1"/>
  <c r="T8" i="1"/>
  <c r="V8" i="1"/>
  <c r="T322" i="1"/>
  <c r="V322" i="1"/>
  <c r="T3458" i="1"/>
  <c r="V3458" i="1"/>
  <c r="T2830" i="1"/>
  <c r="V2830" i="1"/>
  <c r="T2831" i="1"/>
  <c r="V2831" i="1"/>
  <c r="T2832" i="1"/>
  <c r="V2832" i="1"/>
  <c r="T2179" i="1"/>
  <c r="V2179" i="1"/>
  <c r="T2497" i="1"/>
  <c r="V2497" i="1"/>
  <c r="T746" i="1"/>
  <c r="V746" i="1"/>
  <c r="T2180" i="1"/>
  <c r="V2180" i="1"/>
  <c r="T2498" i="1"/>
  <c r="V2498" i="1"/>
  <c r="T1521" i="1"/>
  <c r="V1521" i="1"/>
  <c r="T2833" i="1"/>
  <c r="V2833" i="1"/>
  <c r="T2181" i="1"/>
  <c r="V2181" i="1"/>
  <c r="T3278" i="1"/>
  <c r="V3278" i="1"/>
  <c r="T747" i="1"/>
  <c r="V747" i="1"/>
  <c r="T3459" i="1"/>
  <c r="V3459" i="1"/>
  <c r="T748" i="1"/>
  <c r="V748" i="1"/>
  <c r="T3279" i="1"/>
  <c r="V3279" i="1"/>
  <c r="T1037" i="1"/>
  <c r="V1037" i="1"/>
  <c r="T2499" i="1"/>
  <c r="V2499" i="1"/>
  <c r="T9" i="1"/>
  <c r="V9" i="1"/>
  <c r="T2500" i="1"/>
  <c r="V2500" i="1"/>
  <c r="T10" i="1"/>
  <c r="V10" i="1"/>
  <c r="T11" i="1"/>
  <c r="V11" i="1"/>
  <c r="T1522" i="1"/>
  <c r="V1522" i="1"/>
  <c r="T3460" i="1"/>
  <c r="V3460" i="1"/>
  <c r="T2834" i="1"/>
  <c r="V2834" i="1"/>
  <c r="T2501" i="1"/>
  <c r="V2501" i="1"/>
  <c r="T1927" i="1"/>
  <c r="V1927" i="1"/>
  <c r="T3280" i="1"/>
  <c r="V3280" i="1"/>
  <c r="T1523" i="1"/>
  <c r="V1523" i="1"/>
  <c r="T1038" i="1"/>
  <c r="V1038" i="1"/>
  <c r="T2502" i="1"/>
  <c r="V2502" i="1"/>
  <c r="T2182" i="1"/>
  <c r="V2182" i="1"/>
  <c r="T1928" i="1"/>
  <c r="V1928" i="1"/>
  <c r="T122" i="1"/>
  <c r="V122" i="1"/>
  <c r="T123" i="1"/>
  <c r="V123" i="1"/>
  <c r="T124" i="1"/>
  <c r="V124" i="1"/>
  <c r="T125" i="1"/>
  <c r="V125" i="1"/>
  <c r="T126" i="1"/>
  <c r="V126" i="1"/>
  <c r="T127" i="1"/>
  <c r="V127" i="1"/>
  <c r="T128" i="1"/>
  <c r="V128" i="1"/>
  <c r="T129" i="1"/>
  <c r="V129" i="1"/>
  <c r="T130" i="1"/>
  <c r="V130" i="1"/>
  <c r="T131" i="1"/>
  <c r="V131" i="1"/>
  <c r="T132" i="1"/>
  <c r="V132" i="1"/>
  <c r="T133" i="1"/>
  <c r="V133" i="1"/>
  <c r="T134" i="1"/>
  <c r="V134" i="1"/>
  <c r="T135" i="1"/>
  <c r="V135" i="1"/>
  <c r="T136" i="1"/>
  <c r="V136" i="1"/>
  <c r="T137" i="1"/>
  <c r="V137" i="1"/>
  <c r="T138" i="1"/>
  <c r="V138" i="1"/>
  <c r="T139" i="1"/>
  <c r="V139" i="1"/>
  <c r="T140" i="1"/>
  <c r="V140" i="1"/>
  <c r="T141" i="1"/>
  <c r="V141" i="1"/>
  <c r="T142" i="1"/>
  <c r="V142" i="1"/>
  <c r="T143" i="1"/>
  <c r="V143" i="1"/>
  <c r="T144" i="1"/>
  <c r="V144" i="1"/>
  <c r="T145" i="1"/>
  <c r="V145" i="1"/>
  <c r="T146" i="1"/>
  <c r="V146" i="1"/>
  <c r="T147" i="1"/>
  <c r="V147" i="1"/>
  <c r="T148" i="1"/>
  <c r="V148" i="1"/>
  <c r="T149" i="1"/>
  <c r="V149" i="1"/>
  <c r="T150" i="1"/>
  <c r="V150" i="1"/>
  <c r="T151" i="1"/>
  <c r="V151" i="1"/>
  <c r="T152" i="1"/>
  <c r="V152" i="1"/>
  <c r="T153" i="1"/>
  <c r="V153" i="1"/>
  <c r="T154" i="1"/>
  <c r="V154" i="1"/>
  <c r="T155" i="1"/>
  <c r="V155" i="1"/>
  <c r="T156" i="1"/>
  <c r="V156" i="1"/>
  <c r="T157" i="1"/>
  <c r="V157" i="1"/>
  <c r="T158" i="1"/>
  <c r="V158" i="1"/>
  <c r="T159" i="1"/>
  <c r="V159" i="1"/>
  <c r="T160" i="1"/>
  <c r="V160" i="1"/>
  <c r="T161" i="1"/>
  <c r="V161" i="1"/>
  <c r="T162" i="1"/>
  <c r="V162" i="1"/>
  <c r="T163" i="1"/>
  <c r="V163" i="1"/>
  <c r="T164" i="1"/>
  <c r="V164" i="1"/>
  <c r="T165" i="1"/>
  <c r="V165" i="1"/>
  <c r="T166" i="1"/>
  <c r="V166" i="1"/>
  <c r="T167" i="1"/>
  <c r="V167" i="1"/>
  <c r="T168" i="1"/>
  <c r="V168" i="1"/>
  <c r="T169" i="1"/>
  <c r="V169" i="1"/>
  <c r="T170" i="1"/>
  <c r="V170" i="1"/>
  <c r="T171" i="1"/>
  <c r="V171" i="1"/>
  <c r="T172" i="1"/>
  <c r="V172" i="1"/>
  <c r="T173" i="1"/>
  <c r="V173" i="1"/>
  <c r="T174" i="1"/>
  <c r="V174" i="1"/>
  <c r="T175" i="1"/>
  <c r="V175" i="1"/>
  <c r="T176" i="1"/>
  <c r="V176" i="1"/>
  <c r="T177" i="1"/>
  <c r="V177" i="1"/>
  <c r="T178" i="1"/>
  <c r="V178" i="1"/>
  <c r="T179" i="1"/>
  <c r="V179" i="1"/>
  <c r="T180" i="1"/>
  <c r="V180" i="1"/>
  <c r="T181" i="1"/>
  <c r="V181" i="1"/>
  <c r="T182" i="1"/>
  <c r="V182" i="1"/>
  <c r="T183" i="1"/>
  <c r="V183" i="1"/>
  <c r="T184" i="1"/>
  <c r="V184" i="1"/>
  <c r="T185" i="1"/>
  <c r="V185" i="1"/>
  <c r="T186" i="1"/>
  <c r="V186" i="1"/>
  <c r="T187" i="1"/>
  <c r="V187" i="1"/>
  <c r="T188" i="1"/>
  <c r="V188" i="1"/>
  <c r="T189" i="1"/>
  <c r="V189" i="1"/>
  <c r="T190" i="1"/>
  <c r="V190" i="1"/>
  <c r="T191" i="1"/>
  <c r="V191" i="1"/>
  <c r="T192" i="1"/>
  <c r="V192" i="1"/>
  <c r="T193" i="1"/>
  <c r="V193" i="1"/>
  <c r="T194" i="1"/>
  <c r="V194" i="1"/>
  <c r="T195" i="1"/>
  <c r="V195" i="1"/>
  <c r="T196" i="1"/>
  <c r="V196" i="1"/>
  <c r="T197" i="1"/>
  <c r="V197" i="1"/>
  <c r="T198" i="1"/>
  <c r="V198" i="1"/>
  <c r="T199" i="1"/>
  <c r="V199" i="1"/>
  <c r="T200" i="1"/>
  <c r="V200" i="1"/>
  <c r="T201" i="1"/>
  <c r="V201" i="1"/>
  <c r="T202" i="1"/>
  <c r="V202" i="1"/>
  <c r="T203" i="1"/>
  <c r="V203" i="1"/>
  <c r="T204" i="1"/>
  <c r="V204" i="1"/>
  <c r="T205" i="1"/>
  <c r="V205" i="1"/>
  <c r="T206" i="1"/>
  <c r="V206" i="1"/>
  <c r="T207" i="1"/>
  <c r="V207" i="1"/>
  <c r="T208" i="1"/>
  <c r="V208" i="1"/>
  <c r="T209" i="1"/>
  <c r="V209" i="1"/>
  <c r="T210" i="1"/>
  <c r="V210" i="1"/>
  <c r="T211" i="1"/>
  <c r="V211" i="1"/>
  <c r="T212" i="1"/>
  <c r="V212" i="1"/>
  <c r="T213" i="1"/>
  <c r="V213" i="1"/>
  <c r="T214" i="1"/>
  <c r="V214" i="1"/>
  <c r="T215" i="1"/>
  <c r="V215" i="1"/>
  <c r="T216" i="1"/>
  <c r="V216" i="1"/>
  <c r="T217" i="1"/>
  <c r="V217" i="1"/>
  <c r="T218" i="1"/>
  <c r="V218" i="1"/>
  <c r="T219" i="1"/>
  <c r="V219" i="1"/>
  <c r="T220" i="1"/>
  <c r="V220" i="1"/>
  <c r="T221" i="1"/>
  <c r="V221" i="1"/>
  <c r="T222" i="1"/>
  <c r="V222" i="1"/>
  <c r="T223" i="1"/>
  <c r="V223" i="1"/>
  <c r="T224" i="1"/>
  <c r="V224" i="1"/>
  <c r="T225" i="1"/>
  <c r="V225" i="1"/>
  <c r="T226" i="1"/>
  <c r="V226" i="1"/>
  <c r="T227" i="1"/>
  <c r="V227" i="1"/>
  <c r="T228" i="1"/>
  <c r="V228" i="1"/>
  <c r="T229" i="1"/>
  <c r="V229" i="1"/>
  <c r="T230" i="1"/>
  <c r="V230" i="1"/>
  <c r="T231" i="1"/>
  <c r="V231" i="1"/>
  <c r="T232" i="1"/>
  <c r="V232" i="1"/>
  <c r="T233" i="1"/>
  <c r="V233" i="1"/>
  <c r="T234" i="1"/>
  <c r="V234" i="1"/>
  <c r="T235" i="1"/>
  <c r="V235" i="1"/>
  <c r="T236" i="1"/>
  <c r="V236" i="1"/>
  <c r="T237" i="1"/>
  <c r="V237" i="1"/>
  <c r="T238" i="1"/>
  <c r="V238" i="1"/>
  <c r="T239" i="1"/>
  <c r="V239" i="1"/>
  <c r="T240" i="1"/>
  <c r="V240" i="1"/>
  <c r="T241" i="1"/>
  <c r="V241" i="1"/>
  <c r="T2523" i="1"/>
  <c r="V2523" i="1"/>
  <c r="T3281" i="1"/>
  <c r="V3281" i="1"/>
  <c r="T3282" i="1"/>
  <c r="V3282" i="1"/>
  <c r="T1524" i="1"/>
  <c r="V1524" i="1"/>
  <c r="T1039" i="1"/>
  <c r="V1039" i="1"/>
  <c r="T1929" i="1"/>
  <c r="V1929" i="1"/>
  <c r="T3461" i="1"/>
  <c r="V3461" i="1"/>
  <c r="T3659" i="1"/>
  <c r="V3659" i="1"/>
  <c r="T3283" i="1"/>
  <c r="V3283" i="1"/>
  <c r="T2183" i="1"/>
  <c r="V2183" i="1"/>
  <c r="T2835" i="1"/>
  <c r="V2835" i="1"/>
  <c r="T12" i="1"/>
  <c r="V12" i="1"/>
  <c r="T2524" i="1"/>
  <c r="V2524" i="1"/>
  <c r="T1525" i="1"/>
  <c r="V1525" i="1"/>
  <c r="T3660" i="1"/>
  <c r="V3660" i="1"/>
  <c r="T1040" i="1"/>
  <c r="V1040" i="1"/>
  <c r="T1041" i="1"/>
  <c r="V1041" i="1"/>
  <c r="T13" i="1"/>
  <c r="V13" i="1"/>
  <c r="T2836" i="1"/>
  <c r="V2836" i="1"/>
  <c r="T2525" i="1"/>
  <c r="V2525" i="1"/>
  <c r="T2184" i="1"/>
  <c r="V2184" i="1"/>
  <c r="T14" i="1"/>
  <c r="V14" i="1"/>
  <c r="T1526" i="1"/>
  <c r="V1526" i="1"/>
  <c r="T323" i="1"/>
  <c r="V323" i="1"/>
  <c r="T15" i="1"/>
  <c r="V15" i="1"/>
  <c r="T2526" i="1"/>
  <c r="V2526" i="1"/>
  <c r="T1527" i="1"/>
  <c r="V1527" i="1"/>
  <c r="T2837" i="1"/>
  <c r="V2837" i="1"/>
  <c r="T3661" i="1"/>
  <c r="V3661" i="1"/>
  <c r="T1528" i="1"/>
  <c r="V1528" i="1"/>
  <c r="T16" i="1"/>
  <c r="V16" i="1"/>
  <c r="T749" i="1"/>
  <c r="V749" i="1"/>
  <c r="T1186" i="1"/>
  <c r="V1186" i="1"/>
  <c r="T2185" i="1"/>
  <c r="V2185" i="1"/>
  <c r="T2527" i="1"/>
  <c r="V2527" i="1"/>
  <c r="T3462" i="1"/>
  <c r="V3462" i="1"/>
  <c r="T1187" i="1"/>
  <c r="V1187" i="1"/>
  <c r="T17" i="1"/>
  <c r="V17" i="1"/>
  <c r="T3662" i="1"/>
  <c r="V3662" i="1"/>
  <c r="T1529" i="1"/>
  <c r="V1529" i="1"/>
  <c r="T18" i="1"/>
  <c r="V18" i="1"/>
  <c r="T2838" i="1"/>
  <c r="V2838" i="1"/>
  <c r="T1530" i="1"/>
  <c r="V1530" i="1"/>
  <c r="T2839" i="1"/>
  <c r="V2839" i="1"/>
  <c r="T750" i="1"/>
  <c r="V750" i="1"/>
  <c r="T324" i="1"/>
  <c r="V324" i="1"/>
  <c r="T1188" i="1"/>
  <c r="V1188" i="1"/>
  <c r="T3463" i="1"/>
  <c r="V3463" i="1"/>
  <c r="T2840" i="1"/>
  <c r="V2840" i="1"/>
  <c r="T3464" i="1"/>
  <c r="V3464" i="1"/>
  <c r="T751" i="1"/>
  <c r="V751" i="1"/>
  <c r="T19" i="1"/>
  <c r="V19" i="1"/>
  <c r="T3663" i="1"/>
  <c r="V3663" i="1"/>
  <c r="T2528" i="1"/>
  <c r="V2528" i="1"/>
  <c r="T2186" i="1"/>
  <c r="V2186" i="1"/>
  <c r="T3664" i="1"/>
  <c r="V3664" i="1"/>
  <c r="T325" i="1"/>
  <c r="V325" i="1"/>
  <c r="T2529" i="1"/>
  <c r="V2529" i="1"/>
  <c r="T2530" i="1"/>
  <c r="V2530" i="1"/>
  <c r="T3465" i="1"/>
  <c r="V3465" i="1"/>
  <c r="T2531" i="1"/>
  <c r="V2531" i="1"/>
  <c r="T1189" i="1"/>
  <c r="V1189" i="1"/>
  <c r="T1531" i="1"/>
  <c r="V1531" i="1"/>
  <c r="T2841" i="1"/>
  <c r="V2841" i="1"/>
  <c r="T1930" i="1"/>
  <c r="V1930" i="1"/>
  <c r="T1190" i="1"/>
  <c r="V1190" i="1"/>
  <c r="T1191" i="1"/>
  <c r="V1191" i="1"/>
  <c r="T1532" i="1"/>
  <c r="V1532" i="1"/>
  <c r="T1533" i="1"/>
  <c r="V1533" i="1"/>
  <c r="T326" i="1"/>
  <c r="V326" i="1"/>
  <c r="T3466" i="1"/>
  <c r="V3466" i="1"/>
  <c r="T3284" i="1"/>
  <c r="V3284" i="1"/>
  <c r="T2532" i="1"/>
  <c r="V2532" i="1"/>
  <c r="T2187" i="1"/>
  <c r="V2187" i="1"/>
  <c r="T1534" i="1"/>
  <c r="V1534" i="1"/>
  <c r="T1931" i="1"/>
  <c r="V1931" i="1"/>
  <c r="T3285" i="1"/>
  <c r="V3285" i="1"/>
  <c r="T3286" i="1"/>
  <c r="V3286" i="1"/>
  <c r="T1192" i="1"/>
  <c r="V1192" i="1"/>
  <c r="T3287" i="1"/>
  <c r="V3287" i="1"/>
  <c r="T3288" i="1"/>
  <c r="V3288" i="1"/>
  <c r="T3467" i="1"/>
  <c r="V3467" i="1"/>
  <c r="T20" i="1"/>
  <c r="V20" i="1"/>
  <c r="T3289" i="1"/>
  <c r="V3289" i="1"/>
  <c r="T2188" i="1"/>
  <c r="V2188" i="1"/>
  <c r="T3290" i="1"/>
  <c r="V3290" i="1"/>
  <c r="T1193" i="1"/>
  <c r="V1193" i="1"/>
  <c r="T1194" i="1"/>
  <c r="V1194" i="1"/>
  <c r="T3468" i="1"/>
  <c r="V3468" i="1"/>
  <c r="T3469" i="1"/>
  <c r="V3469" i="1"/>
  <c r="T21" i="1"/>
  <c r="V21" i="1"/>
  <c r="T2842" i="1"/>
  <c r="V2842" i="1"/>
  <c r="T3665" i="1"/>
  <c r="V3665" i="1"/>
  <c r="T2533" i="1"/>
  <c r="V2533" i="1"/>
  <c r="T22" i="1"/>
  <c r="V22" i="1"/>
  <c r="T23" i="1"/>
  <c r="V23" i="1"/>
  <c r="T3470" i="1"/>
  <c r="V3470" i="1"/>
  <c r="T1195" i="1"/>
  <c r="V1195" i="1"/>
  <c r="T1932" i="1"/>
  <c r="V1932" i="1"/>
  <c r="T2534" i="1"/>
  <c r="V2534" i="1"/>
  <c r="T1196" i="1"/>
  <c r="V1196" i="1"/>
  <c r="T3666" i="1"/>
  <c r="V3666" i="1"/>
  <c r="T2535" i="1"/>
  <c r="V2535" i="1"/>
  <c r="T3471" i="1"/>
  <c r="V3471" i="1"/>
  <c r="T24" i="1"/>
  <c r="V24" i="1"/>
  <c r="T25" i="1"/>
  <c r="V25" i="1"/>
  <c r="T3667" i="1"/>
  <c r="V3667" i="1"/>
  <c r="T3472" i="1"/>
  <c r="V3472" i="1"/>
  <c r="T1933" i="1"/>
  <c r="V1933" i="1"/>
  <c r="T1535" i="1"/>
  <c r="V1535" i="1"/>
  <c r="T327" i="1"/>
  <c r="V327" i="1"/>
  <c r="T1197" i="1"/>
  <c r="V1197" i="1"/>
  <c r="T3668" i="1"/>
  <c r="V3668" i="1"/>
  <c r="T3473" i="1"/>
  <c r="V3473" i="1"/>
  <c r="T2536" i="1"/>
  <c r="V2536" i="1"/>
  <c r="T3474" i="1"/>
  <c r="V3474" i="1"/>
  <c r="T1198" i="1"/>
  <c r="V1198" i="1"/>
  <c r="T2537" i="1"/>
  <c r="V2537" i="1"/>
  <c r="T2923" i="1"/>
  <c r="V2923" i="1"/>
  <c r="T3475" i="1"/>
  <c r="V3475" i="1"/>
  <c r="T2189" i="1"/>
  <c r="V2189" i="1"/>
  <c r="T3476" i="1"/>
  <c r="V3476" i="1"/>
  <c r="T1934" i="1"/>
  <c r="V1934" i="1"/>
  <c r="T2538" i="1"/>
  <c r="V2538" i="1"/>
  <c r="T2924" i="1"/>
  <c r="V2924" i="1"/>
  <c r="T1536" i="1"/>
  <c r="V1536" i="1"/>
  <c r="T26" i="1"/>
  <c r="V26" i="1"/>
  <c r="T2539" i="1"/>
  <c r="V2539" i="1"/>
  <c r="T1199" i="1"/>
  <c r="V1199" i="1"/>
  <c r="T752" i="1"/>
  <c r="V752" i="1"/>
  <c r="T753" i="1"/>
  <c r="V753" i="1"/>
  <c r="T754" i="1"/>
  <c r="V754" i="1"/>
  <c r="T1200" i="1"/>
  <c r="V1200" i="1"/>
  <c r="T2190" i="1"/>
  <c r="V2190" i="1"/>
  <c r="T328" i="1"/>
  <c r="V328" i="1"/>
  <c r="T1537" i="1"/>
  <c r="V1537" i="1"/>
  <c r="T1935" i="1"/>
  <c r="V1935" i="1"/>
  <c r="T3477" i="1"/>
  <c r="V3477" i="1"/>
  <c r="T1538" i="1"/>
  <c r="V1538" i="1"/>
  <c r="T2540" i="1"/>
  <c r="V2540" i="1"/>
  <c r="T755" i="1"/>
  <c r="V755" i="1"/>
  <c r="T2191" i="1"/>
  <c r="V2191" i="1"/>
  <c r="T329" i="1"/>
  <c r="V329" i="1"/>
  <c r="T27" i="1"/>
  <c r="V27" i="1"/>
  <c r="T756" i="1"/>
  <c r="V756" i="1"/>
  <c r="T3478" i="1"/>
  <c r="V3478" i="1"/>
  <c r="T1936" i="1"/>
  <c r="V1936" i="1"/>
  <c r="T1937" i="1"/>
  <c r="V1937" i="1"/>
  <c r="T2192" i="1"/>
  <c r="V2192" i="1"/>
  <c r="T1201" i="1"/>
  <c r="V1201" i="1"/>
  <c r="T28" i="1"/>
  <c r="V28" i="1"/>
  <c r="T3291" i="1"/>
  <c r="V3291" i="1"/>
  <c r="T330" i="1"/>
  <c r="V330" i="1"/>
  <c r="T3669" i="1"/>
  <c r="V3669" i="1"/>
  <c r="T1202" i="1"/>
  <c r="V1202" i="1"/>
  <c r="T2541" i="1"/>
  <c r="V2541" i="1"/>
  <c r="T2193" i="1"/>
  <c r="V2193" i="1"/>
  <c r="T1938" i="1"/>
  <c r="V1938" i="1"/>
  <c r="T2542" i="1"/>
  <c r="V2542" i="1"/>
  <c r="T3292" i="1"/>
  <c r="V3292" i="1"/>
  <c r="T29" i="1"/>
  <c r="V29" i="1"/>
  <c r="T1939" i="1"/>
  <c r="V1939" i="1"/>
  <c r="T3479" i="1"/>
  <c r="V3479" i="1"/>
  <c r="T2194" i="1"/>
  <c r="V2194" i="1"/>
  <c r="T1539" i="1"/>
  <c r="V1539" i="1"/>
  <c r="T1203" i="1"/>
  <c r="V1203" i="1"/>
  <c r="T30" i="1"/>
  <c r="V30" i="1"/>
  <c r="T3670" i="1"/>
  <c r="V3670" i="1"/>
  <c r="T3671" i="1"/>
  <c r="V3671" i="1"/>
  <c r="T2195" i="1"/>
  <c r="V2195" i="1"/>
  <c r="T31" i="1"/>
  <c r="V31" i="1"/>
  <c r="T3293" i="1"/>
  <c r="V3293" i="1"/>
  <c r="T1940" i="1"/>
  <c r="V1940" i="1"/>
  <c r="T2196" i="1"/>
  <c r="V2196" i="1"/>
  <c r="T3672" i="1"/>
  <c r="V3672" i="1"/>
  <c r="T3673" i="1"/>
  <c r="V3673" i="1"/>
  <c r="T1540" i="1"/>
  <c r="V1540" i="1"/>
  <c r="T2543" i="1"/>
  <c r="V2543" i="1"/>
  <c r="T2197" i="1"/>
  <c r="V2197" i="1"/>
  <c r="T32" i="1"/>
  <c r="V32" i="1"/>
  <c r="T422" i="1"/>
  <c r="V422" i="1"/>
  <c r="T423" i="1"/>
  <c r="V423" i="1"/>
  <c r="T424" i="1"/>
  <c r="V424" i="1"/>
  <c r="T425" i="1"/>
  <c r="V425" i="1"/>
  <c r="T426" i="1"/>
  <c r="V426" i="1"/>
  <c r="T427" i="1"/>
  <c r="V427" i="1"/>
  <c r="T428" i="1"/>
  <c r="V428" i="1"/>
  <c r="T429" i="1"/>
  <c r="V429" i="1"/>
  <c r="T430" i="1"/>
  <c r="V430" i="1"/>
  <c r="T431" i="1"/>
  <c r="V431" i="1"/>
  <c r="T432" i="1"/>
  <c r="V432" i="1"/>
  <c r="T433" i="1"/>
  <c r="V433" i="1"/>
  <c r="T434" i="1"/>
  <c r="V434" i="1"/>
  <c r="T435" i="1"/>
  <c r="V435" i="1"/>
  <c r="T436" i="1"/>
  <c r="V436" i="1"/>
  <c r="T437" i="1"/>
  <c r="V437" i="1"/>
  <c r="T438" i="1"/>
  <c r="V438" i="1"/>
  <c r="T439" i="1"/>
  <c r="V439" i="1"/>
  <c r="T440" i="1"/>
  <c r="V440" i="1"/>
  <c r="T441" i="1"/>
  <c r="V441" i="1"/>
  <c r="T442" i="1"/>
  <c r="V442" i="1"/>
  <c r="T443" i="1"/>
  <c r="V443" i="1"/>
  <c r="T444" i="1"/>
  <c r="V444" i="1"/>
  <c r="T445" i="1"/>
  <c r="V445" i="1"/>
  <c r="T446" i="1"/>
  <c r="V446" i="1"/>
  <c r="T447" i="1"/>
  <c r="V447" i="1"/>
  <c r="T448" i="1"/>
  <c r="V448" i="1"/>
  <c r="T449" i="1"/>
  <c r="V449" i="1"/>
  <c r="T450" i="1"/>
  <c r="V450" i="1"/>
  <c r="T451" i="1"/>
  <c r="V451" i="1"/>
  <c r="T452" i="1"/>
  <c r="V452" i="1"/>
  <c r="T453" i="1"/>
  <c r="V453" i="1"/>
  <c r="T454" i="1"/>
  <c r="V454" i="1"/>
  <c r="T455" i="1"/>
  <c r="V455" i="1"/>
  <c r="T456" i="1"/>
  <c r="V456" i="1"/>
  <c r="T457" i="1"/>
  <c r="V457" i="1"/>
  <c r="T458" i="1"/>
  <c r="V458" i="1"/>
  <c r="T459" i="1"/>
  <c r="V459" i="1"/>
  <c r="T460" i="1"/>
  <c r="V460" i="1"/>
  <c r="T461" i="1"/>
  <c r="V461" i="1"/>
  <c r="T462" i="1"/>
  <c r="V462" i="1"/>
  <c r="T463" i="1"/>
  <c r="V463" i="1"/>
  <c r="T464" i="1"/>
  <c r="V464" i="1"/>
  <c r="T465" i="1"/>
  <c r="V465" i="1"/>
  <c r="T466" i="1"/>
  <c r="V466" i="1"/>
  <c r="T467" i="1"/>
  <c r="V467" i="1"/>
  <c r="T468" i="1"/>
  <c r="V468" i="1"/>
  <c r="T469" i="1"/>
  <c r="V469" i="1"/>
  <c r="T470" i="1"/>
  <c r="V470" i="1"/>
  <c r="T471" i="1"/>
  <c r="V471" i="1"/>
  <c r="T472" i="1"/>
  <c r="V472" i="1"/>
  <c r="T473" i="1"/>
  <c r="V473" i="1"/>
  <c r="T474" i="1"/>
  <c r="V474" i="1"/>
  <c r="T475" i="1"/>
  <c r="V475" i="1"/>
  <c r="T476" i="1"/>
  <c r="V476" i="1"/>
  <c r="T477" i="1"/>
  <c r="V477" i="1"/>
  <c r="T478" i="1"/>
  <c r="V478" i="1"/>
  <c r="T479" i="1"/>
  <c r="V479" i="1"/>
  <c r="T480" i="1"/>
  <c r="V480" i="1"/>
  <c r="T481" i="1"/>
  <c r="V481" i="1"/>
  <c r="T482" i="1"/>
  <c r="V482" i="1"/>
  <c r="T483" i="1"/>
  <c r="V483" i="1"/>
  <c r="T484" i="1"/>
  <c r="V484" i="1"/>
  <c r="T485" i="1"/>
  <c r="V485" i="1"/>
  <c r="T486" i="1"/>
  <c r="V486" i="1"/>
  <c r="T487" i="1"/>
  <c r="V487" i="1"/>
  <c r="T488" i="1"/>
  <c r="V488" i="1"/>
  <c r="T489" i="1"/>
  <c r="V489" i="1"/>
  <c r="T490" i="1"/>
  <c r="V490" i="1"/>
  <c r="T491" i="1"/>
  <c r="V491" i="1"/>
  <c r="T492" i="1"/>
  <c r="V492" i="1"/>
  <c r="T493" i="1"/>
  <c r="V493" i="1"/>
  <c r="T494" i="1"/>
  <c r="V494" i="1"/>
  <c r="T495" i="1"/>
  <c r="V495" i="1"/>
  <c r="T496" i="1"/>
  <c r="V496" i="1"/>
  <c r="T497" i="1"/>
  <c r="V497" i="1"/>
  <c r="T498" i="1"/>
  <c r="V498" i="1"/>
  <c r="T499" i="1"/>
  <c r="V499" i="1"/>
  <c r="T500" i="1"/>
  <c r="V500" i="1"/>
  <c r="T501" i="1"/>
  <c r="V501" i="1"/>
  <c r="T502" i="1"/>
  <c r="V502" i="1"/>
  <c r="T503" i="1"/>
  <c r="V503" i="1"/>
  <c r="T504" i="1"/>
  <c r="V504" i="1"/>
  <c r="T505" i="1"/>
  <c r="V505" i="1"/>
  <c r="T506" i="1"/>
  <c r="V506" i="1"/>
  <c r="T507" i="1"/>
  <c r="V507" i="1"/>
  <c r="T508" i="1"/>
  <c r="V508" i="1"/>
  <c r="T509" i="1"/>
  <c r="V509" i="1"/>
  <c r="T510" i="1"/>
  <c r="V510" i="1"/>
  <c r="T511" i="1"/>
  <c r="V511" i="1"/>
  <c r="T512" i="1"/>
  <c r="V512" i="1"/>
  <c r="T513" i="1"/>
  <c r="V513" i="1"/>
  <c r="T514" i="1"/>
  <c r="V514" i="1"/>
  <c r="T515" i="1"/>
  <c r="V515" i="1"/>
  <c r="T516" i="1"/>
  <c r="V516" i="1"/>
  <c r="T517" i="1"/>
  <c r="V517" i="1"/>
  <c r="T518" i="1"/>
  <c r="V518" i="1"/>
  <c r="T519" i="1"/>
  <c r="V519" i="1"/>
  <c r="T520" i="1"/>
  <c r="V520" i="1"/>
  <c r="T521" i="1"/>
  <c r="V521" i="1"/>
  <c r="T3294" i="1"/>
  <c r="V3294" i="1"/>
  <c r="T3480" i="1"/>
  <c r="V3480" i="1"/>
  <c r="T1204" i="1"/>
  <c r="V1204" i="1"/>
  <c r="T331" i="1"/>
  <c r="V331" i="1"/>
  <c r="T2925" i="1"/>
  <c r="V2925" i="1"/>
  <c r="T1941" i="1"/>
  <c r="V1941" i="1"/>
  <c r="T1942" i="1"/>
  <c r="V1942" i="1"/>
  <c r="T1541" i="1"/>
  <c r="V1541" i="1"/>
  <c r="T2926" i="1"/>
  <c r="V2926" i="1"/>
  <c r="T757" i="1"/>
  <c r="V757" i="1"/>
  <c r="T2198" i="1"/>
  <c r="V2198" i="1"/>
  <c r="T3295" i="1"/>
  <c r="V3295" i="1"/>
  <c r="T33" i="1"/>
  <c r="V33" i="1"/>
  <c r="T34" i="1"/>
  <c r="V34" i="1"/>
  <c r="T3674" i="1"/>
  <c r="V3674" i="1"/>
  <c r="T758" i="1"/>
  <c r="V758" i="1"/>
  <c r="T2199" i="1"/>
  <c r="V2199" i="1"/>
  <c r="T3481" i="1"/>
  <c r="V3481" i="1"/>
  <c r="T35" i="1"/>
  <c r="V35" i="1"/>
  <c r="T2200" i="1"/>
  <c r="V2200" i="1"/>
  <c r="T542" i="1"/>
  <c r="V542" i="1"/>
  <c r="T543" i="1"/>
  <c r="V543" i="1"/>
  <c r="T544" i="1"/>
  <c r="V544" i="1"/>
  <c r="T545" i="1"/>
  <c r="V545" i="1"/>
  <c r="T546" i="1"/>
  <c r="V546" i="1"/>
  <c r="T547" i="1"/>
  <c r="V547" i="1"/>
  <c r="T548" i="1"/>
  <c r="V548" i="1"/>
  <c r="T549" i="1"/>
  <c r="V549" i="1"/>
  <c r="T550" i="1"/>
  <c r="V550" i="1"/>
  <c r="T551" i="1"/>
  <c r="V551" i="1"/>
  <c r="T552" i="1"/>
  <c r="V552" i="1"/>
  <c r="T553" i="1"/>
  <c r="V553" i="1"/>
  <c r="T554" i="1"/>
  <c r="V554" i="1"/>
  <c r="T555" i="1"/>
  <c r="V555" i="1"/>
  <c r="T556" i="1"/>
  <c r="V556" i="1"/>
  <c r="T557" i="1"/>
  <c r="V557" i="1"/>
  <c r="T558" i="1"/>
  <c r="V558" i="1"/>
  <c r="T559" i="1"/>
  <c r="V559" i="1"/>
  <c r="T560" i="1"/>
  <c r="V560" i="1"/>
  <c r="T561" i="1"/>
  <c r="V561" i="1"/>
  <c r="T562" i="1"/>
  <c r="V562" i="1"/>
  <c r="T563" i="1"/>
  <c r="V563" i="1"/>
  <c r="T564" i="1"/>
  <c r="V564" i="1"/>
  <c r="T565" i="1"/>
  <c r="V565" i="1"/>
  <c r="T566" i="1"/>
  <c r="V566" i="1"/>
  <c r="T567" i="1"/>
  <c r="V567" i="1"/>
  <c r="T568" i="1"/>
  <c r="V568" i="1"/>
  <c r="T569" i="1"/>
  <c r="V569" i="1"/>
  <c r="T570" i="1"/>
  <c r="V570" i="1"/>
  <c r="T571" i="1"/>
  <c r="V571" i="1"/>
  <c r="T572" i="1"/>
  <c r="V572" i="1"/>
  <c r="T573" i="1"/>
  <c r="V573" i="1"/>
  <c r="T574" i="1"/>
  <c r="V574" i="1"/>
  <c r="T575" i="1"/>
  <c r="V575" i="1"/>
  <c r="T576" i="1"/>
  <c r="V576" i="1"/>
  <c r="T577" i="1"/>
  <c r="V577" i="1"/>
  <c r="T578" i="1"/>
  <c r="V578" i="1"/>
  <c r="T579" i="1"/>
  <c r="V579" i="1"/>
  <c r="T580" i="1"/>
  <c r="V580" i="1"/>
  <c r="T581" i="1"/>
  <c r="V581" i="1"/>
  <c r="T582" i="1"/>
  <c r="V582" i="1"/>
  <c r="T583" i="1"/>
  <c r="V583" i="1"/>
  <c r="T584" i="1"/>
  <c r="V584" i="1"/>
  <c r="T585" i="1"/>
  <c r="V585" i="1"/>
  <c r="T586" i="1"/>
  <c r="V586" i="1"/>
  <c r="T587" i="1"/>
  <c r="V587" i="1"/>
  <c r="T588" i="1"/>
  <c r="V588" i="1"/>
  <c r="T589" i="1"/>
  <c r="V589" i="1"/>
  <c r="T590" i="1"/>
  <c r="V590" i="1"/>
  <c r="T591" i="1"/>
  <c r="V591" i="1"/>
  <c r="T592" i="1"/>
  <c r="V592" i="1"/>
  <c r="T593" i="1"/>
  <c r="V593" i="1"/>
  <c r="T594" i="1"/>
  <c r="V594" i="1"/>
  <c r="T595" i="1"/>
  <c r="V595" i="1"/>
  <c r="T596" i="1"/>
  <c r="V596" i="1"/>
  <c r="T597" i="1"/>
  <c r="V597" i="1"/>
  <c r="T598" i="1"/>
  <c r="V598" i="1"/>
  <c r="T599" i="1"/>
  <c r="V599" i="1"/>
  <c r="T600" i="1"/>
  <c r="V600" i="1"/>
  <c r="T601" i="1"/>
  <c r="V601" i="1"/>
  <c r="T602" i="1"/>
  <c r="V602" i="1"/>
  <c r="T603" i="1"/>
  <c r="V603" i="1"/>
  <c r="T604" i="1"/>
  <c r="V604" i="1"/>
  <c r="T605" i="1"/>
  <c r="V605" i="1"/>
  <c r="T606" i="1"/>
  <c r="V606" i="1"/>
  <c r="T607" i="1"/>
  <c r="V607" i="1"/>
  <c r="T608" i="1"/>
  <c r="V608" i="1"/>
  <c r="T609" i="1"/>
  <c r="V609" i="1"/>
  <c r="T610" i="1"/>
  <c r="V610" i="1"/>
  <c r="T611" i="1"/>
  <c r="V611" i="1"/>
  <c r="T612" i="1"/>
  <c r="V612" i="1"/>
  <c r="T613" i="1"/>
  <c r="V613" i="1"/>
  <c r="T614" i="1"/>
  <c r="V614" i="1"/>
  <c r="T615" i="1"/>
  <c r="V615" i="1"/>
  <c r="T616" i="1"/>
  <c r="V616" i="1"/>
  <c r="T617" i="1"/>
  <c r="V617" i="1"/>
  <c r="T618" i="1"/>
  <c r="V618" i="1"/>
  <c r="T619" i="1"/>
  <c r="V619" i="1"/>
  <c r="T620" i="1"/>
  <c r="V620" i="1"/>
  <c r="T621" i="1"/>
  <c r="V621" i="1"/>
  <c r="T622" i="1"/>
  <c r="V622" i="1"/>
  <c r="T623" i="1"/>
  <c r="V623" i="1"/>
  <c r="T624" i="1"/>
  <c r="V624" i="1"/>
  <c r="T625" i="1"/>
  <c r="V625" i="1"/>
  <c r="T626" i="1"/>
  <c r="V626" i="1"/>
  <c r="T627" i="1"/>
  <c r="V627" i="1"/>
  <c r="T628" i="1"/>
  <c r="V628" i="1"/>
  <c r="T629" i="1"/>
  <c r="V629" i="1"/>
  <c r="T630" i="1"/>
  <c r="V630" i="1"/>
  <c r="T631" i="1"/>
  <c r="V631" i="1"/>
  <c r="T632" i="1"/>
  <c r="V632" i="1"/>
  <c r="T633" i="1"/>
  <c r="V633" i="1"/>
  <c r="T634" i="1"/>
  <c r="V634" i="1"/>
  <c r="T635" i="1"/>
  <c r="V635" i="1"/>
  <c r="T636" i="1"/>
  <c r="V636" i="1"/>
  <c r="T637" i="1"/>
  <c r="V637" i="1"/>
  <c r="T638" i="1"/>
  <c r="V638" i="1"/>
  <c r="T639" i="1"/>
  <c r="V639" i="1"/>
  <c r="T640" i="1"/>
  <c r="V640" i="1"/>
  <c r="T641" i="1"/>
  <c r="V641" i="1"/>
  <c r="T3296" i="1"/>
  <c r="V3296" i="1"/>
  <c r="T1943" i="1"/>
  <c r="V1943" i="1"/>
  <c r="T1944" i="1"/>
  <c r="V1944" i="1"/>
  <c r="T36" i="1"/>
  <c r="V36" i="1"/>
  <c r="T3675" i="1"/>
  <c r="V3675" i="1"/>
  <c r="T1945" i="1"/>
  <c r="V1945" i="1"/>
  <c r="T1946" i="1"/>
  <c r="V1946" i="1"/>
  <c r="T1205" i="1"/>
  <c r="V1205" i="1"/>
  <c r="T3676" i="1"/>
  <c r="V3676" i="1"/>
  <c r="T332" i="1"/>
  <c r="V332" i="1"/>
  <c r="T3482" i="1"/>
  <c r="V3482" i="1"/>
  <c r="T3297" i="1"/>
  <c r="V3297" i="1"/>
  <c r="T3298" i="1"/>
  <c r="V3298" i="1"/>
  <c r="T1947" i="1"/>
  <c r="V1947" i="1"/>
  <c r="T2201" i="1"/>
  <c r="V2201" i="1"/>
  <c r="T1206" i="1"/>
  <c r="V1206" i="1"/>
  <c r="T1207" i="1"/>
  <c r="V1207" i="1"/>
  <c r="T3299" i="1"/>
  <c r="V3299" i="1"/>
  <c r="T2202" i="1"/>
  <c r="V2202" i="1"/>
  <c r="T1948" i="1"/>
  <c r="V1948" i="1"/>
  <c r="T662" i="1"/>
  <c r="V662" i="1"/>
  <c r="T663" i="1"/>
  <c r="V663" i="1"/>
  <c r="T664" i="1"/>
  <c r="V664" i="1"/>
  <c r="T665" i="1"/>
  <c r="V665" i="1"/>
  <c r="T666" i="1"/>
  <c r="V666" i="1"/>
  <c r="T667" i="1"/>
  <c r="V667" i="1"/>
  <c r="T668" i="1"/>
  <c r="V668" i="1"/>
  <c r="T669" i="1"/>
  <c r="V669" i="1"/>
  <c r="T670" i="1"/>
  <c r="V670" i="1"/>
  <c r="T671" i="1"/>
  <c r="V671" i="1"/>
  <c r="T672" i="1"/>
  <c r="V672" i="1"/>
  <c r="T673" i="1"/>
  <c r="V673" i="1"/>
  <c r="T674" i="1"/>
  <c r="V674" i="1"/>
  <c r="T675" i="1"/>
  <c r="V675" i="1"/>
  <c r="T676" i="1"/>
  <c r="V676" i="1"/>
  <c r="T677" i="1"/>
  <c r="V677" i="1"/>
  <c r="T678" i="1"/>
  <c r="V678" i="1"/>
  <c r="T679" i="1"/>
  <c r="V679" i="1"/>
  <c r="T680" i="1"/>
  <c r="V680" i="1"/>
  <c r="T681" i="1"/>
  <c r="V681" i="1"/>
  <c r="T682" i="1"/>
  <c r="V682" i="1"/>
  <c r="T683" i="1"/>
  <c r="V683" i="1"/>
  <c r="T684" i="1"/>
  <c r="V684" i="1"/>
  <c r="T685" i="1"/>
  <c r="V685" i="1"/>
  <c r="T686" i="1"/>
  <c r="V686" i="1"/>
  <c r="T687" i="1"/>
  <c r="V687" i="1"/>
  <c r="T688" i="1"/>
  <c r="V688" i="1"/>
  <c r="T689" i="1"/>
  <c r="V689" i="1"/>
  <c r="T690" i="1"/>
  <c r="V690" i="1"/>
  <c r="T691" i="1"/>
  <c r="V691" i="1"/>
  <c r="T692" i="1"/>
  <c r="V692" i="1"/>
  <c r="T693" i="1"/>
  <c r="V693" i="1"/>
  <c r="T694" i="1"/>
  <c r="V694" i="1"/>
  <c r="T695" i="1"/>
  <c r="V695" i="1"/>
  <c r="T696" i="1"/>
  <c r="V696" i="1"/>
  <c r="T697" i="1"/>
  <c r="V697" i="1"/>
  <c r="T698" i="1"/>
  <c r="V698" i="1"/>
  <c r="T699" i="1"/>
  <c r="V699" i="1"/>
  <c r="T700" i="1"/>
  <c r="V700" i="1"/>
  <c r="T701" i="1"/>
  <c r="V701" i="1"/>
  <c r="T702" i="1"/>
  <c r="V702" i="1"/>
  <c r="T703" i="1"/>
  <c r="V703" i="1"/>
  <c r="T704" i="1"/>
  <c r="V704" i="1"/>
  <c r="T705" i="1"/>
  <c r="V705" i="1"/>
  <c r="T706" i="1"/>
  <c r="V706" i="1"/>
  <c r="T707" i="1"/>
  <c r="V707" i="1"/>
  <c r="T708" i="1"/>
  <c r="V708" i="1"/>
  <c r="T709" i="1"/>
  <c r="V709" i="1"/>
  <c r="T710" i="1"/>
  <c r="V710" i="1"/>
  <c r="T711" i="1"/>
  <c r="V711" i="1"/>
  <c r="T712" i="1"/>
  <c r="V712" i="1"/>
  <c r="T713" i="1"/>
  <c r="V713" i="1"/>
  <c r="T714" i="1"/>
  <c r="V714" i="1"/>
  <c r="T715" i="1"/>
  <c r="V715" i="1"/>
  <c r="T716" i="1"/>
  <c r="V716" i="1"/>
  <c r="T717" i="1"/>
  <c r="V717" i="1"/>
  <c r="T718" i="1"/>
  <c r="V718" i="1"/>
  <c r="T719" i="1"/>
  <c r="V719" i="1"/>
  <c r="T720" i="1"/>
  <c r="V720" i="1"/>
  <c r="T721" i="1"/>
  <c r="V721" i="1"/>
  <c r="T1542" i="1"/>
  <c r="V1542" i="1"/>
  <c r="T2203" i="1"/>
  <c r="V2203" i="1"/>
  <c r="T2544" i="1"/>
  <c r="V2544" i="1"/>
  <c r="T2204" i="1"/>
  <c r="V2204" i="1"/>
  <c r="T2927" i="1"/>
  <c r="V2927" i="1"/>
  <c r="T3300" i="1"/>
  <c r="V3300" i="1"/>
  <c r="T2545" i="1"/>
  <c r="V2545" i="1"/>
  <c r="T759" i="1"/>
  <c r="V759" i="1"/>
  <c r="T1949" i="1"/>
  <c r="V1949" i="1"/>
  <c r="T1950" i="1"/>
  <c r="V1950" i="1"/>
  <c r="T3301" i="1"/>
  <c r="V3301" i="1"/>
  <c r="T760" i="1"/>
  <c r="V760" i="1"/>
  <c r="T1951" i="1"/>
  <c r="V1951" i="1"/>
  <c r="T3302" i="1"/>
  <c r="V3302" i="1"/>
  <c r="T37" i="1"/>
  <c r="V37" i="1"/>
  <c r="T3303" i="1"/>
  <c r="V3303" i="1"/>
  <c r="T3304" i="1"/>
  <c r="V3304" i="1"/>
  <c r="T1603" i="1"/>
  <c r="V1603" i="1"/>
  <c r="T3483" i="1"/>
  <c r="V3483" i="1"/>
  <c r="T1952" i="1"/>
  <c r="V1952" i="1"/>
  <c r="T2205" i="1"/>
  <c r="V2205" i="1"/>
  <c r="T2928" i="1"/>
  <c r="V2928" i="1"/>
  <c r="T1208" i="1"/>
  <c r="V1208" i="1"/>
  <c r="T2546" i="1"/>
  <c r="V2546" i="1"/>
  <c r="T3305" i="1"/>
  <c r="V3305" i="1"/>
  <c r="T38" i="1"/>
  <c r="V38" i="1"/>
  <c r="T3677" i="1"/>
  <c r="V3677" i="1"/>
  <c r="T761" i="1"/>
  <c r="V761" i="1"/>
  <c r="T1953" i="1"/>
  <c r="V1953" i="1"/>
  <c r="T782" i="1"/>
  <c r="V782" i="1"/>
  <c r="T1604" i="1"/>
  <c r="V1604" i="1"/>
  <c r="T2206" i="1"/>
  <c r="V2206" i="1"/>
  <c r="T3678" i="1"/>
  <c r="V3678" i="1"/>
  <c r="T1605" i="1"/>
  <c r="V1605" i="1"/>
  <c r="T783" i="1"/>
  <c r="V783" i="1"/>
  <c r="T39" i="1"/>
  <c r="V39" i="1"/>
  <c r="T1209" i="1"/>
  <c r="V1209" i="1"/>
  <c r="T3306" i="1"/>
  <c r="V3306" i="1"/>
  <c r="T3679" i="1"/>
  <c r="V3679" i="1"/>
  <c r="T2929" i="1"/>
  <c r="V2929" i="1"/>
  <c r="T762" i="1"/>
  <c r="V762" i="1"/>
  <c r="T763" i="1"/>
  <c r="V763" i="1"/>
  <c r="T764" i="1"/>
  <c r="V764" i="1"/>
  <c r="T765" i="1"/>
  <c r="V765" i="1"/>
  <c r="T766" i="1"/>
  <c r="V766" i="1"/>
  <c r="T767" i="1"/>
  <c r="V767" i="1"/>
  <c r="T768" i="1"/>
  <c r="V768" i="1"/>
  <c r="T769" i="1"/>
  <c r="V769" i="1"/>
  <c r="T770" i="1"/>
  <c r="V770" i="1"/>
  <c r="T771" i="1"/>
  <c r="V771" i="1"/>
  <c r="T772" i="1"/>
  <c r="V772" i="1"/>
  <c r="T773" i="1"/>
  <c r="V773" i="1"/>
  <c r="T774" i="1"/>
  <c r="V774" i="1"/>
  <c r="T775" i="1"/>
  <c r="V775" i="1"/>
  <c r="T1516" i="1"/>
  <c r="V1516" i="1"/>
  <c r="T1033" i="1"/>
  <c r="V1033" i="1"/>
  <c r="T1896" i="1"/>
  <c r="V1896" i="1"/>
  <c r="T3271" i="1"/>
  <c r="V3271" i="1"/>
  <c r="T1897" i="1"/>
  <c r="V1897" i="1"/>
  <c r="T2169" i="1"/>
  <c r="V2169" i="1"/>
  <c r="T2822" i="1"/>
  <c r="V2822" i="1"/>
  <c r="T2" i="1"/>
  <c r="V2" i="1"/>
  <c r="T2487" i="1"/>
  <c r="V2487" i="1"/>
  <c r="T2823" i="1"/>
  <c r="V2823" i="1"/>
  <c r="T1898" i="1"/>
  <c r="V1898" i="1"/>
  <c r="T2170" i="1"/>
  <c r="V2170" i="1"/>
  <c r="T2824" i="1"/>
  <c r="V2824" i="1"/>
  <c r="T2171" i="1"/>
  <c r="V2171" i="1"/>
  <c r="T3655" i="1"/>
  <c r="V3655" i="1"/>
  <c r="T2825" i="1"/>
  <c r="V2825" i="1"/>
  <c r="T3451" i="1"/>
  <c r="V3451" i="1"/>
  <c r="T2168" i="1"/>
  <c r="V2168" i="1"/>
  <c r="U2207" i="1"/>
  <c r="U1955" i="1"/>
  <c r="U1211" i="1"/>
  <c r="U333" i="1"/>
  <c r="U2549" i="1"/>
  <c r="U334" i="1"/>
  <c r="U2550" i="1"/>
  <c r="U335" i="1"/>
  <c r="U2208" i="1"/>
  <c r="U336" i="1"/>
  <c r="U2932" i="1"/>
  <c r="U1956" i="1"/>
  <c r="U2933" i="1"/>
  <c r="U337" i="1"/>
  <c r="U1609" i="1"/>
  <c r="U3307" i="1"/>
  <c r="U784" i="1"/>
  <c r="U338" i="1"/>
  <c r="U2209" i="1"/>
  <c r="U1610" i="1"/>
  <c r="U2210" i="1"/>
  <c r="U2934" i="1"/>
  <c r="U3487" i="1"/>
  <c r="U2551" i="1"/>
  <c r="U1611" i="1"/>
  <c r="U1957" i="1"/>
  <c r="U785" i="1"/>
  <c r="U2935" i="1"/>
  <c r="U2552" i="1"/>
  <c r="U3680" i="1"/>
  <c r="U1212" i="1"/>
  <c r="U2553" i="1"/>
  <c r="U3488" i="1"/>
  <c r="U2554" i="1"/>
  <c r="U1612" i="1"/>
  <c r="U2211" i="1"/>
  <c r="U2936" i="1"/>
  <c r="U1213" i="1"/>
  <c r="U2555" i="1"/>
  <c r="U3308" i="1"/>
  <c r="U2556" i="1"/>
  <c r="U2937" i="1"/>
  <c r="U41" i="1"/>
  <c r="U3681" i="1"/>
  <c r="U42" i="1"/>
  <c r="U786" i="1"/>
  <c r="U339" i="1"/>
  <c r="U340" i="1"/>
  <c r="U3489" i="1"/>
  <c r="U3682" i="1"/>
  <c r="U3309" i="1"/>
  <c r="U3683" i="1"/>
  <c r="U1958" i="1"/>
  <c r="U1214" i="1"/>
  <c r="U2212" i="1"/>
  <c r="U2557" i="1"/>
  <c r="U1215" i="1"/>
  <c r="U2558" i="1"/>
  <c r="U2213" i="1"/>
  <c r="U3490" i="1"/>
  <c r="U1613" i="1"/>
  <c r="U3310" i="1"/>
  <c r="U2214" i="1"/>
  <c r="U341" i="1"/>
  <c r="U3491" i="1"/>
  <c r="U2559" i="1"/>
  <c r="U2938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2939" i="1"/>
  <c r="U3684" i="1"/>
  <c r="U43" i="1"/>
  <c r="U2940" i="1"/>
  <c r="U1614" i="1"/>
  <c r="U1216" i="1"/>
  <c r="U1217" i="1"/>
  <c r="U3685" i="1"/>
  <c r="U1615" i="1"/>
  <c r="U1218" i="1"/>
  <c r="U342" i="1"/>
  <c r="U3311" i="1"/>
  <c r="U2941" i="1"/>
  <c r="U3312" i="1"/>
  <c r="U1959" i="1"/>
  <c r="U1616" i="1"/>
  <c r="U787" i="1"/>
  <c r="U44" i="1"/>
  <c r="U1219" i="1"/>
  <c r="U3313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617" i="1"/>
  <c r="U2942" i="1"/>
  <c r="U45" i="1"/>
  <c r="U46" i="1"/>
  <c r="U788" i="1"/>
  <c r="U2215" i="1"/>
  <c r="U343" i="1"/>
  <c r="U1220" i="1"/>
  <c r="U1618" i="1"/>
  <c r="U1221" i="1"/>
  <c r="U2560" i="1"/>
  <c r="U3492" i="1"/>
  <c r="U3314" i="1"/>
  <c r="U2963" i="1"/>
  <c r="U3315" i="1"/>
  <c r="U2216" i="1"/>
  <c r="U2561" i="1"/>
  <c r="U2217" i="1"/>
  <c r="U2964" i="1"/>
  <c r="U2965" i="1"/>
  <c r="U3493" i="1"/>
  <c r="U2966" i="1"/>
  <c r="U1222" i="1"/>
  <c r="U2562" i="1"/>
  <c r="U1223" i="1"/>
  <c r="U1619" i="1"/>
  <c r="U2967" i="1"/>
  <c r="U2968" i="1"/>
  <c r="U3316" i="1"/>
  <c r="U789" i="1"/>
  <c r="U47" i="1"/>
  <c r="U48" i="1"/>
  <c r="U344" i="1"/>
  <c r="U2218" i="1"/>
  <c r="U3494" i="1"/>
  <c r="U3686" i="1"/>
  <c r="U1960" i="1"/>
  <c r="U3317" i="1"/>
  <c r="U2603" i="1"/>
  <c r="U349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2604" i="1"/>
  <c r="U2969" i="1"/>
  <c r="U3496" i="1"/>
  <c r="U49" i="1"/>
  <c r="U2970" i="1"/>
  <c r="U2219" i="1"/>
  <c r="U1961" i="1"/>
  <c r="U1962" i="1"/>
  <c r="U3687" i="1"/>
  <c r="U345" i="1"/>
  <c r="U3318" i="1"/>
  <c r="U3319" i="1"/>
  <c r="U1620" i="1"/>
  <c r="U1224" i="1"/>
  <c r="U346" i="1"/>
  <c r="U2971" i="1"/>
  <c r="U1621" i="1"/>
  <c r="U790" i="1"/>
  <c r="U1622" i="1"/>
  <c r="U1225" i="1"/>
  <c r="U3688" i="1"/>
  <c r="U3497" i="1"/>
  <c r="U791" i="1"/>
  <c r="U2220" i="1"/>
  <c r="U347" i="1"/>
  <c r="U2605" i="1"/>
  <c r="U1623" i="1"/>
  <c r="U3498" i="1"/>
  <c r="U50" i="1"/>
  <c r="U348" i="1"/>
  <c r="U1963" i="1"/>
  <c r="U1964" i="1"/>
  <c r="U1965" i="1"/>
  <c r="U1966" i="1"/>
  <c r="U2972" i="1"/>
  <c r="U1246" i="1"/>
  <c r="U792" i="1"/>
  <c r="U1967" i="1"/>
  <c r="U3320" i="1"/>
  <c r="U1247" i="1"/>
  <c r="U793" i="1"/>
  <c r="U2221" i="1"/>
  <c r="U1248" i="1"/>
  <c r="U51" i="1"/>
  <c r="U1968" i="1"/>
  <c r="U794" i="1"/>
  <c r="U2606" i="1"/>
  <c r="U2607" i="1"/>
  <c r="U3689" i="1"/>
  <c r="U3499" i="1"/>
  <c r="U3500" i="1"/>
  <c r="U2222" i="1"/>
  <c r="U1249" i="1"/>
  <c r="U52" i="1"/>
  <c r="U2608" i="1"/>
  <c r="U2223" i="1"/>
  <c r="U53" i="1"/>
  <c r="U1969" i="1"/>
  <c r="U3501" i="1"/>
  <c r="U1970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2224" i="1"/>
  <c r="U2225" i="1"/>
  <c r="U2973" i="1"/>
  <c r="U1250" i="1"/>
  <c r="U3321" i="1"/>
  <c r="U3322" i="1"/>
  <c r="U3323" i="1"/>
  <c r="U1624" i="1"/>
  <c r="U1971" i="1"/>
  <c r="U1251" i="1"/>
  <c r="U2974" i="1"/>
  <c r="U3502" i="1"/>
  <c r="U2226" i="1"/>
  <c r="U1625" i="1"/>
  <c r="U2975" i="1"/>
  <c r="U2976" i="1"/>
  <c r="U1972" i="1"/>
  <c r="U2977" i="1"/>
  <c r="U1973" i="1"/>
  <c r="U1626" i="1"/>
  <c r="U3324" i="1"/>
  <c r="U1252" i="1"/>
  <c r="U3503" i="1"/>
  <c r="U3504" i="1"/>
  <c r="U2978" i="1"/>
  <c r="U2609" i="1"/>
  <c r="U3690" i="1"/>
  <c r="U54" i="1"/>
  <c r="U2227" i="1"/>
  <c r="U3325" i="1"/>
  <c r="U1253" i="1"/>
  <c r="U795" i="1"/>
  <c r="U3326" i="1"/>
  <c r="U1627" i="1"/>
  <c r="U1974" i="1"/>
  <c r="U2979" i="1"/>
  <c r="U2980" i="1"/>
  <c r="U3327" i="1"/>
  <c r="U55" i="1"/>
  <c r="U796" i="1"/>
  <c r="U2228" i="1"/>
  <c r="U2610" i="1"/>
  <c r="U2229" i="1"/>
  <c r="U2981" i="1"/>
  <c r="U3691" i="1"/>
  <c r="U1975" i="1"/>
  <c r="U2611" i="1"/>
  <c r="U1976" i="1"/>
  <c r="U1628" i="1"/>
  <c r="U1977" i="1"/>
  <c r="U1629" i="1"/>
  <c r="U797" i="1"/>
  <c r="U1630" i="1"/>
  <c r="U3692" i="1"/>
  <c r="U2230" i="1"/>
  <c r="U3693" i="1"/>
  <c r="U2982" i="1"/>
  <c r="U2983" i="1"/>
  <c r="U2823" i="1"/>
  <c r="U1898" i="1"/>
  <c r="U2170" i="1"/>
  <c r="U2824" i="1"/>
  <c r="U2171" i="1"/>
  <c r="U3655" i="1"/>
  <c r="U2825" i="1"/>
  <c r="U3451" i="1"/>
  <c r="U315" i="1"/>
  <c r="U2172" i="1"/>
  <c r="U1899" i="1"/>
  <c r="U316" i="1"/>
  <c r="U742" i="1"/>
  <c r="U3" i="1"/>
  <c r="U317" i="1"/>
  <c r="U3272" i="1"/>
  <c r="U1900" i="1"/>
  <c r="U3452" i="1"/>
  <c r="U3273" i="1"/>
  <c r="U2173" i="1"/>
  <c r="U1901" i="1"/>
  <c r="U1517" i="1"/>
  <c r="U4" i="1"/>
  <c r="U3453" i="1"/>
  <c r="U1902" i="1"/>
  <c r="U5" i="1"/>
  <c r="U2488" i="1"/>
  <c r="U1518" i="1"/>
  <c r="U6" i="1"/>
  <c r="U7" i="1"/>
  <c r="U2826" i="1"/>
  <c r="U3656" i="1"/>
  <c r="U3274" i="1"/>
  <c r="U2174" i="1"/>
  <c r="U318" i="1"/>
  <c r="U2489" i="1"/>
  <c r="U3275" i="1"/>
  <c r="U3454" i="1"/>
  <c r="U1519" i="1"/>
  <c r="U3657" i="1"/>
  <c r="U743" i="1"/>
  <c r="U1923" i="1"/>
  <c r="U2175" i="1"/>
  <c r="U2490" i="1"/>
  <c r="U3276" i="1"/>
  <c r="U2827" i="1"/>
  <c r="U2828" i="1"/>
  <c r="U2491" i="1"/>
  <c r="U3455" i="1"/>
  <c r="U319" i="1"/>
  <c r="U2492" i="1"/>
  <c r="U2829" i="1"/>
  <c r="U1034" i="1"/>
  <c r="U744" i="1"/>
  <c r="U2176" i="1"/>
  <c r="U1924" i="1"/>
  <c r="U2177" i="1"/>
  <c r="U2178" i="1"/>
  <c r="U1520" i="1"/>
  <c r="U320" i="1"/>
  <c r="U1925" i="1"/>
  <c r="U2493" i="1"/>
  <c r="U3456" i="1"/>
  <c r="U1035" i="1"/>
  <c r="U745" i="1"/>
  <c r="U2494" i="1"/>
  <c r="U3457" i="1"/>
  <c r="U2495" i="1"/>
  <c r="U321" i="1"/>
  <c r="U2496" i="1"/>
  <c r="U3277" i="1"/>
  <c r="U1926" i="1"/>
  <c r="U3658" i="1"/>
  <c r="U1036" i="1"/>
  <c r="U8" i="1"/>
  <c r="U322" i="1"/>
  <c r="U3458" i="1"/>
  <c r="U2830" i="1"/>
  <c r="U2831" i="1"/>
  <c r="U2832" i="1"/>
  <c r="U2179" i="1"/>
  <c r="U2497" i="1"/>
  <c r="U746" i="1"/>
  <c r="U2180" i="1"/>
  <c r="U2498" i="1"/>
  <c r="U1521" i="1"/>
  <c r="U2833" i="1"/>
  <c r="U2181" i="1"/>
  <c r="U3278" i="1"/>
  <c r="U747" i="1"/>
  <c r="U3459" i="1"/>
  <c r="U748" i="1"/>
  <c r="U3279" i="1"/>
  <c r="U1037" i="1"/>
  <c r="U2499" i="1"/>
  <c r="U9" i="1"/>
  <c r="U2500" i="1"/>
  <c r="U10" i="1"/>
  <c r="U11" i="1"/>
  <c r="U1522" i="1"/>
  <c r="U3460" i="1"/>
  <c r="U2834" i="1"/>
  <c r="U2501" i="1"/>
  <c r="U1927" i="1"/>
  <c r="U3280" i="1"/>
  <c r="U1523" i="1"/>
  <c r="U1038" i="1"/>
  <c r="U2502" i="1"/>
  <c r="U2182" i="1"/>
  <c r="U1928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523" i="1"/>
  <c r="U3281" i="1"/>
  <c r="U3282" i="1"/>
  <c r="U1524" i="1"/>
  <c r="U1039" i="1"/>
  <c r="U1929" i="1"/>
  <c r="U3461" i="1"/>
  <c r="U3659" i="1"/>
  <c r="U3283" i="1"/>
  <c r="U2183" i="1"/>
  <c r="U2835" i="1"/>
  <c r="U12" i="1"/>
  <c r="U2524" i="1"/>
  <c r="U1525" i="1"/>
  <c r="U3660" i="1"/>
  <c r="U1040" i="1"/>
  <c r="U1041" i="1"/>
  <c r="U13" i="1"/>
  <c r="U2836" i="1"/>
  <c r="U2525" i="1"/>
  <c r="U2184" i="1"/>
  <c r="U14" i="1"/>
  <c r="U1526" i="1"/>
  <c r="U323" i="1"/>
  <c r="U15" i="1"/>
  <c r="U2526" i="1"/>
  <c r="U1527" i="1"/>
  <c r="U2837" i="1"/>
  <c r="U3661" i="1"/>
  <c r="U1528" i="1"/>
  <c r="U16" i="1"/>
  <c r="U749" i="1"/>
  <c r="U1186" i="1"/>
  <c r="U2185" i="1"/>
  <c r="U2527" i="1"/>
  <c r="U3462" i="1"/>
  <c r="U1187" i="1"/>
  <c r="U17" i="1"/>
  <c r="U3662" i="1"/>
  <c r="U1529" i="1"/>
  <c r="U18" i="1"/>
  <c r="U2838" i="1"/>
  <c r="U1530" i="1"/>
  <c r="U2839" i="1"/>
  <c r="U750" i="1"/>
  <c r="U324" i="1"/>
  <c r="U1188" i="1"/>
  <c r="U3463" i="1"/>
  <c r="U2840" i="1"/>
  <c r="U3464" i="1"/>
  <c r="U751" i="1"/>
  <c r="U19" i="1"/>
  <c r="U3663" i="1"/>
  <c r="U2528" i="1"/>
  <c r="U2186" i="1"/>
  <c r="U3664" i="1"/>
  <c r="U325" i="1"/>
  <c r="U2529" i="1"/>
  <c r="U2530" i="1"/>
  <c r="U3465" i="1"/>
  <c r="U2531" i="1"/>
  <c r="U1189" i="1"/>
  <c r="U1531" i="1"/>
  <c r="U2841" i="1"/>
  <c r="U1930" i="1"/>
  <c r="U1190" i="1"/>
  <c r="U1191" i="1"/>
  <c r="U1532" i="1"/>
  <c r="U1533" i="1"/>
  <c r="U326" i="1"/>
  <c r="U3466" i="1"/>
  <c r="U3284" i="1"/>
  <c r="U2532" i="1"/>
  <c r="U2187" i="1"/>
  <c r="U1534" i="1"/>
  <c r="U1931" i="1"/>
  <c r="U3285" i="1"/>
  <c r="U3286" i="1"/>
  <c r="U1192" i="1"/>
  <c r="U3287" i="1"/>
  <c r="U3288" i="1"/>
  <c r="U3467" i="1"/>
  <c r="U20" i="1"/>
  <c r="U3289" i="1"/>
  <c r="U2188" i="1"/>
  <c r="U3290" i="1"/>
  <c r="U1193" i="1"/>
  <c r="U1194" i="1"/>
  <c r="U3468" i="1"/>
  <c r="U3469" i="1"/>
  <c r="U21" i="1"/>
  <c r="U2842" i="1"/>
  <c r="U3665" i="1"/>
  <c r="U2533" i="1"/>
  <c r="U22" i="1"/>
  <c r="U23" i="1"/>
  <c r="U3470" i="1"/>
  <c r="U1195" i="1"/>
  <c r="U1932" i="1"/>
  <c r="U2534" i="1"/>
  <c r="U1196" i="1"/>
  <c r="U3666" i="1"/>
  <c r="U2535" i="1"/>
  <c r="U3471" i="1"/>
  <c r="U24" i="1"/>
  <c r="U25" i="1"/>
  <c r="U3667" i="1"/>
  <c r="U3472" i="1"/>
  <c r="U1933" i="1"/>
  <c r="U1535" i="1"/>
  <c r="U327" i="1"/>
  <c r="U1197" i="1"/>
  <c r="U3668" i="1"/>
  <c r="U3473" i="1"/>
  <c r="U2536" i="1"/>
  <c r="U3474" i="1"/>
  <c r="U1198" i="1"/>
  <c r="U2537" i="1"/>
  <c r="U2923" i="1"/>
  <c r="U3475" i="1"/>
  <c r="U2189" i="1"/>
  <c r="U3476" i="1"/>
  <c r="U1934" i="1"/>
  <c r="U2538" i="1"/>
  <c r="U2924" i="1"/>
  <c r="U1536" i="1"/>
  <c r="U26" i="1"/>
  <c r="U2539" i="1"/>
  <c r="U1199" i="1"/>
  <c r="U752" i="1"/>
  <c r="U753" i="1"/>
  <c r="U754" i="1"/>
  <c r="U1200" i="1"/>
  <c r="U2190" i="1"/>
  <c r="U328" i="1"/>
  <c r="U1537" i="1"/>
  <c r="U1935" i="1"/>
  <c r="U3477" i="1"/>
  <c r="U1538" i="1"/>
  <c r="U2540" i="1"/>
  <c r="U755" i="1"/>
  <c r="U2191" i="1"/>
  <c r="U329" i="1"/>
  <c r="U27" i="1"/>
  <c r="U756" i="1"/>
  <c r="U3478" i="1"/>
  <c r="U1936" i="1"/>
  <c r="U1937" i="1"/>
  <c r="U2192" i="1"/>
  <c r="U1201" i="1"/>
  <c r="U28" i="1"/>
  <c r="U3291" i="1"/>
  <c r="U330" i="1"/>
  <c r="U3669" i="1"/>
  <c r="U1202" i="1"/>
  <c r="U2541" i="1"/>
  <c r="U2193" i="1"/>
  <c r="U1938" i="1"/>
  <c r="U2542" i="1"/>
  <c r="U3292" i="1"/>
  <c r="U29" i="1"/>
  <c r="U1939" i="1"/>
  <c r="U3479" i="1"/>
  <c r="U2194" i="1"/>
  <c r="U1539" i="1"/>
  <c r="U1203" i="1"/>
  <c r="U30" i="1"/>
  <c r="U3670" i="1"/>
  <c r="U3671" i="1"/>
  <c r="U2195" i="1"/>
  <c r="U31" i="1"/>
  <c r="U3293" i="1"/>
  <c r="U1940" i="1"/>
  <c r="U2196" i="1"/>
  <c r="U3672" i="1"/>
  <c r="U3673" i="1"/>
  <c r="U1540" i="1"/>
  <c r="U2543" i="1"/>
  <c r="U2197" i="1"/>
  <c r="U32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294" i="1"/>
  <c r="U3480" i="1"/>
  <c r="U1204" i="1"/>
  <c r="U331" i="1"/>
  <c r="U2925" i="1"/>
  <c r="U1941" i="1"/>
  <c r="U1942" i="1"/>
  <c r="U1541" i="1"/>
  <c r="U2926" i="1"/>
  <c r="U757" i="1"/>
  <c r="U2198" i="1"/>
  <c r="U3295" i="1"/>
  <c r="U33" i="1"/>
  <c r="U34" i="1"/>
  <c r="U3674" i="1"/>
  <c r="U758" i="1"/>
  <c r="U2199" i="1"/>
  <c r="U3481" i="1"/>
  <c r="U35" i="1"/>
  <c r="U2200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3296" i="1"/>
  <c r="U1943" i="1"/>
  <c r="U1944" i="1"/>
  <c r="U36" i="1"/>
  <c r="U3675" i="1"/>
  <c r="U1945" i="1"/>
  <c r="U1946" i="1"/>
  <c r="U1205" i="1"/>
  <c r="U3676" i="1"/>
  <c r="U332" i="1"/>
  <c r="U3482" i="1"/>
  <c r="U3297" i="1"/>
  <c r="U3298" i="1"/>
  <c r="U1947" i="1"/>
  <c r="U2201" i="1"/>
  <c r="U1206" i="1"/>
  <c r="U1207" i="1"/>
  <c r="U3299" i="1"/>
  <c r="U2202" i="1"/>
  <c r="U1948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1542" i="1"/>
  <c r="U2203" i="1"/>
  <c r="U2544" i="1"/>
  <c r="U2204" i="1"/>
  <c r="U2927" i="1"/>
  <c r="U3300" i="1"/>
  <c r="U2545" i="1"/>
  <c r="U759" i="1"/>
  <c r="U1949" i="1"/>
  <c r="U1950" i="1"/>
  <c r="U3301" i="1"/>
  <c r="U760" i="1"/>
  <c r="U1951" i="1"/>
  <c r="U3302" i="1"/>
  <c r="U37" i="1"/>
  <c r="U3303" i="1"/>
  <c r="U3304" i="1"/>
  <c r="U1603" i="1"/>
  <c r="U3483" i="1"/>
  <c r="U1952" i="1"/>
  <c r="U2205" i="1"/>
  <c r="U2928" i="1"/>
  <c r="U1208" i="1"/>
  <c r="U2546" i="1"/>
  <c r="U3305" i="1"/>
  <c r="U38" i="1"/>
  <c r="U3677" i="1"/>
  <c r="U761" i="1"/>
  <c r="U1953" i="1"/>
  <c r="U782" i="1"/>
  <c r="U1604" i="1"/>
  <c r="U2206" i="1"/>
  <c r="U3678" i="1"/>
  <c r="U1605" i="1"/>
  <c r="U783" i="1"/>
  <c r="U39" i="1"/>
  <c r="U1209" i="1"/>
  <c r="U3306" i="1"/>
  <c r="U3679" i="1"/>
  <c r="U2929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40" i="1"/>
  <c r="U2930" i="1"/>
  <c r="U1954" i="1"/>
  <c r="U2547" i="1"/>
  <c r="U1210" i="1"/>
  <c r="U1606" i="1"/>
  <c r="U2548" i="1"/>
  <c r="U3484" i="1"/>
  <c r="U2931" i="1"/>
  <c r="U1607" i="1"/>
  <c r="U1608" i="1"/>
  <c r="U3485" i="1"/>
  <c r="U3486" i="1"/>
  <c r="U2" i="1"/>
  <c r="U2487" i="1"/>
  <c r="U2169" i="1"/>
  <c r="U2822" i="1"/>
  <c r="U1516" i="1"/>
  <c r="U1033" i="1"/>
  <c r="U1896" i="1"/>
  <c r="U3271" i="1"/>
  <c r="U1897" i="1"/>
  <c r="O2168" i="1"/>
  <c r="P1516" i="1"/>
  <c r="P1033" i="1"/>
  <c r="P1896" i="1"/>
  <c r="P3271" i="1"/>
  <c r="P1897" i="1"/>
  <c r="P2169" i="1"/>
  <c r="P2822" i="1"/>
  <c r="P2" i="1"/>
  <c r="P2487" i="1"/>
  <c r="P2823" i="1"/>
  <c r="P1898" i="1"/>
  <c r="P2170" i="1"/>
  <c r="P2824" i="1"/>
  <c r="P2171" i="1"/>
  <c r="P3655" i="1"/>
  <c r="P2825" i="1"/>
  <c r="P3451" i="1"/>
  <c r="P315" i="1"/>
  <c r="P2172" i="1"/>
  <c r="P1899" i="1"/>
  <c r="P316" i="1"/>
  <c r="P742" i="1"/>
  <c r="P3" i="1"/>
  <c r="P317" i="1"/>
  <c r="P3272" i="1"/>
  <c r="P1900" i="1"/>
  <c r="P3452" i="1"/>
  <c r="P3273" i="1"/>
  <c r="P2173" i="1"/>
  <c r="P1901" i="1"/>
  <c r="P1517" i="1"/>
  <c r="P4" i="1"/>
  <c r="P3453" i="1"/>
  <c r="P1902" i="1"/>
  <c r="P5" i="1"/>
  <c r="P2488" i="1"/>
  <c r="P1518" i="1"/>
  <c r="P6" i="1"/>
  <c r="P7" i="1"/>
  <c r="P2826" i="1"/>
  <c r="P3656" i="1"/>
  <c r="P3274" i="1"/>
  <c r="P2174" i="1"/>
  <c r="P318" i="1"/>
  <c r="P2489" i="1"/>
  <c r="P3275" i="1"/>
  <c r="P3454" i="1"/>
  <c r="P1519" i="1"/>
  <c r="P3657" i="1"/>
  <c r="P743" i="1"/>
  <c r="P1923" i="1"/>
  <c r="P2175" i="1"/>
  <c r="P2490" i="1"/>
  <c r="P3276" i="1"/>
  <c r="P2827" i="1"/>
  <c r="P2828" i="1"/>
  <c r="P2491" i="1"/>
  <c r="P3455" i="1"/>
  <c r="P319" i="1"/>
  <c r="P2492" i="1"/>
  <c r="P2829" i="1"/>
  <c r="P1034" i="1"/>
  <c r="P744" i="1"/>
  <c r="P2176" i="1"/>
  <c r="P1924" i="1"/>
  <c r="P2177" i="1"/>
  <c r="P2178" i="1"/>
  <c r="P1520" i="1"/>
  <c r="P320" i="1"/>
  <c r="P1925" i="1"/>
  <c r="P2493" i="1"/>
  <c r="P3456" i="1"/>
  <c r="P1035" i="1"/>
  <c r="P745" i="1"/>
  <c r="P2494" i="1"/>
  <c r="P3457" i="1"/>
  <c r="P2495" i="1"/>
  <c r="P321" i="1"/>
  <c r="P2496" i="1"/>
  <c r="P3277" i="1"/>
  <c r="P1926" i="1"/>
  <c r="P3658" i="1"/>
  <c r="P1036" i="1"/>
  <c r="P8" i="1"/>
  <c r="P322" i="1"/>
  <c r="P3458" i="1"/>
  <c r="P2830" i="1"/>
  <c r="P2831" i="1"/>
  <c r="P2832" i="1"/>
  <c r="P2179" i="1"/>
  <c r="P2497" i="1"/>
  <c r="P746" i="1"/>
  <c r="P2180" i="1"/>
  <c r="P2498" i="1"/>
  <c r="P1521" i="1"/>
  <c r="P2833" i="1"/>
  <c r="P2181" i="1"/>
  <c r="P3278" i="1"/>
  <c r="P747" i="1"/>
  <c r="P3459" i="1"/>
  <c r="P748" i="1"/>
  <c r="P3279" i="1"/>
  <c r="P1037" i="1"/>
  <c r="P2499" i="1"/>
  <c r="P9" i="1"/>
  <c r="P2500" i="1"/>
  <c r="P10" i="1"/>
  <c r="P11" i="1"/>
  <c r="P1522" i="1"/>
  <c r="P3460" i="1"/>
  <c r="P2834" i="1"/>
  <c r="P2501" i="1"/>
  <c r="P1927" i="1"/>
  <c r="P3280" i="1"/>
  <c r="P1523" i="1"/>
  <c r="P1038" i="1"/>
  <c r="P2502" i="1"/>
  <c r="P2182" i="1"/>
  <c r="P1928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523" i="1"/>
  <c r="P3281" i="1"/>
  <c r="P3282" i="1"/>
  <c r="P1524" i="1"/>
  <c r="P1039" i="1"/>
  <c r="P1929" i="1"/>
  <c r="P3461" i="1"/>
  <c r="P3659" i="1"/>
  <c r="P3283" i="1"/>
  <c r="P2183" i="1"/>
  <c r="P2835" i="1"/>
  <c r="P12" i="1"/>
  <c r="P2524" i="1"/>
  <c r="P1525" i="1"/>
  <c r="P3660" i="1"/>
  <c r="P1040" i="1"/>
  <c r="P1041" i="1"/>
  <c r="P13" i="1"/>
  <c r="P2836" i="1"/>
  <c r="P2525" i="1"/>
  <c r="P2184" i="1"/>
  <c r="P14" i="1"/>
  <c r="P1526" i="1"/>
  <c r="P323" i="1"/>
  <c r="P15" i="1"/>
  <c r="P2526" i="1"/>
  <c r="P1527" i="1"/>
  <c r="P2837" i="1"/>
  <c r="P3661" i="1"/>
  <c r="P1528" i="1"/>
  <c r="P16" i="1"/>
  <c r="P749" i="1"/>
  <c r="P1186" i="1"/>
  <c r="P2185" i="1"/>
  <c r="P2527" i="1"/>
  <c r="P3462" i="1"/>
  <c r="P1187" i="1"/>
  <c r="P17" i="1"/>
  <c r="P3662" i="1"/>
  <c r="P1529" i="1"/>
  <c r="P18" i="1"/>
  <c r="P2838" i="1"/>
  <c r="P1530" i="1"/>
  <c r="P2839" i="1"/>
  <c r="P750" i="1"/>
  <c r="P324" i="1"/>
  <c r="P1188" i="1"/>
  <c r="P3463" i="1"/>
  <c r="P2840" i="1"/>
  <c r="P3464" i="1"/>
  <c r="P751" i="1"/>
  <c r="P19" i="1"/>
  <c r="P3663" i="1"/>
  <c r="P2528" i="1"/>
  <c r="P2186" i="1"/>
  <c r="P3664" i="1"/>
  <c r="P325" i="1"/>
  <c r="P2529" i="1"/>
  <c r="P2530" i="1"/>
  <c r="P3465" i="1"/>
  <c r="P2531" i="1"/>
  <c r="P1189" i="1"/>
  <c r="P1531" i="1"/>
  <c r="P2841" i="1"/>
  <c r="P1930" i="1"/>
  <c r="P1190" i="1"/>
  <c r="P1191" i="1"/>
  <c r="P1532" i="1"/>
  <c r="P1533" i="1"/>
  <c r="P326" i="1"/>
  <c r="P3466" i="1"/>
  <c r="P3284" i="1"/>
  <c r="P2532" i="1"/>
  <c r="P2187" i="1"/>
  <c r="P1534" i="1"/>
  <c r="P1931" i="1"/>
  <c r="P3285" i="1"/>
  <c r="P3286" i="1"/>
  <c r="P1192" i="1"/>
  <c r="P3287" i="1"/>
  <c r="P3288" i="1"/>
  <c r="P3467" i="1"/>
  <c r="P20" i="1"/>
  <c r="P3289" i="1"/>
  <c r="P2188" i="1"/>
  <c r="P3290" i="1"/>
  <c r="P1193" i="1"/>
  <c r="P1194" i="1"/>
  <c r="P3468" i="1"/>
  <c r="P3469" i="1"/>
  <c r="P21" i="1"/>
  <c r="P2842" i="1"/>
  <c r="P3665" i="1"/>
  <c r="P2533" i="1"/>
  <c r="P22" i="1"/>
  <c r="P23" i="1"/>
  <c r="P3470" i="1"/>
  <c r="P1195" i="1"/>
  <c r="P1932" i="1"/>
  <c r="P2534" i="1"/>
  <c r="P1196" i="1"/>
  <c r="P3666" i="1"/>
  <c r="P2535" i="1"/>
  <c r="P3471" i="1"/>
  <c r="P24" i="1"/>
  <c r="P25" i="1"/>
  <c r="P3667" i="1"/>
  <c r="P3472" i="1"/>
  <c r="P1933" i="1"/>
  <c r="P1535" i="1"/>
  <c r="P327" i="1"/>
  <c r="P1197" i="1"/>
  <c r="P3668" i="1"/>
  <c r="P3473" i="1"/>
  <c r="P2536" i="1"/>
  <c r="P3474" i="1"/>
  <c r="P1198" i="1"/>
  <c r="P2537" i="1"/>
  <c r="P2923" i="1"/>
  <c r="P3475" i="1"/>
  <c r="P2189" i="1"/>
  <c r="P3476" i="1"/>
  <c r="P1934" i="1"/>
  <c r="P2538" i="1"/>
  <c r="P2924" i="1"/>
  <c r="P1536" i="1"/>
  <c r="P26" i="1"/>
  <c r="P2539" i="1"/>
  <c r="P1199" i="1"/>
  <c r="P752" i="1"/>
  <c r="P753" i="1"/>
  <c r="P754" i="1"/>
  <c r="P1200" i="1"/>
  <c r="P2190" i="1"/>
  <c r="P328" i="1"/>
  <c r="P1537" i="1"/>
  <c r="P1935" i="1"/>
  <c r="P3477" i="1"/>
  <c r="P1538" i="1"/>
  <c r="P2540" i="1"/>
  <c r="P755" i="1"/>
  <c r="P2191" i="1"/>
  <c r="P329" i="1"/>
  <c r="P27" i="1"/>
  <c r="P756" i="1"/>
  <c r="P3478" i="1"/>
  <c r="P1936" i="1"/>
  <c r="P1937" i="1"/>
  <c r="P2192" i="1"/>
  <c r="P1201" i="1"/>
  <c r="P28" i="1"/>
  <c r="P3291" i="1"/>
  <c r="P330" i="1"/>
  <c r="P3669" i="1"/>
  <c r="P1202" i="1"/>
  <c r="P2541" i="1"/>
  <c r="P2193" i="1"/>
  <c r="P1938" i="1"/>
  <c r="P2542" i="1"/>
  <c r="P3292" i="1"/>
  <c r="P29" i="1"/>
  <c r="P1939" i="1"/>
  <c r="P3479" i="1"/>
  <c r="P2194" i="1"/>
  <c r="P1539" i="1"/>
  <c r="P1203" i="1"/>
  <c r="P30" i="1"/>
  <c r="P3670" i="1"/>
  <c r="P3671" i="1"/>
  <c r="P2195" i="1"/>
  <c r="P31" i="1"/>
  <c r="P3293" i="1"/>
  <c r="P1940" i="1"/>
  <c r="P2196" i="1"/>
  <c r="P3672" i="1"/>
  <c r="P3673" i="1"/>
  <c r="P1540" i="1"/>
  <c r="P2543" i="1"/>
  <c r="P2197" i="1"/>
  <c r="P32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94" i="1"/>
  <c r="P3480" i="1"/>
  <c r="P1204" i="1"/>
  <c r="P331" i="1"/>
  <c r="P2925" i="1"/>
  <c r="P1941" i="1"/>
  <c r="P1942" i="1"/>
  <c r="P1541" i="1"/>
  <c r="P2926" i="1"/>
  <c r="P757" i="1"/>
  <c r="P2198" i="1"/>
  <c r="P3295" i="1"/>
  <c r="P33" i="1"/>
  <c r="P34" i="1"/>
  <c r="P3674" i="1"/>
  <c r="P758" i="1"/>
  <c r="P2199" i="1"/>
  <c r="P3481" i="1"/>
  <c r="P35" i="1"/>
  <c r="P2200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296" i="1"/>
  <c r="P1943" i="1"/>
  <c r="P1944" i="1"/>
  <c r="P36" i="1"/>
  <c r="P3675" i="1"/>
  <c r="P1945" i="1"/>
  <c r="P1946" i="1"/>
  <c r="P1205" i="1"/>
  <c r="P3676" i="1"/>
  <c r="P332" i="1"/>
  <c r="P3482" i="1"/>
  <c r="P3297" i="1"/>
  <c r="P3298" i="1"/>
  <c r="P1947" i="1"/>
  <c r="P2201" i="1"/>
  <c r="P1206" i="1"/>
  <c r="P1207" i="1"/>
  <c r="P3299" i="1"/>
  <c r="P2202" i="1"/>
  <c r="P1948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542" i="1"/>
  <c r="P2203" i="1"/>
  <c r="P2544" i="1"/>
  <c r="P2204" i="1"/>
  <c r="P2927" i="1"/>
  <c r="P3300" i="1"/>
  <c r="P2545" i="1"/>
  <c r="P759" i="1"/>
  <c r="P1949" i="1"/>
  <c r="P1950" i="1"/>
  <c r="P3301" i="1"/>
  <c r="P760" i="1"/>
  <c r="P1951" i="1"/>
  <c r="P3302" i="1"/>
  <c r="P37" i="1"/>
  <c r="P3303" i="1"/>
  <c r="P3304" i="1"/>
  <c r="P1603" i="1"/>
  <c r="P3483" i="1"/>
  <c r="P1952" i="1"/>
  <c r="P2205" i="1"/>
  <c r="P2928" i="1"/>
  <c r="P1208" i="1"/>
  <c r="P2546" i="1"/>
  <c r="P3305" i="1"/>
  <c r="P38" i="1"/>
  <c r="P3677" i="1"/>
  <c r="P761" i="1"/>
  <c r="P1953" i="1"/>
  <c r="P782" i="1"/>
  <c r="P1604" i="1"/>
  <c r="P2206" i="1"/>
  <c r="P3678" i="1"/>
  <c r="P1605" i="1"/>
  <c r="P783" i="1"/>
  <c r="P39" i="1"/>
  <c r="P1209" i="1"/>
  <c r="P3306" i="1"/>
  <c r="P3679" i="1"/>
  <c r="P2929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" i="1"/>
  <c r="P2930" i="1"/>
  <c r="P1954" i="1"/>
  <c r="P2547" i="1"/>
  <c r="P1210" i="1"/>
  <c r="P1606" i="1"/>
  <c r="P2548" i="1"/>
  <c r="P3484" i="1"/>
  <c r="P2931" i="1"/>
  <c r="P1607" i="1"/>
  <c r="P1608" i="1"/>
  <c r="P3485" i="1"/>
  <c r="P3486" i="1"/>
  <c r="P2207" i="1"/>
  <c r="P1955" i="1"/>
  <c r="P1211" i="1"/>
  <c r="P333" i="1"/>
  <c r="P2549" i="1"/>
  <c r="P334" i="1"/>
  <c r="P2550" i="1"/>
  <c r="P335" i="1"/>
  <c r="P2208" i="1"/>
  <c r="P336" i="1"/>
  <c r="P2932" i="1"/>
  <c r="P1956" i="1"/>
  <c r="P2933" i="1"/>
  <c r="P337" i="1"/>
  <c r="P1609" i="1"/>
  <c r="P3307" i="1"/>
  <c r="P784" i="1"/>
  <c r="P338" i="1"/>
  <c r="P2209" i="1"/>
  <c r="P1610" i="1"/>
  <c r="P2210" i="1"/>
  <c r="P2934" i="1"/>
  <c r="P3487" i="1"/>
  <c r="P2551" i="1"/>
  <c r="P1611" i="1"/>
  <c r="P1957" i="1"/>
  <c r="P785" i="1"/>
  <c r="P2935" i="1"/>
  <c r="P2552" i="1"/>
  <c r="P3680" i="1"/>
  <c r="P1212" i="1"/>
  <c r="P2553" i="1"/>
  <c r="P3488" i="1"/>
  <c r="P2554" i="1"/>
  <c r="P1612" i="1"/>
  <c r="P2211" i="1"/>
  <c r="P2936" i="1"/>
  <c r="P1213" i="1"/>
  <c r="P2555" i="1"/>
  <c r="P3308" i="1"/>
  <c r="P2556" i="1"/>
  <c r="P2937" i="1"/>
  <c r="P41" i="1"/>
  <c r="P3681" i="1"/>
  <c r="P42" i="1"/>
  <c r="P786" i="1"/>
  <c r="P339" i="1"/>
  <c r="P340" i="1"/>
  <c r="P3489" i="1"/>
  <c r="P3682" i="1"/>
  <c r="P3309" i="1"/>
  <c r="P3683" i="1"/>
  <c r="P1958" i="1"/>
  <c r="P1214" i="1"/>
  <c r="P2212" i="1"/>
  <c r="P2557" i="1"/>
  <c r="P1215" i="1"/>
  <c r="P2558" i="1"/>
  <c r="P2213" i="1"/>
  <c r="P3490" i="1"/>
  <c r="P1613" i="1"/>
  <c r="P3310" i="1"/>
  <c r="P2214" i="1"/>
  <c r="P341" i="1"/>
  <c r="P3491" i="1"/>
  <c r="P2559" i="1"/>
  <c r="P2938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939" i="1"/>
  <c r="P3684" i="1"/>
  <c r="P43" i="1"/>
  <c r="P2940" i="1"/>
  <c r="P1614" i="1"/>
  <c r="P1216" i="1"/>
  <c r="P1217" i="1"/>
  <c r="P3685" i="1"/>
  <c r="P1615" i="1"/>
  <c r="P1218" i="1"/>
  <c r="P342" i="1"/>
  <c r="P3311" i="1"/>
  <c r="P2941" i="1"/>
  <c r="P3312" i="1"/>
  <c r="P1959" i="1"/>
  <c r="P1616" i="1"/>
  <c r="P787" i="1"/>
  <c r="P44" i="1"/>
  <c r="P1219" i="1"/>
  <c r="P3313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617" i="1"/>
  <c r="P2942" i="1"/>
  <c r="P45" i="1"/>
  <c r="P46" i="1"/>
  <c r="P788" i="1"/>
  <c r="P2215" i="1"/>
  <c r="P343" i="1"/>
  <c r="P1220" i="1"/>
  <c r="P1618" i="1"/>
  <c r="P1221" i="1"/>
  <c r="P2560" i="1"/>
  <c r="P3492" i="1"/>
  <c r="P3314" i="1"/>
  <c r="P2963" i="1"/>
  <c r="P3315" i="1"/>
  <c r="P2216" i="1"/>
  <c r="P2561" i="1"/>
  <c r="P2217" i="1"/>
  <c r="P2964" i="1"/>
  <c r="P2965" i="1"/>
  <c r="P3493" i="1"/>
  <c r="P2966" i="1"/>
  <c r="P1222" i="1"/>
  <c r="P2562" i="1"/>
  <c r="P1223" i="1"/>
  <c r="P1619" i="1"/>
  <c r="P2967" i="1"/>
  <c r="P2968" i="1"/>
  <c r="P3316" i="1"/>
  <c r="P789" i="1"/>
  <c r="P47" i="1"/>
  <c r="P48" i="1"/>
  <c r="P344" i="1"/>
  <c r="P2218" i="1"/>
  <c r="P3494" i="1"/>
  <c r="P3686" i="1"/>
  <c r="P1960" i="1"/>
  <c r="P3317" i="1"/>
  <c r="P2603" i="1"/>
  <c r="P349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604" i="1"/>
  <c r="P2969" i="1"/>
  <c r="P3496" i="1"/>
  <c r="P49" i="1"/>
  <c r="P2970" i="1"/>
  <c r="P2219" i="1"/>
  <c r="P1961" i="1"/>
  <c r="P1962" i="1"/>
  <c r="P3687" i="1"/>
  <c r="P345" i="1"/>
  <c r="P3318" i="1"/>
  <c r="P3319" i="1"/>
  <c r="P1620" i="1"/>
  <c r="P1224" i="1"/>
  <c r="P346" i="1"/>
  <c r="P2971" i="1"/>
  <c r="P1621" i="1"/>
  <c r="P790" i="1"/>
  <c r="P1622" i="1"/>
  <c r="P1225" i="1"/>
  <c r="P3688" i="1"/>
  <c r="P3497" i="1"/>
  <c r="P791" i="1"/>
  <c r="P2220" i="1"/>
  <c r="P347" i="1"/>
  <c r="P2605" i="1"/>
  <c r="P1623" i="1"/>
  <c r="P3498" i="1"/>
  <c r="P50" i="1"/>
  <c r="P348" i="1"/>
  <c r="P1963" i="1"/>
  <c r="P1964" i="1"/>
  <c r="P1965" i="1"/>
  <c r="P1966" i="1"/>
  <c r="P2972" i="1"/>
  <c r="P1246" i="1"/>
  <c r="P792" i="1"/>
  <c r="P1967" i="1"/>
  <c r="P3320" i="1"/>
  <c r="P1247" i="1"/>
  <c r="P793" i="1"/>
  <c r="P2221" i="1"/>
  <c r="P1248" i="1"/>
  <c r="P51" i="1"/>
  <c r="P1968" i="1"/>
  <c r="P794" i="1"/>
  <c r="P2606" i="1"/>
  <c r="P2607" i="1"/>
  <c r="P3689" i="1"/>
  <c r="P3499" i="1"/>
  <c r="P3500" i="1"/>
  <c r="P2222" i="1"/>
  <c r="P1249" i="1"/>
  <c r="P52" i="1"/>
  <c r="P2608" i="1"/>
  <c r="P2223" i="1"/>
  <c r="P53" i="1"/>
  <c r="P1969" i="1"/>
  <c r="P3501" i="1"/>
  <c r="P1970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224" i="1"/>
  <c r="P2225" i="1"/>
  <c r="P2973" i="1"/>
  <c r="P1250" i="1"/>
  <c r="P3321" i="1"/>
  <c r="P3322" i="1"/>
  <c r="P3323" i="1"/>
  <c r="P1624" i="1"/>
  <c r="P1971" i="1"/>
  <c r="P1251" i="1"/>
  <c r="P2974" i="1"/>
  <c r="P3502" i="1"/>
  <c r="P2226" i="1"/>
  <c r="P1625" i="1"/>
  <c r="P2975" i="1"/>
  <c r="P2976" i="1"/>
  <c r="P1972" i="1"/>
  <c r="P2977" i="1"/>
  <c r="P1973" i="1"/>
  <c r="P1626" i="1"/>
  <c r="P3324" i="1"/>
  <c r="P1252" i="1"/>
  <c r="P3503" i="1"/>
  <c r="P3504" i="1"/>
  <c r="P2978" i="1"/>
  <c r="P2609" i="1"/>
  <c r="P3690" i="1"/>
  <c r="P54" i="1"/>
  <c r="P2227" i="1"/>
  <c r="P3325" i="1"/>
  <c r="P1253" i="1"/>
  <c r="P795" i="1"/>
  <c r="P3326" i="1"/>
  <c r="P1627" i="1"/>
  <c r="P1974" i="1"/>
  <c r="P2979" i="1"/>
  <c r="P2980" i="1"/>
  <c r="P3327" i="1"/>
  <c r="P55" i="1"/>
  <c r="P796" i="1"/>
  <c r="P2228" i="1"/>
  <c r="P2610" i="1"/>
  <c r="P2229" i="1"/>
  <c r="P2981" i="1"/>
  <c r="P3691" i="1"/>
  <c r="P1975" i="1"/>
  <c r="P2611" i="1"/>
  <c r="P1976" i="1"/>
  <c r="P1628" i="1"/>
  <c r="P1977" i="1"/>
  <c r="P1629" i="1"/>
  <c r="P797" i="1"/>
  <c r="P1630" i="1"/>
  <c r="P3692" i="1"/>
  <c r="P2230" i="1"/>
  <c r="P3693" i="1"/>
  <c r="P2982" i="1"/>
  <c r="P2983" i="1"/>
  <c r="P2612" i="1"/>
  <c r="P2231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694" i="1"/>
  <c r="P2613" i="1"/>
  <c r="P1254" i="1"/>
  <c r="P1631" i="1"/>
  <c r="P1255" i="1"/>
  <c r="P798" i="1"/>
  <c r="P1632" i="1"/>
  <c r="P56" i="1"/>
  <c r="P1633" i="1"/>
  <c r="P799" i="1"/>
  <c r="P2614" i="1"/>
  <c r="P3695" i="1"/>
  <c r="P1634" i="1"/>
  <c r="P349" i="1"/>
  <c r="P3328" i="1"/>
  <c r="P350" i="1"/>
  <c r="P3505" i="1"/>
  <c r="P57" i="1"/>
  <c r="P58" i="1"/>
  <c r="P197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2232" i="1"/>
  <c r="P1256" i="1"/>
  <c r="P351" i="1"/>
  <c r="P2984" i="1"/>
  <c r="P1257" i="1"/>
  <c r="P2233" i="1"/>
  <c r="P2615" i="1"/>
  <c r="P2985" i="1"/>
  <c r="P1635" i="1"/>
  <c r="P2234" i="1"/>
  <c r="P3506" i="1"/>
  <c r="P1636" i="1"/>
  <c r="P2235" i="1"/>
  <c r="P352" i="1"/>
  <c r="P1258" i="1"/>
  <c r="P3696" i="1"/>
  <c r="P3329" i="1"/>
  <c r="P2986" i="1"/>
  <c r="P2987" i="1"/>
  <c r="P3330" i="1"/>
  <c r="P2988" i="1"/>
  <c r="P3697" i="1"/>
  <c r="P3331" i="1"/>
  <c r="P1637" i="1"/>
  <c r="P1979" i="1"/>
  <c r="P800" i="1"/>
  <c r="P1259" i="1"/>
  <c r="P1638" i="1"/>
  <c r="P1260" i="1"/>
  <c r="P3698" i="1"/>
  <c r="P3507" i="1"/>
  <c r="P1639" i="1"/>
  <c r="P2616" i="1"/>
  <c r="P353" i="1"/>
  <c r="P59" i="1"/>
  <c r="P1980" i="1"/>
  <c r="P1981" i="1"/>
  <c r="P801" i="1"/>
  <c r="P802" i="1"/>
  <c r="P3508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60" i="1"/>
  <c r="P3699" i="1"/>
  <c r="P3332" i="1"/>
  <c r="P1261" i="1"/>
  <c r="P1982" i="1"/>
  <c r="P803" i="1"/>
  <c r="P2989" i="1"/>
  <c r="P3333" i="1"/>
  <c r="P3700" i="1"/>
  <c r="P3334" i="1"/>
  <c r="P2990" i="1"/>
  <c r="P804" i="1"/>
  <c r="P2236" i="1"/>
  <c r="P2237" i="1"/>
  <c r="P3509" i="1"/>
  <c r="P3510" i="1"/>
  <c r="P3701" i="1"/>
  <c r="P1640" i="1"/>
  <c r="P354" i="1"/>
  <c r="P1262" i="1"/>
  <c r="P61" i="1"/>
  <c r="P3335" i="1"/>
  <c r="P2238" i="1"/>
  <c r="P3336" i="1"/>
  <c r="P355" i="1"/>
  <c r="P3337" i="1"/>
  <c r="P3511" i="1"/>
  <c r="P2991" i="1"/>
  <c r="P1641" i="1"/>
  <c r="P1642" i="1"/>
  <c r="P3702" i="1"/>
  <c r="P2003" i="1"/>
  <c r="P805" i="1"/>
  <c r="P62" i="1"/>
  <c r="P2992" i="1"/>
  <c r="P63" i="1"/>
  <c r="P3338" i="1"/>
  <c r="P1643" i="1"/>
  <c r="P1263" i="1"/>
  <c r="P2004" i="1"/>
  <c r="P3339" i="1"/>
  <c r="P2993" i="1"/>
  <c r="P356" i="1"/>
  <c r="P3703" i="1"/>
  <c r="P3704" i="1"/>
  <c r="P2005" i="1"/>
  <c r="P2994" i="1"/>
  <c r="P1264" i="1"/>
  <c r="P64" i="1"/>
  <c r="P3705" i="1"/>
  <c r="P2617" i="1"/>
  <c r="P3512" i="1"/>
  <c r="P2618" i="1"/>
  <c r="P2619" i="1"/>
  <c r="P2620" i="1"/>
  <c r="P3340" i="1"/>
  <c r="P65" i="1"/>
  <c r="P3341" i="1"/>
  <c r="P3342" i="1"/>
  <c r="P2621" i="1"/>
  <c r="P806" i="1"/>
  <c r="P3513" i="1"/>
  <c r="P1644" i="1"/>
  <c r="P1645" i="1"/>
  <c r="P1646" i="1"/>
  <c r="P1265" i="1"/>
  <c r="P1266" i="1"/>
  <c r="P3514" i="1"/>
  <c r="P66" i="1"/>
  <c r="P2995" i="1"/>
  <c r="P2006" i="1"/>
  <c r="P2996" i="1"/>
  <c r="P1267" i="1"/>
  <c r="P2007" i="1"/>
  <c r="P3706" i="1"/>
  <c r="P2622" i="1"/>
  <c r="P1268" i="1"/>
  <c r="P1647" i="1"/>
  <c r="P2239" i="1"/>
  <c r="P2240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67" i="1"/>
  <c r="P807" i="1"/>
  <c r="P357" i="1"/>
  <c r="P1648" i="1"/>
  <c r="P3343" i="1"/>
  <c r="P3515" i="1"/>
  <c r="P3516" i="1"/>
  <c r="P358" i="1"/>
  <c r="P1649" i="1"/>
  <c r="P2623" i="1"/>
  <c r="P1269" i="1"/>
  <c r="P3707" i="1"/>
  <c r="P1270" i="1"/>
  <c r="P2624" i="1"/>
  <c r="P3708" i="1"/>
  <c r="P2008" i="1"/>
  <c r="P808" i="1"/>
  <c r="P2997" i="1"/>
  <c r="P2625" i="1"/>
  <c r="P1271" i="1"/>
  <c r="P2009" i="1"/>
  <c r="P1272" i="1"/>
  <c r="P3709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650" i="1"/>
  <c r="P809" i="1"/>
  <c r="P3710" i="1"/>
  <c r="P810" i="1"/>
  <c r="P2241" i="1"/>
  <c r="P1651" i="1"/>
  <c r="P1652" i="1"/>
  <c r="P68" i="1"/>
  <c r="P811" i="1"/>
  <c r="P1653" i="1"/>
  <c r="P69" i="1"/>
  <c r="P1273" i="1"/>
  <c r="P1654" i="1"/>
  <c r="P812" i="1"/>
  <c r="P2626" i="1"/>
  <c r="P1655" i="1"/>
  <c r="P1656" i="1"/>
  <c r="P3711" i="1"/>
  <c r="P3712" i="1"/>
  <c r="P70" i="1"/>
  <c r="P71" i="1"/>
  <c r="P1657" i="1"/>
  <c r="P1658" i="1"/>
  <c r="P2998" i="1"/>
  <c r="P2242" i="1"/>
  <c r="P3344" i="1"/>
  <c r="P2627" i="1"/>
  <c r="P2999" i="1"/>
  <c r="P3713" i="1"/>
  <c r="P2243" i="1"/>
  <c r="P2010" i="1"/>
  <c r="P2628" i="1"/>
  <c r="P3714" i="1"/>
  <c r="P72" i="1"/>
  <c r="P3345" i="1"/>
  <c r="P2244" i="1"/>
  <c r="P359" i="1"/>
  <c r="P3517" i="1"/>
  <c r="P360" i="1"/>
  <c r="P1659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274" i="1"/>
  <c r="P2245" i="1"/>
  <c r="P2629" i="1"/>
  <c r="P3518" i="1"/>
  <c r="P2011" i="1"/>
  <c r="P3519" i="1"/>
  <c r="P3346" i="1"/>
  <c r="P3000" i="1"/>
  <c r="P1660" i="1"/>
  <c r="P3347" i="1"/>
  <c r="P2246" i="1"/>
  <c r="P3001" i="1"/>
  <c r="P2630" i="1"/>
  <c r="P1661" i="1"/>
  <c r="P3715" i="1"/>
  <c r="P2631" i="1"/>
  <c r="P1275" i="1"/>
  <c r="P813" i="1"/>
  <c r="P1276" i="1"/>
  <c r="P3716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2247" i="1"/>
  <c r="P3348" i="1"/>
  <c r="P361" i="1"/>
  <c r="P814" i="1"/>
  <c r="P3717" i="1"/>
  <c r="P3520" i="1"/>
  <c r="P1277" i="1"/>
  <c r="P73" i="1"/>
  <c r="P3002" i="1"/>
  <c r="P3003" i="1"/>
  <c r="P3004" i="1"/>
  <c r="P1662" i="1"/>
  <c r="P362" i="1"/>
  <c r="P3349" i="1"/>
  <c r="P3005" i="1"/>
  <c r="P3350" i="1"/>
  <c r="P3006" i="1"/>
  <c r="P2248" i="1"/>
  <c r="P1278" i="1"/>
  <c r="P3007" i="1"/>
  <c r="P74" i="1"/>
  <c r="P75" i="1"/>
  <c r="P2249" i="1"/>
  <c r="P76" i="1"/>
  <c r="P2250" i="1"/>
  <c r="P1279" i="1"/>
  <c r="P3521" i="1"/>
  <c r="P77" i="1"/>
  <c r="P2251" i="1"/>
  <c r="P2632" i="1"/>
  <c r="P3522" i="1"/>
  <c r="P3718" i="1"/>
  <c r="P1280" i="1"/>
  <c r="P1663" i="1"/>
  <c r="P78" i="1"/>
  <c r="P2633" i="1"/>
  <c r="P3719" i="1"/>
  <c r="P1281" i="1"/>
  <c r="P363" i="1"/>
  <c r="P3351" i="1"/>
  <c r="P364" i="1"/>
  <c r="P79" i="1"/>
  <c r="P365" i="1"/>
  <c r="P2634" i="1"/>
  <c r="P815" i="1"/>
  <c r="P2012" i="1"/>
  <c r="P80" i="1"/>
  <c r="P3352" i="1"/>
  <c r="P2013" i="1"/>
  <c r="P1282" i="1"/>
  <c r="P3523" i="1"/>
  <c r="P3524" i="1"/>
  <c r="P2252" i="1"/>
  <c r="P2253" i="1"/>
  <c r="P1283" i="1"/>
  <c r="P2254" i="1"/>
  <c r="P3353" i="1"/>
  <c r="P3008" i="1"/>
  <c r="P3525" i="1"/>
  <c r="P1284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009" i="1"/>
  <c r="P816" i="1"/>
  <c r="P2255" i="1"/>
  <c r="P2256" i="1"/>
  <c r="P3720" i="1"/>
  <c r="P3526" i="1"/>
  <c r="P2257" i="1"/>
  <c r="P366" i="1"/>
  <c r="P3527" i="1"/>
  <c r="P2014" i="1"/>
  <c r="P817" i="1"/>
  <c r="P1664" i="1"/>
  <c r="P3010" i="1"/>
  <c r="P1285" i="1"/>
  <c r="P367" i="1"/>
  <c r="P1286" i="1"/>
  <c r="P1287" i="1"/>
  <c r="P2015" i="1"/>
  <c r="P368" i="1"/>
  <c r="P81" i="1"/>
  <c r="P369" i="1"/>
  <c r="P3011" i="1"/>
  <c r="P3012" i="1"/>
  <c r="P2016" i="1"/>
  <c r="P3013" i="1"/>
  <c r="P2635" i="1"/>
  <c r="P1288" i="1"/>
  <c r="P1289" i="1"/>
  <c r="P2017" i="1"/>
  <c r="P3528" i="1"/>
  <c r="P818" i="1"/>
  <c r="P3354" i="1"/>
  <c r="P2636" i="1"/>
  <c r="P2637" i="1"/>
  <c r="P3355" i="1"/>
  <c r="P82" i="1"/>
  <c r="P3529" i="1"/>
  <c r="P3014" i="1"/>
  <c r="P3356" i="1"/>
  <c r="P3530" i="1"/>
  <c r="P3531" i="1"/>
  <c r="P3357" i="1"/>
  <c r="P3532" i="1"/>
  <c r="P3015" i="1"/>
  <c r="P2258" i="1"/>
  <c r="P83" i="1"/>
  <c r="P2638" i="1"/>
  <c r="P84" i="1"/>
  <c r="P3533" i="1"/>
  <c r="P85" i="1"/>
  <c r="P3358" i="1"/>
  <c r="P1665" i="1"/>
  <c r="P3534" i="1"/>
  <c r="P86" i="1"/>
  <c r="P3359" i="1"/>
  <c r="P2639" i="1"/>
  <c r="P1666" i="1"/>
  <c r="P1667" i="1"/>
  <c r="P819" i="1"/>
  <c r="P3016" i="1"/>
  <c r="P820" i="1"/>
  <c r="P1290" i="1"/>
  <c r="P87" i="1"/>
  <c r="P88" i="1"/>
  <c r="P3360" i="1"/>
  <c r="P2018" i="1"/>
  <c r="P89" i="1"/>
  <c r="P3721" i="1"/>
  <c r="P821" i="1"/>
  <c r="P3017" i="1"/>
  <c r="P370" i="1"/>
  <c r="P90" i="1"/>
  <c r="P2640" i="1"/>
  <c r="P91" i="1"/>
  <c r="P2259" i="1"/>
  <c r="P2260" i="1"/>
  <c r="P92" i="1"/>
  <c r="P3361" i="1"/>
  <c r="P3018" i="1"/>
  <c r="P3535" i="1"/>
  <c r="P93" i="1"/>
  <c r="P3722" i="1"/>
  <c r="P3019" i="1"/>
  <c r="P94" i="1"/>
  <c r="P2261" i="1"/>
  <c r="P3362" i="1"/>
  <c r="P371" i="1"/>
  <c r="P372" i="1"/>
  <c r="P2262" i="1"/>
  <c r="P1668" i="1"/>
  <c r="P1669" i="1"/>
  <c r="P373" i="1"/>
  <c r="P3536" i="1"/>
  <c r="P1670" i="1"/>
  <c r="P374" i="1"/>
  <c r="P3537" i="1"/>
  <c r="P3538" i="1"/>
  <c r="P1291" i="1"/>
  <c r="P2263" i="1"/>
  <c r="P2264" i="1"/>
  <c r="P822" i="1"/>
  <c r="P95" i="1"/>
  <c r="P3539" i="1"/>
  <c r="P96" i="1"/>
  <c r="P3363" i="1"/>
  <c r="P823" i="1"/>
  <c r="P3540" i="1"/>
  <c r="P375" i="1"/>
  <c r="P2265" i="1"/>
  <c r="P97" i="1"/>
  <c r="P2266" i="1"/>
  <c r="P98" i="1"/>
  <c r="P376" i="1"/>
  <c r="P3541" i="1"/>
  <c r="P1671" i="1"/>
  <c r="P377" i="1"/>
  <c r="P3542" i="1"/>
  <c r="P2267" i="1"/>
  <c r="P2019" i="1"/>
  <c r="P3364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378" i="1"/>
  <c r="P2268" i="1"/>
  <c r="P99" i="1"/>
  <c r="P3020" i="1"/>
  <c r="P2641" i="1"/>
  <c r="P3543" i="1"/>
  <c r="P379" i="1"/>
  <c r="P1672" i="1"/>
  <c r="P1292" i="1"/>
  <c r="P2020" i="1"/>
  <c r="P3021" i="1"/>
  <c r="P2642" i="1"/>
  <c r="P380" i="1"/>
  <c r="P100" i="1"/>
  <c r="P2021" i="1"/>
  <c r="P101" i="1"/>
  <c r="P3022" i="1"/>
  <c r="P824" i="1"/>
  <c r="P2663" i="1"/>
  <c r="P3544" i="1"/>
  <c r="P1293" i="1"/>
  <c r="P381" i="1"/>
  <c r="P1673" i="1"/>
  <c r="P1674" i="1"/>
  <c r="P1294" i="1"/>
  <c r="P382" i="1"/>
  <c r="P2664" i="1"/>
  <c r="P3723" i="1"/>
  <c r="P102" i="1"/>
  <c r="P1295" i="1"/>
  <c r="P1296" i="1"/>
  <c r="P3365" i="1"/>
  <c r="P3545" i="1"/>
  <c r="P1297" i="1"/>
  <c r="P2022" i="1"/>
  <c r="P3366" i="1"/>
  <c r="P1675" i="1"/>
  <c r="P3546" i="1"/>
  <c r="P3724" i="1"/>
  <c r="P2269" i="1"/>
  <c r="P1676" i="1"/>
  <c r="P3547" i="1"/>
  <c r="P383" i="1"/>
  <c r="P1298" i="1"/>
  <c r="P3023" i="1"/>
  <c r="P2665" i="1"/>
  <c r="P3548" i="1"/>
  <c r="P1299" i="1"/>
  <c r="P103" i="1"/>
  <c r="P1300" i="1"/>
  <c r="P2666" i="1"/>
  <c r="P3549" i="1"/>
  <c r="P104" i="1"/>
  <c r="P1677" i="1"/>
  <c r="P1301" i="1"/>
  <c r="P2023" i="1"/>
  <c r="P3550" i="1"/>
  <c r="P384" i="1"/>
  <c r="P2024" i="1"/>
  <c r="P2270" i="1"/>
  <c r="P2667" i="1"/>
  <c r="P825" i="1"/>
  <c r="P3024" i="1"/>
  <c r="P3551" i="1"/>
  <c r="P385" i="1"/>
  <c r="P1678" i="1"/>
  <c r="P3552" i="1"/>
  <c r="P2025" i="1"/>
  <c r="P2026" i="1"/>
  <c r="P2668" i="1"/>
  <c r="P3025" i="1"/>
  <c r="P2271" i="1"/>
  <c r="P3367" i="1"/>
  <c r="P826" i="1"/>
  <c r="P1302" i="1"/>
  <c r="P1679" i="1"/>
  <c r="P3553" i="1"/>
  <c r="P1303" i="1"/>
  <c r="P3554" i="1"/>
  <c r="P2669" i="1"/>
  <c r="P1680" i="1"/>
  <c r="P3555" i="1"/>
  <c r="P2670" i="1"/>
  <c r="P3556" i="1"/>
  <c r="P1681" i="1"/>
  <c r="P386" i="1"/>
  <c r="P2027" i="1"/>
  <c r="P3368" i="1"/>
  <c r="P2671" i="1"/>
  <c r="P3369" i="1"/>
  <c r="P2028" i="1"/>
  <c r="P2029" i="1"/>
  <c r="P3557" i="1"/>
  <c r="P1682" i="1"/>
  <c r="P105" i="1"/>
  <c r="P3370" i="1"/>
  <c r="P3026" i="1"/>
  <c r="P3027" i="1"/>
  <c r="P3371" i="1"/>
  <c r="P1304" i="1"/>
  <c r="P1743" i="1"/>
  <c r="P3558" i="1"/>
  <c r="P1744" i="1"/>
  <c r="P3028" i="1"/>
  <c r="P3372" i="1"/>
  <c r="P106" i="1"/>
  <c r="P3373" i="1"/>
  <c r="P1305" i="1"/>
  <c r="P1346" i="1"/>
  <c r="P827" i="1"/>
  <c r="P3374" i="1"/>
  <c r="P3375" i="1"/>
  <c r="P1347" i="1"/>
  <c r="P1745" i="1"/>
  <c r="P3376" i="1"/>
  <c r="P828" i="1"/>
  <c r="P1746" i="1"/>
  <c r="P3377" i="1"/>
  <c r="P1747" i="1"/>
  <c r="P387" i="1"/>
  <c r="P3029" i="1"/>
  <c r="P3378" i="1"/>
  <c r="P2708" i="1"/>
  <c r="P1348" i="1"/>
  <c r="P3030" i="1"/>
  <c r="P388" i="1"/>
  <c r="P2272" i="1"/>
  <c r="P2273" i="1"/>
  <c r="P3559" i="1"/>
  <c r="P3725" i="1"/>
  <c r="P2709" i="1"/>
  <c r="P2710" i="1"/>
  <c r="P389" i="1"/>
  <c r="P829" i="1"/>
  <c r="P830" i="1"/>
  <c r="P1748" i="1"/>
  <c r="P1349" i="1"/>
  <c r="P1350" i="1"/>
  <c r="P1749" i="1"/>
  <c r="P2274" i="1"/>
  <c r="P3031" i="1"/>
  <c r="P3379" i="1"/>
  <c r="P3380" i="1"/>
  <c r="P3381" i="1"/>
  <c r="P2030" i="1"/>
  <c r="P1351" i="1"/>
  <c r="P107" i="1"/>
  <c r="P2031" i="1"/>
  <c r="P1352" i="1"/>
  <c r="P1353" i="1"/>
  <c r="P108" i="1"/>
  <c r="P2711" i="1"/>
  <c r="P109" i="1"/>
  <c r="P3032" i="1"/>
  <c r="P110" i="1"/>
  <c r="P3726" i="1"/>
  <c r="P1750" i="1"/>
  <c r="P390" i="1"/>
  <c r="P3382" i="1"/>
  <c r="P1354" i="1"/>
  <c r="P2323" i="1"/>
  <c r="P2324" i="1"/>
  <c r="P2325" i="1"/>
  <c r="P2326" i="1"/>
  <c r="P2327" i="1"/>
  <c r="P2328" i="1"/>
  <c r="P2032" i="1"/>
  <c r="P3033" i="1"/>
  <c r="P2275" i="1"/>
  <c r="P3383" i="1"/>
  <c r="P2033" i="1"/>
  <c r="P1751" i="1"/>
  <c r="P3034" i="1"/>
  <c r="P3560" i="1"/>
  <c r="P3035" i="1"/>
  <c r="P1752" i="1"/>
  <c r="P3036" i="1"/>
  <c r="P3037" i="1"/>
  <c r="P3384" i="1"/>
  <c r="P3727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034" i="1"/>
  <c r="P1355" i="1"/>
  <c r="P2035" i="1"/>
  <c r="P111" i="1"/>
  <c r="P391" i="1"/>
  <c r="P3561" i="1"/>
  <c r="P3562" i="1"/>
  <c r="P392" i="1"/>
  <c r="P3563" i="1"/>
  <c r="P3728" i="1"/>
  <c r="P1356" i="1"/>
  <c r="P3385" i="1"/>
  <c r="P1753" i="1"/>
  <c r="P1357" i="1"/>
  <c r="P2712" i="1"/>
  <c r="P1754" i="1"/>
  <c r="P1358" i="1"/>
  <c r="P3038" i="1"/>
  <c r="P1359" i="1"/>
  <c r="P3386" i="1"/>
  <c r="P393" i="1"/>
  <c r="P2276" i="1"/>
  <c r="P2713" i="1"/>
  <c r="P3729" i="1"/>
  <c r="P394" i="1"/>
  <c r="P112" i="1"/>
  <c r="P113" i="1"/>
  <c r="P3750" i="1"/>
  <c r="P1755" i="1"/>
  <c r="P114" i="1"/>
  <c r="P831" i="1"/>
  <c r="P2277" i="1"/>
  <c r="P3564" i="1"/>
  <c r="P395" i="1"/>
  <c r="P3039" i="1"/>
  <c r="P3565" i="1"/>
  <c r="P2278" i="1"/>
  <c r="P832" i="1"/>
  <c r="P2036" i="1"/>
  <c r="P396" i="1"/>
  <c r="P2714" i="1"/>
  <c r="P2279" i="1"/>
  <c r="P2715" i="1"/>
  <c r="P397" i="1"/>
  <c r="P3751" i="1"/>
  <c r="P2716" i="1"/>
  <c r="P115" i="1"/>
  <c r="P3566" i="1"/>
  <c r="P116" i="1"/>
  <c r="P117" i="1"/>
  <c r="P833" i="1"/>
  <c r="P118" i="1"/>
  <c r="P2717" i="1"/>
  <c r="P119" i="1"/>
  <c r="P3040" i="1"/>
  <c r="P1360" i="1"/>
  <c r="P2037" i="1"/>
  <c r="P1756" i="1"/>
  <c r="P3387" i="1"/>
  <c r="P3041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752" i="1"/>
  <c r="P2718" i="1"/>
  <c r="P3567" i="1"/>
  <c r="P3388" i="1"/>
  <c r="P3042" i="1"/>
  <c r="P3389" i="1"/>
  <c r="P3753" i="1"/>
  <c r="P398" i="1"/>
  <c r="P1361" i="1"/>
  <c r="P2719" i="1"/>
  <c r="P2038" i="1"/>
  <c r="P2039" i="1"/>
  <c r="P1757" i="1"/>
  <c r="P3390" i="1"/>
  <c r="P3568" i="1"/>
  <c r="P2040" i="1"/>
  <c r="P2280" i="1"/>
  <c r="P1758" i="1"/>
  <c r="P834" i="1"/>
  <c r="P399" i="1"/>
  <c r="P2041" i="1"/>
  <c r="P400" i="1"/>
  <c r="P835" i="1"/>
  <c r="P2281" i="1"/>
  <c r="P1759" i="1"/>
  <c r="P3754" i="1"/>
  <c r="P2720" i="1"/>
  <c r="P3755" i="1"/>
  <c r="P120" i="1"/>
  <c r="P401" i="1"/>
  <c r="P1362" i="1"/>
  <c r="P1363" i="1"/>
  <c r="P2042" i="1"/>
  <c r="P121" i="1"/>
  <c r="P242" i="1"/>
  <c r="P3391" i="1"/>
  <c r="P243" i="1"/>
  <c r="P2721" i="1"/>
  <c r="P3569" i="1"/>
  <c r="P1364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402" i="1"/>
  <c r="P3570" i="1"/>
  <c r="P836" i="1"/>
  <c r="P2722" i="1"/>
  <c r="P3043" i="1"/>
  <c r="P2723" i="1"/>
  <c r="P2282" i="1"/>
  <c r="P1365" i="1"/>
  <c r="P2283" i="1"/>
  <c r="P2043" i="1"/>
  <c r="P3392" i="1"/>
  <c r="P837" i="1"/>
  <c r="P403" i="1"/>
  <c r="P244" i="1"/>
  <c r="P2724" i="1"/>
  <c r="P2044" i="1"/>
  <c r="P3756" i="1"/>
  <c r="P3571" i="1"/>
  <c r="P3757" i="1"/>
  <c r="P3758" i="1"/>
  <c r="P245" i="1"/>
  <c r="P3393" i="1"/>
  <c r="P3394" i="1"/>
  <c r="P404" i="1"/>
  <c r="P3572" i="1"/>
  <c r="P3044" i="1"/>
  <c r="P3573" i="1"/>
  <c r="P3395" i="1"/>
  <c r="P246" i="1"/>
  <c r="P2284" i="1"/>
  <c r="P405" i="1"/>
  <c r="P3045" i="1"/>
  <c r="P1760" i="1"/>
  <c r="P406" i="1"/>
  <c r="P1366" i="1"/>
  <c r="P3759" i="1"/>
  <c r="P3760" i="1"/>
  <c r="P838" i="1"/>
  <c r="P1761" i="1"/>
  <c r="P24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045" i="1"/>
  <c r="P407" i="1"/>
  <c r="P3396" i="1"/>
  <c r="P2725" i="1"/>
  <c r="P408" i="1"/>
  <c r="P1762" i="1"/>
  <c r="P3762" i="1"/>
  <c r="P3397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763" i="1"/>
  <c r="P248" i="1"/>
  <c r="P3046" i="1"/>
  <c r="P409" i="1"/>
  <c r="P2046" i="1"/>
  <c r="P3047" i="1"/>
  <c r="P2285" i="1"/>
  <c r="P3398" i="1"/>
  <c r="P3764" i="1"/>
  <c r="P1763" i="1"/>
  <c r="P3765" i="1"/>
  <c r="P3574" i="1"/>
  <c r="P249" i="1"/>
  <c r="P1367" i="1"/>
  <c r="P3575" i="1"/>
  <c r="P410" i="1"/>
  <c r="P3399" i="1"/>
  <c r="P3400" i="1"/>
  <c r="P2047" i="1"/>
  <c r="P1764" i="1"/>
  <c r="P2726" i="1"/>
  <c r="P2048" i="1"/>
  <c r="P3401" i="1"/>
  <c r="P250" i="1"/>
  <c r="P2727" i="1"/>
  <c r="P411" i="1"/>
  <c r="P251" i="1"/>
  <c r="P1368" i="1"/>
  <c r="P3766" i="1"/>
  <c r="P1369" i="1"/>
  <c r="P2728" i="1"/>
  <c r="P839" i="1"/>
  <c r="P3767" i="1"/>
  <c r="P2729" i="1"/>
  <c r="P1370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765" i="1"/>
  <c r="P1823" i="1"/>
  <c r="P252" i="1"/>
  <c r="P3576" i="1"/>
  <c r="P2049" i="1"/>
  <c r="P2286" i="1"/>
  <c r="P2287" i="1"/>
  <c r="P2288" i="1"/>
  <c r="P1371" i="1"/>
  <c r="P1824" i="1"/>
  <c r="P412" i="1"/>
  <c r="P2289" i="1"/>
  <c r="P2290" i="1"/>
  <c r="P1372" i="1"/>
  <c r="P3048" i="1"/>
  <c r="P2291" i="1"/>
  <c r="P2292" i="1"/>
  <c r="P2050" i="1"/>
  <c r="P3049" i="1"/>
  <c r="P3402" i="1"/>
  <c r="P3768" i="1"/>
  <c r="P2051" i="1"/>
  <c r="P2293" i="1"/>
  <c r="P413" i="1"/>
  <c r="P2052" i="1"/>
  <c r="P2294" i="1"/>
  <c r="P3050" i="1"/>
  <c r="P2053" i="1"/>
  <c r="P2730" i="1"/>
  <c r="P253" i="1"/>
  <c r="P1825" i="1"/>
  <c r="P1373" i="1"/>
  <c r="P3403" i="1"/>
  <c r="P254" i="1"/>
  <c r="P2054" i="1"/>
  <c r="P2055" i="1"/>
  <c r="P1826" i="1"/>
  <c r="P3769" i="1"/>
  <c r="P3051" i="1"/>
  <c r="P1374" i="1"/>
  <c r="P414" i="1"/>
  <c r="P1375" i="1"/>
  <c r="P2731" i="1"/>
  <c r="P3052" i="1"/>
  <c r="P3404" i="1"/>
  <c r="P2295" i="1"/>
  <c r="P3149" i="1"/>
  <c r="P3770" i="1"/>
  <c r="P3150" i="1"/>
  <c r="P255" i="1"/>
  <c r="P2296" i="1"/>
  <c r="P3577" i="1"/>
  <c r="P3771" i="1"/>
  <c r="P1827" i="1"/>
  <c r="P3405" i="1"/>
  <c r="P1828" i="1"/>
  <c r="P3578" i="1"/>
  <c r="P2056" i="1"/>
  <c r="P415" i="1"/>
  <c r="P1376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416" i="1"/>
  <c r="P256" i="1"/>
  <c r="P1829" i="1"/>
  <c r="P257" i="1"/>
  <c r="P417" i="1"/>
  <c r="P1377" i="1"/>
  <c r="P2297" i="1"/>
  <c r="P1378" i="1"/>
  <c r="P258" i="1"/>
  <c r="P259" i="1"/>
  <c r="P418" i="1"/>
  <c r="P1830" i="1"/>
  <c r="P3151" i="1"/>
  <c r="P3152" i="1"/>
  <c r="P2057" i="1"/>
  <c r="P3772" i="1"/>
  <c r="P2298" i="1"/>
  <c r="P840" i="1"/>
  <c r="P2058" i="1"/>
  <c r="P84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1379" i="1"/>
  <c r="P1380" i="1"/>
  <c r="P2299" i="1"/>
  <c r="P2059" i="1"/>
  <c r="P2300" i="1"/>
  <c r="P419" i="1"/>
  <c r="P1381" i="1"/>
  <c r="P420" i="1"/>
  <c r="P260" i="1"/>
  <c r="P2301" i="1"/>
  <c r="P421" i="1"/>
  <c r="P3406" i="1"/>
  <c r="P842" i="1"/>
  <c r="P522" i="1"/>
  <c r="P3579" i="1"/>
  <c r="P1382" i="1"/>
  <c r="P1831" i="1"/>
  <c r="P3580" i="1"/>
  <c r="P843" i="1"/>
  <c r="P523" i="1"/>
  <c r="P524" i="1"/>
  <c r="P1832" i="1"/>
  <c r="P3773" i="1"/>
  <c r="P2060" i="1"/>
  <c r="P3581" i="1"/>
  <c r="P2732" i="1"/>
  <c r="P3774" i="1"/>
  <c r="P3153" i="1"/>
  <c r="P3407" i="1"/>
  <c r="P844" i="1"/>
  <c r="P1833" i="1"/>
  <c r="P3775" i="1"/>
  <c r="P1834" i="1"/>
  <c r="P3776" i="1"/>
  <c r="P845" i="1"/>
  <c r="P2733" i="1"/>
  <c r="P1383" i="1"/>
  <c r="P3154" i="1"/>
  <c r="P1384" i="1"/>
  <c r="P1835" i="1"/>
  <c r="P2302" i="1"/>
  <c r="P3408" i="1"/>
  <c r="P1836" i="1"/>
  <c r="P3582" i="1"/>
  <c r="P3777" i="1"/>
  <c r="P3409" i="1"/>
  <c r="P261" i="1"/>
  <c r="P846" i="1"/>
  <c r="P3583" i="1"/>
  <c r="P847" i="1"/>
  <c r="P3410" i="1"/>
  <c r="P1837" i="1"/>
  <c r="P3155" i="1"/>
  <c r="P3584" i="1"/>
  <c r="P3156" i="1"/>
  <c r="P3157" i="1"/>
  <c r="P2061" i="1"/>
  <c r="P2303" i="1"/>
  <c r="P262" i="1"/>
  <c r="P2304" i="1"/>
  <c r="P3585" i="1"/>
  <c r="P2062" i="1"/>
  <c r="P263" i="1"/>
  <c r="P3778" i="1"/>
  <c r="P3158" i="1"/>
  <c r="P1385" i="1"/>
  <c r="P1386" i="1"/>
  <c r="P2063" i="1"/>
  <c r="P3586" i="1"/>
  <c r="P525" i="1"/>
  <c r="P526" i="1"/>
  <c r="P527" i="1"/>
  <c r="P2064" i="1"/>
  <c r="P3587" i="1"/>
  <c r="P264" i="1"/>
  <c r="P2065" i="1"/>
  <c r="P2066" i="1"/>
  <c r="P1838" i="1"/>
  <c r="P848" i="1"/>
  <c r="P2305" i="1"/>
  <c r="P849" i="1"/>
  <c r="P3779" i="1"/>
  <c r="P2734" i="1"/>
  <c r="P1839" i="1"/>
  <c r="P2067" i="1"/>
  <c r="P528" i="1"/>
  <c r="P2735" i="1"/>
  <c r="P850" i="1"/>
  <c r="P3159" i="1"/>
  <c r="P26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780" i="1"/>
  <c r="P3781" i="1"/>
  <c r="P3411" i="1"/>
  <c r="P3588" i="1"/>
  <c r="P529" i="1"/>
  <c r="P3589" i="1"/>
  <c r="P2736" i="1"/>
  <c r="P2737" i="1"/>
  <c r="P3412" i="1"/>
  <c r="P266" i="1"/>
  <c r="P2068" i="1"/>
  <c r="P2306" i="1"/>
  <c r="P851" i="1"/>
  <c r="P2069" i="1"/>
  <c r="P3782" i="1"/>
  <c r="P2307" i="1"/>
  <c r="P3160" i="1"/>
  <c r="P3161" i="1"/>
  <c r="P267" i="1"/>
  <c r="P3590" i="1"/>
  <c r="P2070" i="1"/>
  <c r="P3162" i="1"/>
  <c r="P3413" i="1"/>
  <c r="P3163" i="1"/>
  <c r="P268" i="1"/>
  <c r="P1840" i="1"/>
  <c r="P530" i="1"/>
  <c r="P531" i="1"/>
  <c r="P852" i="1"/>
  <c r="P2071" i="1"/>
  <c r="P3164" i="1"/>
  <c r="P2308" i="1"/>
  <c r="P269" i="1"/>
  <c r="P3165" i="1"/>
  <c r="P3166" i="1"/>
  <c r="P853" i="1"/>
  <c r="P532" i="1"/>
  <c r="P2309" i="1"/>
  <c r="P2072" i="1"/>
  <c r="P533" i="1"/>
  <c r="P207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074" i="1"/>
  <c r="P3167" i="1"/>
  <c r="P270" i="1"/>
  <c r="P2075" i="1"/>
  <c r="P2076" i="1"/>
  <c r="P2310" i="1"/>
  <c r="P3414" i="1"/>
  <c r="P534" i="1"/>
  <c r="P2311" i="1"/>
  <c r="P3591" i="1"/>
  <c r="P3415" i="1"/>
  <c r="P1387" i="1"/>
  <c r="P1388" i="1"/>
  <c r="P3168" i="1"/>
  <c r="P3783" i="1"/>
  <c r="P2077" i="1"/>
  <c r="P3416" i="1"/>
  <c r="P3169" i="1"/>
  <c r="P3784" i="1"/>
  <c r="P854" i="1"/>
  <c r="P3417" i="1"/>
  <c r="P3592" i="1"/>
  <c r="P3785" i="1"/>
  <c r="P2738" i="1"/>
  <c r="P271" i="1"/>
  <c r="P1841" i="1"/>
  <c r="P855" i="1"/>
  <c r="P2312" i="1"/>
  <c r="P3418" i="1"/>
  <c r="P3786" i="1"/>
  <c r="P2313" i="1"/>
  <c r="P3787" i="1"/>
  <c r="P1842" i="1"/>
  <c r="P3788" i="1"/>
  <c r="P535" i="1"/>
  <c r="P3789" i="1"/>
  <c r="P3419" i="1"/>
  <c r="P3170" i="1"/>
  <c r="P536" i="1"/>
  <c r="P2314" i="1"/>
  <c r="P2739" i="1"/>
  <c r="P3171" i="1"/>
  <c r="P3593" i="1"/>
  <c r="P3172" i="1"/>
  <c r="P537" i="1"/>
  <c r="P538" i="1"/>
  <c r="P1389" i="1"/>
  <c r="P3810" i="1"/>
  <c r="P3173" i="1"/>
  <c r="P1843" i="1"/>
  <c r="P856" i="1"/>
  <c r="P3811" i="1"/>
  <c r="P3594" i="1"/>
  <c r="P2315" i="1"/>
  <c r="P3420" i="1"/>
  <c r="P3595" i="1"/>
  <c r="P1844" i="1"/>
  <c r="P3421" i="1"/>
  <c r="P3174" i="1"/>
  <c r="P2316" i="1"/>
  <c r="P539" i="1"/>
  <c r="P3175" i="1"/>
  <c r="P2317" i="1"/>
  <c r="P3596" i="1"/>
  <c r="P3597" i="1"/>
  <c r="P540" i="1"/>
  <c r="P1845" i="1"/>
  <c r="P1846" i="1"/>
  <c r="P1390" i="1"/>
  <c r="P3598" i="1"/>
  <c r="P272" i="1"/>
  <c r="P2740" i="1"/>
  <c r="P273" i="1"/>
  <c r="P541" i="1"/>
  <c r="P2741" i="1"/>
  <c r="P1847" i="1"/>
  <c r="P1848" i="1"/>
  <c r="P1849" i="1"/>
  <c r="P2078" i="1"/>
  <c r="P3422" i="1"/>
  <c r="P3176" i="1"/>
  <c r="P1850" i="1"/>
  <c r="P1391" i="1"/>
  <c r="P642" i="1"/>
  <c r="P3599" i="1"/>
  <c r="P1392" i="1"/>
  <c r="P3177" i="1"/>
  <c r="P643" i="1"/>
  <c r="P3423" i="1"/>
  <c r="P2079" i="1"/>
  <c r="P644" i="1"/>
  <c r="P3812" i="1"/>
  <c r="P274" i="1"/>
  <c r="P2318" i="1"/>
  <c r="P3424" i="1"/>
  <c r="P1393" i="1"/>
  <c r="P3425" i="1"/>
  <c r="P2080" i="1"/>
  <c r="P3178" i="1"/>
  <c r="P275" i="1"/>
  <c r="P2742" i="1"/>
  <c r="P3813" i="1"/>
  <c r="P3814" i="1"/>
  <c r="P3815" i="1"/>
  <c r="P3600" i="1"/>
  <c r="P1851" i="1"/>
  <c r="P276" i="1"/>
  <c r="P277" i="1"/>
  <c r="P2081" i="1"/>
  <c r="P3179" i="1"/>
  <c r="P2783" i="1"/>
  <c r="P857" i="1"/>
  <c r="P3180" i="1"/>
  <c r="P3601" i="1"/>
  <c r="P3181" i="1"/>
  <c r="P645" i="1"/>
  <c r="P3182" i="1"/>
  <c r="P2784" i="1"/>
  <c r="P1394" i="1"/>
  <c r="P278" i="1"/>
  <c r="P2082" i="1"/>
  <c r="P2083" i="1"/>
  <c r="P2785" i="1"/>
  <c r="P3816" i="1"/>
  <c r="P2319" i="1"/>
  <c r="P3183" i="1"/>
  <c r="P2320" i="1"/>
  <c r="P2084" i="1"/>
  <c r="P2786" i="1"/>
  <c r="P3817" i="1"/>
  <c r="P1395" i="1"/>
  <c r="P2321" i="1"/>
  <c r="P3426" i="1"/>
  <c r="P3184" i="1"/>
  <c r="P1396" i="1"/>
  <c r="P2787" i="1"/>
  <c r="P2085" i="1"/>
  <c r="P1397" i="1"/>
  <c r="P1398" i="1"/>
  <c r="P279" i="1"/>
  <c r="P280" i="1"/>
  <c r="P3185" i="1"/>
  <c r="P3602" i="1"/>
  <c r="P2322" i="1"/>
  <c r="P3186" i="1"/>
  <c r="P281" i="1"/>
  <c r="P3818" i="1"/>
  <c r="P282" i="1"/>
  <c r="P2329" i="1"/>
  <c r="P2086" i="1"/>
  <c r="P3603" i="1"/>
  <c r="P1852" i="1"/>
  <c r="P3427" i="1"/>
  <c r="P646" i="1"/>
  <c r="P1399" i="1"/>
  <c r="P2087" i="1"/>
  <c r="P1400" i="1"/>
  <c r="P3428" i="1"/>
  <c r="P283" i="1"/>
  <c r="P2088" i="1"/>
  <c r="P3429" i="1"/>
  <c r="P3430" i="1"/>
  <c r="P3431" i="1"/>
  <c r="P3432" i="1"/>
  <c r="P647" i="1"/>
  <c r="P2330" i="1"/>
  <c r="P3819" i="1"/>
  <c r="P3187" i="1"/>
  <c r="P1401" i="1"/>
  <c r="P1402" i="1"/>
  <c r="P648" i="1"/>
  <c r="P649" i="1"/>
  <c r="P3604" i="1"/>
  <c r="P1403" i="1"/>
  <c r="P2089" i="1"/>
  <c r="P2331" i="1"/>
  <c r="P3605" i="1"/>
  <c r="P3433" i="1"/>
  <c r="P3434" i="1"/>
  <c r="P3435" i="1"/>
  <c r="P3188" i="1"/>
  <c r="P3189" i="1"/>
  <c r="P2332" i="1"/>
  <c r="P2090" i="1"/>
  <c r="P2788" i="1"/>
  <c r="P3606" i="1"/>
  <c r="P2333" i="1"/>
  <c r="P3210" i="1"/>
  <c r="P3211" i="1"/>
  <c r="P1853" i="1"/>
  <c r="P3607" i="1"/>
  <c r="P1854" i="1"/>
  <c r="P2091" i="1"/>
  <c r="P2092" i="1"/>
  <c r="P3608" i="1"/>
  <c r="P3212" i="1"/>
  <c r="P3213" i="1"/>
  <c r="P1404" i="1"/>
  <c r="P2334" i="1"/>
  <c r="P2335" i="1"/>
  <c r="P2336" i="1"/>
  <c r="P2337" i="1"/>
  <c r="P3214" i="1"/>
  <c r="P3820" i="1"/>
  <c r="P650" i="1"/>
  <c r="P1405" i="1"/>
  <c r="P3436" i="1"/>
  <c r="P284" i="1"/>
  <c r="P2789" i="1"/>
  <c r="P3821" i="1"/>
  <c r="P285" i="1"/>
  <c r="P2790" i="1"/>
  <c r="P1463" i="1"/>
  <c r="P1464" i="1"/>
  <c r="P3437" i="1"/>
  <c r="P2791" i="1"/>
  <c r="P1855" i="1"/>
  <c r="P3822" i="1"/>
  <c r="P3823" i="1"/>
  <c r="P2338" i="1"/>
  <c r="P1465" i="1"/>
  <c r="P3609" i="1"/>
  <c r="P2339" i="1"/>
  <c r="P2093" i="1"/>
  <c r="P1856" i="1"/>
  <c r="P3215" i="1"/>
  <c r="P2340" i="1"/>
  <c r="P2094" i="1"/>
  <c r="P2095" i="1"/>
  <c r="P2096" i="1"/>
  <c r="P286" i="1"/>
  <c r="P1857" i="1"/>
  <c r="P2341" i="1"/>
  <c r="P3610" i="1"/>
  <c r="P287" i="1"/>
  <c r="P651" i="1"/>
  <c r="P3216" i="1"/>
  <c r="P3824" i="1"/>
  <c r="P1858" i="1"/>
  <c r="P1466" i="1"/>
  <c r="P3438" i="1"/>
  <c r="P2342" i="1"/>
  <c r="P1467" i="1"/>
  <c r="P2792" i="1"/>
  <c r="P2443" i="1"/>
  <c r="P2444" i="1"/>
  <c r="P2097" i="1"/>
  <c r="P3825" i="1"/>
  <c r="P2445" i="1"/>
  <c r="P1859" i="1"/>
  <c r="P1860" i="1"/>
  <c r="P288" i="1"/>
  <c r="P652" i="1"/>
  <c r="P3826" i="1"/>
  <c r="P2446" i="1"/>
  <c r="P653" i="1"/>
  <c r="P2098" i="1"/>
  <c r="P2099" i="1"/>
  <c r="P1468" i="1"/>
  <c r="P1469" i="1"/>
  <c r="P654" i="1"/>
  <c r="P2793" i="1"/>
  <c r="P2447" i="1"/>
  <c r="P2100" i="1"/>
  <c r="P3611" i="1"/>
  <c r="P1470" i="1"/>
  <c r="P2448" i="1"/>
  <c r="P3612" i="1"/>
  <c r="P3613" i="1"/>
  <c r="P3217" i="1"/>
  <c r="P1471" i="1"/>
  <c r="P3218" i="1"/>
  <c r="P2449" i="1"/>
  <c r="P858" i="1"/>
  <c r="P2450" i="1"/>
  <c r="P2451" i="1"/>
  <c r="P3219" i="1"/>
  <c r="P1861" i="1"/>
  <c r="P3220" i="1"/>
  <c r="P3221" i="1"/>
  <c r="P2794" i="1"/>
  <c r="P289" i="1"/>
  <c r="P2795" i="1"/>
  <c r="P290" i="1"/>
  <c r="P3827" i="1"/>
  <c r="P2101" i="1"/>
  <c r="P3439" i="1"/>
  <c r="P3614" i="1"/>
  <c r="P655" i="1"/>
  <c r="P3222" i="1"/>
  <c r="P2796" i="1"/>
  <c r="P3223" i="1"/>
  <c r="P1472" i="1"/>
  <c r="P656" i="1"/>
  <c r="P2797" i="1"/>
  <c r="P2452" i="1"/>
  <c r="P3615" i="1"/>
  <c r="P3224" i="1"/>
  <c r="P2102" i="1"/>
  <c r="P3225" i="1"/>
  <c r="P291" i="1"/>
  <c r="P3440" i="1"/>
  <c r="P2453" i="1"/>
  <c r="P3616" i="1"/>
  <c r="P1473" i="1"/>
  <c r="P3226" i="1"/>
  <c r="P1862" i="1"/>
  <c r="P3227" i="1"/>
  <c r="P657" i="1"/>
  <c r="P2454" i="1"/>
  <c r="P3828" i="1"/>
  <c r="P1474" i="1"/>
  <c r="P658" i="1"/>
  <c r="P659" i="1"/>
  <c r="P660" i="1"/>
  <c r="P2103" i="1"/>
  <c r="P661" i="1"/>
  <c r="P2104" i="1"/>
  <c r="P2798" i="1"/>
  <c r="P2455" i="1"/>
  <c r="P859" i="1"/>
  <c r="P2456" i="1"/>
  <c r="P2799" i="1"/>
  <c r="P3228" i="1"/>
  <c r="P3829" i="1"/>
  <c r="P3617" i="1"/>
  <c r="P722" i="1"/>
  <c r="P3830" i="1"/>
  <c r="P3441" i="1"/>
  <c r="P3618" i="1"/>
  <c r="P2105" i="1"/>
  <c r="P723" i="1"/>
  <c r="P3229" i="1"/>
  <c r="P724" i="1"/>
  <c r="P2106" i="1"/>
  <c r="P3230" i="1"/>
  <c r="P1475" i="1"/>
  <c r="P2800" i="1"/>
  <c r="P2801" i="1"/>
  <c r="P292" i="1"/>
  <c r="P1476" i="1"/>
  <c r="P725" i="1"/>
  <c r="P293" i="1"/>
  <c r="P294" i="1"/>
  <c r="P3231" i="1"/>
  <c r="P2107" i="1"/>
  <c r="P1883" i="1"/>
  <c r="P3619" i="1"/>
  <c r="P2457" i="1"/>
  <c r="P295" i="1"/>
  <c r="P3232" i="1"/>
  <c r="P2108" i="1"/>
  <c r="P296" i="1"/>
  <c r="P2109" i="1"/>
  <c r="P2802" i="1"/>
  <c r="P2110" i="1"/>
  <c r="P726" i="1"/>
  <c r="P860" i="1"/>
  <c r="P861" i="1"/>
  <c r="P3233" i="1"/>
  <c r="P727" i="1"/>
  <c r="P1022" i="1"/>
  <c r="P1023" i="1"/>
  <c r="P3831" i="1"/>
  <c r="P3234" i="1"/>
  <c r="P3620" i="1"/>
  <c r="P3621" i="1"/>
  <c r="P2111" i="1"/>
  <c r="P3622" i="1"/>
  <c r="P2803" i="1"/>
  <c r="P2804" i="1"/>
  <c r="P2805" i="1"/>
  <c r="P1884" i="1"/>
  <c r="P2112" i="1"/>
  <c r="P2806" i="1"/>
  <c r="P1477" i="1"/>
  <c r="P2458" i="1"/>
  <c r="P3442" i="1"/>
  <c r="P2113" i="1"/>
  <c r="P3235" i="1"/>
  <c r="P297" i="1"/>
  <c r="P3236" i="1"/>
  <c r="P3832" i="1"/>
  <c r="P1024" i="1"/>
  <c r="P1025" i="1"/>
  <c r="P1026" i="1"/>
  <c r="P728" i="1"/>
  <c r="P1478" i="1"/>
  <c r="P729" i="1"/>
  <c r="P1479" i="1"/>
  <c r="P730" i="1"/>
  <c r="P731" i="1"/>
  <c r="P3833" i="1"/>
  <c r="P1027" i="1"/>
  <c r="P2807" i="1"/>
  <c r="P3623" i="1"/>
  <c r="P298" i="1"/>
  <c r="P1885" i="1"/>
  <c r="P2114" i="1"/>
  <c r="P3443" i="1"/>
  <c r="P3237" i="1"/>
  <c r="P1480" i="1"/>
  <c r="P2115" i="1"/>
  <c r="P2808" i="1"/>
  <c r="P3238" i="1"/>
  <c r="P3239" i="1"/>
  <c r="P3240" i="1"/>
  <c r="P3444" i="1"/>
  <c r="P1481" i="1"/>
  <c r="P1482" i="1"/>
  <c r="P3241" i="1"/>
  <c r="P3624" i="1"/>
  <c r="P1503" i="1"/>
  <c r="P3834" i="1"/>
  <c r="P732" i="1"/>
  <c r="P2116" i="1"/>
  <c r="P2459" i="1"/>
  <c r="P2460" i="1"/>
  <c r="P2117" i="1"/>
  <c r="P28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5" i="1"/>
  <c r="P3242" i="1"/>
  <c r="P1886" i="1"/>
  <c r="P2118" i="1"/>
  <c r="P733" i="1"/>
  <c r="P2119" i="1"/>
  <c r="P2810" i="1"/>
  <c r="P2461" i="1"/>
  <c r="P1887" i="1"/>
  <c r="P3243" i="1"/>
  <c r="P3244" i="1"/>
  <c r="P1504" i="1"/>
  <c r="P3445" i="1"/>
  <c r="P2811" i="1"/>
  <c r="P2812" i="1"/>
  <c r="P3625" i="1"/>
  <c r="P2462" i="1"/>
  <c r="P3626" i="1"/>
  <c r="P2120" i="1"/>
  <c r="P2463" i="1"/>
  <c r="P2464" i="1"/>
  <c r="P3245" i="1"/>
  <c r="P3246" i="1"/>
  <c r="P2465" i="1"/>
  <c r="P734" i="1"/>
  <c r="P3627" i="1"/>
  <c r="P2121" i="1"/>
  <c r="P3247" i="1"/>
  <c r="P735" i="1"/>
  <c r="P2466" i="1"/>
  <c r="P299" i="1"/>
  <c r="P3248" i="1"/>
  <c r="P3836" i="1"/>
  <c r="P1888" i="1"/>
  <c r="P3249" i="1"/>
  <c r="P3837" i="1"/>
  <c r="P736" i="1"/>
  <c r="P300" i="1"/>
  <c r="P737" i="1"/>
  <c r="P3250" i="1"/>
  <c r="P2122" i="1"/>
  <c r="P3251" i="1"/>
  <c r="P3628" i="1"/>
  <c r="P1889" i="1"/>
  <c r="P3838" i="1"/>
  <c r="P3629" i="1"/>
  <c r="P301" i="1"/>
  <c r="P1028" i="1"/>
  <c r="P1029" i="1"/>
  <c r="P302" i="1"/>
  <c r="P1505" i="1"/>
  <c r="P3839" i="1"/>
  <c r="P738" i="1"/>
  <c r="P3252" i="1"/>
  <c r="P2467" i="1"/>
  <c r="P2163" i="1"/>
  <c r="P303" i="1"/>
  <c r="P2468" i="1"/>
  <c r="P739" i="1"/>
  <c r="P2469" i="1"/>
  <c r="P2470" i="1"/>
  <c r="P3253" i="1"/>
  <c r="P2813" i="1"/>
  <c r="P3254" i="1"/>
  <c r="P3255" i="1"/>
  <c r="P3256" i="1"/>
  <c r="P304" i="1"/>
  <c r="P1506" i="1"/>
  <c r="P1030" i="1"/>
  <c r="P305" i="1"/>
  <c r="P1890" i="1"/>
  <c r="P3257" i="1"/>
  <c r="P2471" i="1"/>
  <c r="P3650" i="1"/>
  <c r="P1891" i="1"/>
  <c r="P3651" i="1"/>
  <c r="P306" i="1"/>
  <c r="P1507" i="1"/>
  <c r="P307" i="1"/>
  <c r="P3840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1892" i="1"/>
  <c r="P2814" i="1"/>
  <c r="P1893" i="1"/>
  <c r="P1508" i="1"/>
  <c r="P3841" i="1"/>
  <c r="P3258" i="1"/>
  <c r="P2472" i="1"/>
  <c r="P2815" i="1"/>
  <c r="P3259" i="1"/>
  <c r="P3446" i="1"/>
  <c r="P308" i="1"/>
  <c r="P2473" i="1"/>
  <c r="P309" i="1"/>
  <c r="P2474" i="1"/>
  <c r="P2164" i="1"/>
  <c r="P2816" i="1"/>
  <c r="P3260" i="1"/>
  <c r="P2475" i="1"/>
  <c r="P3261" i="1"/>
  <c r="P1509" i="1"/>
  <c r="P3262" i="1"/>
  <c r="P2817" i="1"/>
  <c r="P3263" i="1"/>
  <c r="P3264" i="1"/>
  <c r="P3447" i="1"/>
  <c r="P3652" i="1"/>
  <c r="P2818" i="1"/>
  <c r="P2819" i="1"/>
  <c r="P2476" i="1"/>
  <c r="P3842" i="1"/>
  <c r="P1031" i="1"/>
  <c r="P1510" i="1"/>
  <c r="P2477" i="1"/>
  <c r="P740" i="1"/>
  <c r="P2478" i="1"/>
  <c r="P1511" i="1"/>
  <c r="P2479" i="1"/>
  <c r="P2480" i="1"/>
  <c r="P310" i="1"/>
  <c r="P248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1512" i="1"/>
  <c r="P2482" i="1"/>
  <c r="P1513" i="1"/>
  <c r="P311" i="1"/>
  <c r="P312" i="1"/>
  <c r="P3265" i="1"/>
  <c r="P1514" i="1"/>
  <c r="P2165" i="1"/>
  <c r="P2483" i="1"/>
  <c r="P3653" i="1"/>
  <c r="P1515" i="1"/>
  <c r="P2484" i="1"/>
  <c r="P2485" i="1"/>
  <c r="P1032" i="1"/>
  <c r="P3448" i="1"/>
  <c r="P2486" i="1"/>
  <c r="P2166" i="1"/>
  <c r="P3266" i="1"/>
  <c r="P313" i="1"/>
  <c r="P1894" i="1"/>
  <c r="P3449" i="1"/>
  <c r="P741" i="1"/>
  <c r="P3267" i="1"/>
  <c r="P3654" i="1"/>
  <c r="P1895" i="1"/>
  <c r="P3450" i="1"/>
  <c r="P3268" i="1"/>
  <c r="P2820" i="1"/>
  <c r="P2167" i="1"/>
  <c r="P3269" i="1"/>
  <c r="P314" i="1"/>
  <c r="P3270" i="1"/>
  <c r="P2821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168" i="1"/>
  <c r="O3271" i="1"/>
  <c r="O1897" i="1"/>
  <c r="O2169" i="1"/>
  <c r="O2822" i="1"/>
  <c r="O2" i="1"/>
  <c r="O2487" i="1"/>
  <c r="O2823" i="1"/>
  <c r="O1898" i="1"/>
  <c r="O2170" i="1"/>
  <c r="O2824" i="1"/>
  <c r="O2171" i="1"/>
  <c r="O3655" i="1"/>
  <c r="O2825" i="1"/>
  <c r="O3451" i="1"/>
  <c r="O315" i="1"/>
  <c r="O2172" i="1"/>
  <c r="O1899" i="1"/>
  <c r="O316" i="1"/>
  <c r="O742" i="1"/>
  <c r="O3" i="1"/>
  <c r="O317" i="1"/>
  <c r="O3272" i="1"/>
  <c r="O1900" i="1"/>
  <c r="O3452" i="1"/>
  <c r="O3273" i="1"/>
  <c r="O2173" i="1"/>
  <c r="O1901" i="1"/>
  <c r="O1517" i="1"/>
  <c r="O4" i="1"/>
  <c r="O3453" i="1"/>
  <c r="O1902" i="1"/>
  <c r="O5" i="1"/>
  <c r="O2488" i="1"/>
  <c r="O1518" i="1"/>
  <c r="O6" i="1"/>
  <c r="O7" i="1"/>
  <c r="O2826" i="1"/>
  <c r="O3656" i="1"/>
  <c r="O3274" i="1"/>
  <c r="O2174" i="1"/>
  <c r="O318" i="1"/>
  <c r="O2489" i="1"/>
  <c r="O3275" i="1"/>
  <c r="O3454" i="1"/>
  <c r="O1519" i="1"/>
  <c r="O3657" i="1"/>
  <c r="O743" i="1"/>
  <c r="O1923" i="1"/>
  <c r="O2175" i="1"/>
  <c r="O2490" i="1"/>
  <c r="O3276" i="1"/>
  <c r="O2827" i="1"/>
  <c r="O2828" i="1"/>
  <c r="O2491" i="1"/>
  <c r="O3455" i="1"/>
  <c r="O319" i="1"/>
  <c r="O2492" i="1"/>
  <c r="O2829" i="1"/>
  <c r="O1034" i="1"/>
  <c r="O744" i="1"/>
  <c r="O2176" i="1"/>
  <c r="O1924" i="1"/>
  <c r="O2177" i="1"/>
  <c r="O2178" i="1"/>
  <c r="O1520" i="1"/>
  <c r="O320" i="1"/>
  <c r="O1925" i="1"/>
  <c r="O2493" i="1"/>
  <c r="O3456" i="1"/>
  <c r="O1035" i="1"/>
  <c r="O745" i="1"/>
  <c r="O2494" i="1"/>
  <c r="O3457" i="1"/>
  <c r="O2495" i="1"/>
  <c r="O321" i="1"/>
  <c r="O2496" i="1"/>
  <c r="O3277" i="1"/>
  <c r="O1926" i="1"/>
  <c r="O3658" i="1"/>
  <c r="O1036" i="1"/>
  <c r="O8" i="1"/>
  <c r="O322" i="1"/>
  <c r="O3458" i="1"/>
  <c r="O2830" i="1"/>
  <c r="O2831" i="1"/>
  <c r="O2832" i="1"/>
  <c r="O2179" i="1"/>
  <c r="O2497" i="1"/>
  <c r="O746" i="1"/>
  <c r="O2180" i="1"/>
  <c r="O2498" i="1"/>
  <c r="O1521" i="1"/>
  <c r="O2833" i="1"/>
  <c r="O2181" i="1"/>
  <c r="O3278" i="1"/>
  <c r="O747" i="1"/>
  <c r="O3459" i="1"/>
  <c r="O748" i="1"/>
  <c r="O3279" i="1"/>
  <c r="O1037" i="1"/>
  <c r="O2499" i="1"/>
  <c r="O9" i="1"/>
  <c r="O2500" i="1"/>
  <c r="O10" i="1"/>
  <c r="O11" i="1"/>
  <c r="O1522" i="1"/>
  <c r="O3460" i="1"/>
  <c r="O2834" i="1"/>
  <c r="O2501" i="1"/>
  <c r="O1927" i="1"/>
  <c r="O3280" i="1"/>
  <c r="O1523" i="1"/>
  <c r="O1038" i="1"/>
  <c r="O2502" i="1"/>
  <c r="O2182" i="1"/>
  <c r="O1928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523" i="1"/>
  <c r="O3281" i="1"/>
  <c r="O3282" i="1"/>
  <c r="O1524" i="1"/>
  <c r="O1039" i="1"/>
  <c r="O1929" i="1"/>
  <c r="O3461" i="1"/>
  <c r="O3659" i="1"/>
  <c r="O3283" i="1"/>
  <c r="O2183" i="1"/>
  <c r="O2835" i="1"/>
  <c r="O12" i="1"/>
  <c r="O2524" i="1"/>
  <c r="O1525" i="1"/>
  <c r="O3660" i="1"/>
  <c r="O1040" i="1"/>
  <c r="O1041" i="1"/>
  <c r="O13" i="1"/>
  <c r="O2836" i="1"/>
  <c r="O2525" i="1"/>
  <c r="O2184" i="1"/>
  <c r="O14" i="1"/>
  <c r="O1526" i="1"/>
  <c r="O323" i="1"/>
  <c r="O15" i="1"/>
  <c r="O2526" i="1"/>
  <c r="O1527" i="1"/>
  <c r="O2837" i="1"/>
  <c r="O3661" i="1"/>
  <c r="O1528" i="1"/>
  <c r="O16" i="1"/>
  <c r="O749" i="1"/>
  <c r="O1186" i="1"/>
  <c r="O2185" i="1"/>
  <c r="O2527" i="1"/>
  <c r="O3462" i="1"/>
  <c r="O1187" i="1"/>
  <c r="O17" i="1"/>
  <c r="O3662" i="1"/>
  <c r="O1529" i="1"/>
  <c r="O18" i="1"/>
  <c r="O2838" i="1"/>
  <c r="O1530" i="1"/>
  <c r="O2839" i="1"/>
  <c r="O750" i="1"/>
  <c r="O324" i="1"/>
  <c r="O1188" i="1"/>
  <c r="O3463" i="1"/>
  <c r="O2840" i="1"/>
  <c r="O3464" i="1"/>
  <c r="O751" i="1"/>
  <c r="O19" i="1"/>
  <c r="O3663" i="1"/>
  <c r="O2528" i="1"/>
  <c r="O2186" i="1"/>
  <c r="O3664" i="1"/>
  <c r="O325" i="1"/>
  <c r="O2529" i="1"/>
  <c r="O2530" i="1"/>
  <c r="O3465" i="1"/>
  <c r="O2531" i="1"/>
  <c r="O1189" i="1"/>
  <c r="O1531" i="1"/>
  <c r="O2841" i="1"/>
  <c r="O1930" i="1"/>
  <c r="O1190" i="1"/>
  <c r="O1191" i="1"/>
  <c r="O1532" i="1"/>
  <c r="O1533" i="1"/>
  <c r="O326" i="1"/>
  <c r="O3466" i="1"/>
  <c r="O3284" i="1"/>
  <c r="O2532" i="1"/>
  <c r="O2187" i="1"/>
  <c r="O1534" i="1"/>
  <c r="O1931" i="1"/>
  <c r="O3285" i="1"/>
  <c r="O3286" i="1"/>
  <c r="O1192" i="1"/>
  <c r="O3287" i="1"/>
  <c r="O3288" i="1"/>
  <c r="O3467" i="1"/>
  <c r="O20" i="1"/>
  <c r="O3289" i="1"/>
  <c r="O2188" i="1"/>
  <c r="O3290" i="1"/>
  <c r="O1193" i="1"/>
  <c r="O1194" i="1"/>
  <c r="O3468" i="1"/>
  <c r="O3469" i="1"/>
  <c r="O21" i="1"/>
  <c r="O2842" i="1"/>
  <c r="O3665" i="1"/>
  <c r="O2533" i="1"/>
  <c r="O22" i="1"/>
  <c r="O23" i="1"/>
  <c r="O3470" i="1"/>
  <c r="O1195" i="1"/>
  <c r="O1932" i="1"/>
  <c r="O2534" i="1"/>
  <c r="O1196" i="1"/>
  <c r="O3666" i="1"/>
  <c r="O2535" i="1"/>
  <c r="O3471" i="1"/>
  <c r="O24" i="1"/>
  <c r="O25" i="1"/>
  <c r="O3667" i="1"/>
  <c r="O3472" i="1"/>
  <c r="O1933" i="1"/>
  <c r="O1535" i="1"/>
  <c r="O327" i="1"/>
  <c r="O1197" i="1"/>
  <c r="O3668" i="1"/>
  <c r="O3473" i="1"/>
  <c r="O2536" i="1"/>
  <c r="O3474" i="1"/>
  <c r="O1198" i="1"/>
  <c r="O2537" i="1"/>
  <c r="O2923" i="1"/>
  <c r="O3475" i="1"/>
  <c r="O2189" i="1"/>
  <c r="O3476" i="1"/>
  <c r="O1934" i="1"/>
  <c r="O2538" i="1"/>
  <c r="O2924" i="1"/>
  <c r="O1536" i="1"/>
  <c r="O26" i="1"/>
  <c r="O2539" i="1"/>
  <c r="O1199" i="1"/>
  <c r="O752" i="1"/>
  <c r="O753" i="1"/>
  <c r="O754" i="1"/>
  <c r="O1200" i="1"/>
  <c r="O2190" i="1"/>
  <c r="O328" i="1"/>
  <c r="O1537" i="1"/>
  <c r="O1935" i="1"/>
  <c r="O3477" i="1"/>
  <c r="O1538" i="1"/>
  <c r="O2540" i="1"/>
  <c r="O755" i="1"/>
  <c r="O2191" i="1"/>
  <c r="O329" i="1"/>
  <c r="O27" i="1"/>
  <c r="O756" i="1"/>
  <c r="O3478" i="1"/>
  <c r="O1936" i="1"/>
  <c r="O1937" i="1"/>
  <c r="O2192" i="1"/>
  <c r="O1201" i="1"/>
  <c r="O28" i="1"/>
  <c r="O3291" i="1"/>
  <c r="O330" i="1"/>
  <c r="O3669" i="1"/>
  <c r="O1202" i="1"/>
  <c r="O2541" i="1"/>
  <c r="O2193" i="1"/>
  <c r="O1938" i="1"/>
  <c r="O2542" i="1"/>
  <c r="O3292" i="1"/>
  <c r="O29" i="1"/>
  <c r="O1939" i="1"/>
  <c r="O3479" i="1"/>
  <c r="O2194" i="1"/>
  <c r="O1539" i="1"/>
  <c r="O1203" i="1"/>
  <c r="O30" i="1"/>
  <c r="O3670" i="1"/>
  <c r="O3671" i="1"/>
  <c r="O2195" i="1"/>
  <c r="O31" i="1"/>
  <c r="O3293" i="1"/>
  <c r="O1940" i="1"/>
  <c r="O2196" i="1"/>
  <c r="O3672" i="1"/>
  <c r="O3673" i="1"/>
  <c r="O1540" i="1"/>
  <c r="O2543" i="1"/>
  <c r="O2197" i="1"/>
  <c r="O32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294" i="1"/>
  <c r="O3480" i="1"/>
  <c r="O1204" i="1"/>
  <c r="O331" i="1"/>
  <c r="O2925" i="1"/>
  <c r="O1941" i="1"/>
  <c r="O1942" i="1"/>
  <c r="O1541" i="1"/>
  <c r="O2926" i="1"/>
  <c r="O757" i="1"/>
  <c r="O2198" i="1"/>
  <c r="O3295" i="1"/>
  <c r="O33" i="1"/>
  <c r="O34" i="1"/>
  <c r="O3674" i="1"/>
  <c r="O758" i="1"/>
  <c r="O2199" i="1"/>
  <c r="O3481" i="1"/>
  <c r="O35" i="1"/>
  <c r="O220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296" i="1"/>
  <c r="O1943" i="1"/>
  <c r="O1944" i="1"/>
  <c r="O36" i="1"/>
  <c r="O3675" i="1"/>
  <c r="O1945" i="1"/>
  <c r="O1946" i="1"/>
  <c r="O1205" i="1"/>
  <c r="O3676" i="1"/>
  <c r="O332" i="1"/>
  <c r="O3482" i="1"/>
  <c r="O3297" i="1"/>
  <c r="O3298" i="1"/>
  <c r="O1947" i="1"/>
  <c r="O2201" i="1"/>
  <c r="O1206" i="1"/>
  <c r="O1207" i="1"/>
  <c r="O3299" i="1"/>
  <c r="O2202" i="1"/>
  <c r="O1948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542" i="1"/>
  <c r="O2203" i="1"/>
  <c r="O2544" i="1"/>
  <c r="O2204" i="1"/>
  <c r="O2927" i="1"/>
  <c r="O3300" i="1"/>
  <c r="O2545" i="1"/>
  <c r="O759" i="1"/>
  <c r="O1949" i="1"/>
  <c r="O1950" i="1"/>
  <c r="O3301" i="1"/>
  <c r="O760" i="1"/>
  <c r="O1951" i="1"/>
  <c r="O3302" i="1"/>
  <c r="O37" i="1"/>
  <c r="O3303" i="1"/>
  <c r="O3304" i="1"/>
  <c r="O1603" i="1"/>
  <c r="O3483" i="1"/>
  <c r="O1952" i="1"/>
  <c r="O2205" i="1"/>
  <c r="O2928" i="1"/>
  <c r="O1208" i="1"/>
  <c r="O2546" i="1"/>
  <c r="O3305" i="1"/>
  <c r="O38" i="1"/>
  <c r="O3677" i="1"/>
  <c r="O761" i="1"/>
  <c r="O1953" i="1"/>
  <c r="O782" i="1"/>
  <c r="O1604" i="1"/>
  <c r="O2206" i="1"/>
  <c r="O3678" i="1"/>
  <c r="O1605" i="1"/>
  <c r="O783" i="1"/>
  <c r="O39" i="1"/>
  <c r="O1209" i="1"/>
  <c r="O3306" i="1"/>
  <c r="O3679" i="1"/>
  <c r="O2929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" i="1"/>
  <c r="O2930" i="1"/>
  <c r="O1954" i="1"/>
  <c r="O2547" i="1"/>
  <c r="O1210" i="1"/>
  <c r="O1606" i="1"/>
  <c r="O2548" i="1"/>
  <c r="O3484" i="1"/>
  <c r="O2931" i="1"/>
  <c r="O1607" i="1"/>
  <c r="O1608" i="1"/>
  <c r="O3485" i="1"/>
  <c r="O3486" i="1"/>
  <c r="O2207" i="1"/>
  <c r="O1955" i="1"/>
  <c r="O1211" i="1"/>
  <c r="O333" i="1"/>
  <c r="O2549" i="1"/>
  <c r="O334" i="1"/>
  <c r="O2550" i="1"/>
  <c r="O335" i="1"/>
  <c r="O2208" i="1"/>
  <c r="O336" i="1"/>
  <c r="O2932" i="1"/>
  <c r="O1956" i="1"/>
  <c r="O2933" i="1"/>
  <c r="O337" i="1"/>
  <c r="O1609" i="1"/>
  <c r="O3307" i="1"/>
  <c r="O784" i="1"/>
  <c r="O338" i="1"/>
  <c r="O2209" i="1"/>
  <c r="O1610" i="1"/>
  <c r="O2210" i="1"/>
  <c r="O2934" i="1"/>
  <c r="O3487" i="1"/>
  <c r="O2551" i="1"/>
  <c r="O1611" i="1"/>
  <c r="O1957" i="1"/>
  <c r="O785" i="1"/>
  <c r="O2935" i="1"/>
  <c r="O2552" i="1"/>
  <c r="O3680" i="1"/>
  <c r="O1212" i="1"/>
  <c r="O2553" i="1"/>
  <c r="O3488" i="1"/>
  <c r="O2554" i="1"/>
  <c r="O1612" i="1"/>
  <c r="O2211" i="1"/>
  <c r="O2936" i="1"/>
  <c r="O1213" i="1"/>
  <c r="O2555" i="1"/>
  <c r="O3308" i="1"/>
  <c r="O2556" i="1"/>
  <c r="O2937" i="1"/>
  <c r="O41" i="1"/>
  <c r="O3681" i="1"/>
  <c r="O42" i="1"/>
  <c r="O786" i="1"/>
  <c r="O339" i="1"/>
  <c r="O340" i="1"/>
  <c r="O3489" i="1"/>
  <c r="O3682" i="1"/>
  <c r="O3309" i="1"/>
  <c r="O3683" i="1"/>
  <c r="O1958" i="1"/>
  <c r="O1214" i="1"/>
  <c r="O2212" i="1"/>
  <c r="O2557" i="1"/>
  <c r="O1215" i="1"/>
  <c r="O2558" i="1"/>
  <c r="O2213" i="1"/>
  <c r="O3490" i="1"/>
  <c r="O1613" i="1"/>
  <c r="O3310" i="1"/>
  <c r="O2214" i="1"/>
  <c r="O341" i="1"/>
  <c r="O3491" i="1"/>
  <c r="O2559" i="1"/>
  <c r="O2938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2939" i="1"/>
  <c r="O3684" i="1"/>
  <c r="O43" i="1"/>
  <c r="O2940" i="1"/>
  <c r="O1614" i="1"/>
  <c r="O1216" i="1"/>
  <c r="O1217" i="1"/>
  <c r="O3685" i="1"/>
  <c r="O1615" i="1"/>
  <c r="O1218" i="1"/>
  <c r="O342" i="1"/>
  <c r="O3311" i="1"/>
  <c r="O2941" i="1"/>
  <c r="O3312" i="1"/>
  <c r="O1959" i="1"/>
  <c r="O1616" i="1"/>
  <c r="O787" i="1"/>
  <c r="O44" i="1"/>
  <c r="O1219" i="1"/>
  <c r="O3313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617" i="1"/>
  <c r="O2942" i="1"/>
  <c r="O45" i="1"/>
  <c r="O46" i="1"/>
  <c r="O788" i="1"/>
  <c r="O2215" i="1"/>
  <c r="O343" i="1"/>
  <c r="O1220" i="1"/>
  <c r="O1618" i="1"/>
  <c r="O1221" i="1"/>
  <c r="O2560" i="1"/>
  <c r="O3492" i="1"/>
  <c r="O3314" i="1"/>
  <c r="O2963" i="1"/>
  <c r="O3315" i="1"/>
  <c r="O2216" i="1"/>
  <c r="O2561" i="1"/>
  <c r="O2217" i="1"/>
  <c r="O2964" i="1"/>
  <c r="O2965" i="1"/>
  <c r="O3493" i="1"/>
  <c r="O2966" i="1"/>
  <c r="O1222" i="1"/>
  <c r="O2562" i="1"/>
  <c r="O1223" i="1"/>
  <c r="O1619" i="1"/>
  <c r="O2967" i="1"/>
  <c r="O2968" i="1"/>
  <c r="O3316" i="1"/>
  <c r="O789" i="1"/>
  <c r="O47" i="1"/>
  <c r="O48" i="1"/>
  <c r="O344" i="1"/>
  <c r="O2218" i="1"/>
  <c r="O3494" i="1"/>
  <c r="O3686" i="1"/>
  <c r="O1960" i="1"/>
  <c r="O3317" i="1"/>
  <c r="O2603" i="1"/>
  <c r="O349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604" i="1"/>
  <c r="O2969" i="1"/>
  <c r="O3496" i="1"/>
  <c r="O49" i="1"/>
  <c r="O2970" i="1"/>
  <c r="O2219" i="1"/>
  <c r="O1961" i="1"/>
  <c r="O1962" i="1"/>
  <c r="O3687" i="1"/>
  <c r="O345" i="1"/>
  <c r="O3318" i="1"/>
  <c r="O3319" i="1"/>
  <c r="O1620" i="1"/>
  <c r="O1224" i="1"/>
  <c r="O346" i="1"/>
  <c r="O2971" i="1"/>
  <c r="O1621" i="1"/>
  <c r="O790" i="1"/>
  <c r="O1622" i="1"/>
  <c r="O1225" i="1"/>
  <c r="O3688" i="1"/>
  <c r="O3497" i="1"/>
  <c r="O791" i="1"/>
  <c r="O2220" i="1"/>
  <c r="O347" i="1"/>
  <c r="O2605" i="1"/>
  <c r="O1623" i="1"/>
  <c r="O3498" i="1"/>
  <c r="O50" i="1"/>
  <c r="O348" i="1"/>
  <c r="O1963" i="1"/>
  <c r="O1964" i="1"/>
  <c r="O1965" i="1"/>
  <c r="O1966" i="1"/>
  <c r="O2972" i="1"/>
  <c r="O1246" i="1"/>
  <c r="O792" i="1"/>
  <c r="O1967" i="1"/>
  <c r="O3320" i="1"/>
  <c r="O1247" i="1"/>
  <c r="O793" i="1"/>
  <c r="O2221" i="1"/>
  <c r="O1248" i="1"/>
  <c r="O51" i="1"/>
  <c r="O1968" i="1"/>
  <c r="O794" i="1"/>
  <c r="O2606" i="1"/>
  <c r="O2607" i="1"/>
  <c r="O3689" i="1"/>
  <c r="O3499" i="1"/>
  <c r="O3500" i="1"/>
  <c r="O2222" i="1"/>
  <c r="O1249" i="1"/>
  <c r="O52" i="1"/>
  <c r="O2608" i="1"/>
  <c r="O2223" i="1"/>
  <c r="O53" i="1"/>
  <c r="O1969" i="1"/>
  <c r="O3501" i="1"/>
  <c r="O1970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224" i="1"/>
  <c r="O2225" i="1"/>
  <c r="O2973" i="1"/>
  <c r="O1250" i="1"/>
  <c r="O3321" i="1"/>
  <c r="O3322" i="1"/>
  <c r="O3323" i="1"/>
  <c r="O1624" i="1"/>
  <c r="O1971" i="1"/>
  <c r="O1251" i="1"/>
  <c r="O2974" i="1"/>
  <c r="O3502" i="1"/>
  <c r="O2226" i="1"/>
  <c r="O1625" i="1"/>
  <c r="O2975" i="1"/>
  <c r="O2976" i="1"/>
  <c r="O1972" i="1"/>
  <c r="O2977" i="1"/>
  <c r="O1973" i="1"/>
  <c r="O1626" i="1"/>
  <c r="O3324" i="1"/>
  <c r="O1252" i="1"/>
  <c r="O3503" i="1"/>
  <c r="O3504" i="1"/>
  <c r="O2978" i="1"/>
  <c r="O2609" i="1"/>
  <c r="O3690" i="1"/>
  <c r="O54" i="1"/>
  <c r="O2227" i="1"/>
  <c r="O3325" i="1"/>
  <c r="O1253" i="1"/>
  <c r="O795" i="1"/>
  <c r="O3326" i="1"/>
  <c r="O1627" i="1"/>
  <c r="O1974" i="1"/>
  <c r="O2979" i="1"/>
  <c r="O2980" i="1"/>
  <c r="O3327" i="1"/>
  <c r="O55" i="1"/>
  <c r="O796" i="1"/>
  <c r="O2228" i="1"/>
  <c r="O2610" i="1"/>
  <c r="O2229" i="1"/>
  <c r="O2981" i="1"/>
  <c r="O3691" i="1"/>
  <c r="O1975" i="1"/>
  <c r="O2611" i="1"/>
  <c r="O1976" i="1"/>
  <c r="O1628" i="1"/>
  <c r="O1977" i="1"/>
  <c r="O1629" i="1"/>
  <c r="O797" i="1"/>
  <c r="O1630" i="1"/>
  <c r="O3692" i="1"/>
  <c r="O2230" i="1"/>
  <c r="O3693" i="1"/>
  <c r="O2982" i="1"/>
  <c r="O2983" i="1"/>
  <c r="O2612" i="1"/>
  <c r="O2231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694" i="1"/>
  <c r="O2613" i="1"/>
  <c r="O1254" i="1"/>
  <c r="O1631" i="1"/>
  <c r="O1255" i="1"/>
  <c r="O798" i="1"/>
  <c r="O1632" i="1"/>
  <c r="O56" i="1"/>
  <c r="O1633" i="1"/>
  <c r="O799" i="1"/>
  <c r="O2614" i="1"/>
  <c r="O3695" i="1"/>
  <c r="O1634" i="1"/>
  <c r="O349" i="1"/>
  <c r="O3328" i="1"/>
  <c r="O350" i="1"/>
  <c r="O3505" i="1"/>
  <c r="O57" i="1"/>
  <c r="O58" i="1"/>
  <c r="O197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2232" i="1"/>
  <c r="O1256" i="1"/>
  <c r="O351" i="1"/>
  <c r="O2984" i="1"/>
  <c r="O1257" i="1"/>
  <c r="O2233" i="1"/>
  <c r="O2615" i="1"/>
  <c r="O2985" i="1"/>
  <c r="O1635" i="1"/>
  <c r="O2234" i="1"/>
  <c r="O3506" i="1"/>
  <c r="O1636" i="1"/>
  <c r="O2235" i="1"/>
  <c r="O352" i="1"/>
  <c r="O1258" i="1"/>
  <c r="O3696" i="1"/>
  <c r="O3329" i="1"/>
  <c r="O2986" i="1"/>
  <c r="O2987" i="1"/>
  <c r="O3330" i="1"/>
  <c r="O2988" i="1"/>
  <c r="O3697" i="1"/>
  <c r="O3331" i="1"/>
  <c r="O1637" i="1"/>
  <c r="O1979" i="1"/>
  <c r="O800" i="1"/>
  <c r="O1259" i="1"/>
  <c r="O1638" i="1"/>
  <c r="O1260" i="1"/>
  <c r="O3698" i="1"/>
  <c r="O3507" i="1"/>
  <c r="O1639" i="1"/>
  <c r="O2616" i="1"/>
  <c r="O353" i="1"/>
  <c r="O59" i="1"/>
  <c r="O1980" i="1"/>
  <c r="O1981" i="1"/>
  <c r="O801" i="1"/>
  <c r="O802" i="1"/>
  <c r="O3508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60" i="1"/>
  <c r="O3699" i="1"/>
  <c r="O3332" i="1"/>
  <c r="O1261" i="1"/>
  <c r="O1982" i="1"/>
  <c r="O803" i="1"/>
  <c r="O2989" i="1"/>
  <c r="O3333" i="1"/>
  <c r="O3700" i="1"/>
  <c r="O3334" i="1"/>
  <c r="O2990" i="1"/>
  <c r="O804" i="1"/>
  <c r="O2236" i="1"/>
  <c r="O2237" i="1"/>
  <c r="O3509" i="1"/>
  <c r="O3510" i="1"/>
  <c r="O3701" i="1"/>
  <c r="O1640" i="1"/>
  <c r="O354" i="1"/>
  <c r="O1262" i="1"/>
  <c r="O61" i="1"/>
  <c r="O3335" i="1"/>
  <c r="O2238" i="1"/>
  <c r="O3336" i="1"/>
  <c r="O355" i="1"/>
  <c r="O3337" i="1"/>
  <c r="O3511" i="1"/>
  <c r="O2991" i="1"/>
  <c r="O1641" i="1"/>
  <c r="O1642" i="1"/>
  <c r="O3702" i="1"/>
  <c r="O2003" i="1"/>
  <c r="O805" i="1"/>
  <c r="O62" i="1"/>
  <c r="O2992" i="1"/>
  <c r="O63" i="1"/>
  <c r="O3338" i="1"/>
  <c r="O1643" i="1"/>
  <c r="O1263" i="1"/>
  <c r="O2004" i="1"/>
  <c r="O3339" i="1"/>
  <c r="O2993" i="1"/>
  <c r="O356" i="1"/>
  <c r="O3703" i="1"/>
  <c r="O3704" i="1"/>
  <c r="O2005" i="1"/>
  <c r="O2994" i="1"/>
  <c r="O1264" i="1"/>
  <c r="O64" i="1"/>
  <c r="O3705" i="1"/>
  <c r="O2617" i="1"/>
  <c r="O3512" i="1"/>
  <c r="O2618" i="1"/>
  <c r="O2619" i="1"/>
  <c r="O2620" i="1"/>
  <c r="O3340" i="1"/>
  <c r="O65" i="1"/>
  <c r="O3341" i="1"/>
  <c r="O3342" i="1"/>
  <c r="O2621" i="1"/>
  <c r="O806" i="1"/>
  <c r="O3513" i="1"/>
  <c r="O1644" i="1"/>
  <c r="O1645" i="1"/>
  <c r="O1646" i="1"/>
  <c r="O1265" i="1"/>
  <c r="O1266" i="1"/>
  <c r="O3514" i="1"/>
  <c r="O66" i="1"/>
  <c r="O2995" i="1"/>
  <c r="O2006" i="1"/>
  <c r="O2996" i="1"/>
  <c r="O1267" i="1"/>
  <c r="O2007" i="1"/>
  <c r="O3706" i="1"/>
  <c r="O2622" i="1"/>
  <c r="O1268" i="1"/>
  <c r="O1647" i="1"/>
  <c r="O2239" i="1"/>
  <c r="O2240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67" i="1"/>
  <c r="O807" i="1"/>
  <c r="O357" i="1"/>
  <c r="O1648" i="1"/>
  <c r="O3343" i="1"/>
  <c r="O3515" i="1"/>
  <c r="O3516" i="1"/>
  <c r="O358" i="1"/>
  <c r="O1649" i="1"/>
  <c r="O2623" i="1"/>
  <c r="O1269" i="1"/>
  <c r="O3707" i="1"/>
  <c r="O1270" i="1"/>
  <c r="O2624" i="1"/>
  <c r="O3708" i="1"/>
  <c r="O2008" i="1"/>
  <c r="O808" i="1"/>
  <c r="O2997" i="1"/>
  <c r="O2625" i="1"/>
  <c r="O1271" i="1"/>
  <c r="O2009" i="1"/>
  <c r="O1272" i="1"/>
  <c r="O3709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650" i="1"/>
  <c r="O809" i="1"/>
  <c r="O3710" i="1"/>
  <c r="O810" i="1"/>
  <c r="O2241" i="1"/>
  <c r="O1651" i="1"/>
  <c r="O1652" i="1"/>
  <c r="O68" i="1"/>
  <c r="O811" i="1"/>
  <c r="O1653" i="1"/>
  <c r="O69" i="1"/>
  <c r="O1273" i="1"/>
  <c r="O1654" i="1"/>
  <c r="O812" i="1"/>
  <c r="O2626" i="1"/>
  <c r="O1655" i="1"/>
  <c r="O1656" i="1"/>
  <c r="O3711" i="1"/>
  <c r="O3712" i="1"/>
  <c r="O70" i="1"/>
  <c r="O71" i="1"/>
  <c r="O1657" i="1"/>
  <c r="O1658" i="1"/>
  <c r="O2998" i="1"/>
  <c r="O2242" i="1"/>
  <c r="O3344" i="1"/>
  <c r="O2627" i="1"/>
  <c r="O2999" i="1"/>
  <c r="O3713" i="1"/>
  <c r="O2243" i="1"/>
  <c r="O2010" i="1"/>
  <c r="O2628" i="1"/>
  <c r="O3714" i="1"/>
  <c r="O72" i="1"/>
  <c r="O3345" i="1"/>
  <c r="O2244" i="1"/>
  <c r="O359" i="1"/>
  <c r="O3517" i="1"/>
  <c r="O360" i="1"/>
  <c r="O1659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274" i="1"/>
  <c r="O2245" i="1"/>
  <c r="O2629" i="1"/>
  <c r="O3518" i="1"/>
  <c r="O2011" i="1"/>
  <c r="O3519" i="1"/>
  <c r="O3346" i="1"/>
  <c r="O3000" i="1"/>
  <c r="O1660" i="1"/>
  <c r="O3347" i="1"/>
  <c r="O2246" i="1"/>
  <c r="O3001" i="1"/>
  <c r="O2630" i="1"/>
  <c r="O1661" i="1"/>
  <c r="O3715" i="1"/>
  <c r="O2631" i="1"/>
  <c r="O1275" i="1"/>
  <c r="O813" i="1"/>
  <c r="O1276" i="1"/>
  <c r="O3716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2247" i="1"/>
  <c r="O3348" i="1"/>
  <c r="O361" i="1"/>
  <c r="O814" i="1"/>
  <c r="O3717" i="1"/>
  <c r="O3520" i="1"/>
  <c r="O1277" i="1"/>
  <c r="O73" i="1"/>
  <c r="O3002" i="1"/>
  <c r="O3003" i="1"/>
  <c r="O3004" i="1"/>
  <c r="O1662" i="1"/>
  <c r="O362" i="1"/>
  <c r="O3349" i="1"/>
  <c r="O3005" i="1"/>
  <c r="O3350" i="1"/>
  <c r="O3006" i="1"/>
  <c r="O2248" i="1"/>
  <c r="O1278" i="1"/>
  <c r="O3007" i="1"/>
  <c r="O74" i="1"/>
  <c r="O75" i="1"/>
  <c r="O2249" i="1"/>
  <c r="O76" i="1"/>
  <c r="O2250" i="1"/>
  <c r="O1279" i="1"/>
  <c r="O3521" i="1"/>
  <c r="O77" i="1"/>
  <c r="O2251" i="1"/>
  <c r="O2632" i="1"/>
  <c r="O3522" i="1"/>
  <c r="O3718" i="1"/>
  <c r="O1280" i="1"/>
  <c r="O1663" i="1"/>
  <c r="O78" i="1"/>
  <c r="O2633" i="1"/>
  <c r="O3719" i="1"/>
  <c r="O1281" i="1"/>
  <c r="O363" i="1"/>
  <c r="O3351" i="1"/>
  <c r="O364" i="1"/>
  <c r="O79" i="1"/>
  <c r="O365" i="1"/>
  <c r="O2634" i="1"/>
  <c r="O815" i="1"/>
  <c r="O2012" i="1"/>
  <c r="O80" i="1"/>
  <c r="O3352" i="1"/>
  <c r="O2013" i="1"/>
  <c r="O1282" i="1"/>
  <c r="O3523" i="1"/>
  <c r="O3524" i="1"/>
  <c r="O2252" i="1"/>
  <c r="O2253" i="1"/>
  <c r="O1283" i="1"/>
  <c r="O2254" i="1"/>
  <c r="O3353" i="1"/>
  <c r="O3008" i="1"/>
  <c r="O3525" i="1"/>
  <c r="O1284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009" i="1"/>
  <c r="O816" i="1"/>
  <c r="O2255" i="1"/>
  <c r="O2256" i="1"/>
  <c r="O3720" i="1"/>
  <c r="O3526" i="1"/>
  <c r="O2257" i="1"/>
  <c r="O366" i="1"/>
  <c r="O3527" i="1"/>
  <c r="O2014" i="1"/>
  <c r="O817" i="1"/>
  <c r="O1664" i="1"/>
  <c r="O3010" i="1"/>
  <c r="O1285" i="1"/>
  <c r="O367" i="1"/>
  <c r="O1286" i="1"/>
  <c r="O1287" i="1"/>
  <c r="O2015" i="1"/>
  <c r="O368" i="1"/>
  <c r="O81" i="1"/>
  <c r="O369" i="1"/>
  <c r="O3011" i="1"/>
  <c r="O3012" i="1"/>
  <c r="O2016" i="1"/>
  <c r="O3013" i="1"/>
  <c r="O2635" i="1"/>
  <c r="O1288" i="1"/>
  <c r="O1289" i="1"/>
  <c r="O2017" i="1"/>
  <c r="O3528" i="1"/>
  <c r="O818" i="1"/>
  <c r="O3354" i="1"/>
  <c r="O2636" i="1"/>
  <c r="O2637" i="1"/>
  <c r="O3355" i="1"/>
  <c r="O82" i="1"/>
  <c r="O3529" i="1"/>
  <c r="O3014" i="1"/>
  <c r="O3356" i="1"/>
  <c r="O3530" i="1"/>
  <c r="O3531" i="1"/>
  <c r="O3357" i="1"/>
  <c r="O3532" i="1"/>
  <c r="O3015" i="1"/>
  <c r="O2258" i="1"/>
  <c r="O83" i="1"/>
  <c r="O2638" i="1"/>
  <c r="O84" i="1"/>
  <c r="O3533" i="1"/>
  <c r="O85" i="1"/>
  <c r="O3358" i="1"/>
  <c r="O1665" i="1"/>
  <c r="O3534" i="1"/>
  <c r="O86" i="1"/>
  <c r="O3359" i="1"/>
  <c r="O2639" i="1"/>
  <c r="O1666" i="1"/>
  <c r="O1667" i="1"/>
  <c r="O819" i="1"/>
  <c r="O3016" i="1"/>
  <c r="O820" i="1"/>
  <c r="O1290" i="1"/>
  <c r="O87" i="1"/>
  <c r="O88" i="1"/>
  <c r="O3360" i="1"/>
  <c r="O2018" i="1"/>
  <c r="O89" i="1"/>
  <c r="O3721" i="1"/>
  <c r="O821" i="1"/>
  <c r="O3017" i="1"/>
  <c r="O370" i="1"/>
  <c r="O90" i="1"/>
  <c r="O2640" i="1"/>
  <c r="O91" i="1"/>
  <c r="O2259" i="1"/>
  <c r="O2260" i="1"/>
  <c r="O92" i="1"/>
  <c r="O3361" i="1"/>
  <c r="O3018" i="1"/>
  <c r="O3535" i="1"/>
  <c r="O93" i="1"/>
  <c r="O3722" i="1"/>
  <c r="O3019" i="1"/>
  <c r="O94" i="1"/>
  <c r="O2261" i="1"/>
  <c r="O3362" i="1"/>
  <c r="O371" i="1"/>
  <c r="O372" i="1"/>
  <c r="O2262" i="1"/>
  <c r="O1668" i="1"/>
  <c r="O1669" i="1"/>
  <c r="O373" i="1"/>
  <c r="O3536" i="1"/>
  <c r="O1670" i="1"/>
  <c r="O374" i="1"/>
  <c r="O3537" i="1"/>
  <c r="O3538" i="1"/>
  <c r="O1291" i="1"/>
  <c r="O2263" i="1"/>
  <c r="O2264" i="1"/>
  <c r="O822" i="1"/>
  <c r="O95" i="1"/>
  <c r="O3539" i="1"/>
  <c r="O96" i="1"/>
  <c r="O3363" i="1"/>
  <c r="O823" i="1"/>
  <c r="O3540" i="1"/>
  <c r="O375" i="1"/>
  <c r="O2265" i="1"/>
  <c r="O97" i="1"/>
  <c r="O2266" i="1"/>
  <c r="O98" i="1"/>
  <c r="O376" i="1"/>
  <c r="O3541" i="1"/>
  <c r="O1671" i="1"/>
  <c r="O377" i="1"/>
  <c r="O3542" i="1"/>
  <c r="O2267" i="1"/>
  <c r="O2019" i="1"/>
  <c r="O3364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378" i="1"/>
  <c r="O2268" i="1"/>
  <c r="O99" i="1"/>
  <c r="O3020" i="1"/>
  <c r="O2641" i="1"/>
  <c r="O3543" i="1"/>
  <c r="O379" i="1"/>
  <c r="O1672" i="1"/>
  <c r="O1292" i="1"/>
  <c r="O2020" i="1"/>
  <c r="O3021" i="1"/>
  <c r="O2642" i="1"/>
  <c r="O380" i="1"/>
  <c r="O100" i="1"/>
  <c r="O2021" i="1"/>
  <c r="O101" i="1"/>
  <c r="O3022" i="1"/>
  <c r="O824" i="1"/>
  <c r="O2663" i="1"/>
  <c r="O3544" i="1"/>
  <c r="O1293" i="1"/>
  <c r="O381" i="1"/>
  <c r="O1673" i="1"/>
  <c r="O1674" i="1"/>
  <c r="O1294" i="1"/>
  <c r="O382" i="1"/>
  <c r="O2664" i="1"/>
  <c r="O3723" i="1"/>
  <c r="O102" i="1"/>
  <c r="O1295" i="1"/>
  <c r="O1296" i="1"/>
  <c r="O3365" i="1"/>
  <c r="O3545" i="1"/>
  <c r="O1297" i="1"/>
  <c r="O2022" i="1"/>
  <c r="O3366" i="1"/>
  <c r="O1675" i="1"/>
  <c r="O3546" i="1"/>
  <c r="O3724" i="1"/>
  <c r="O2269" i="1"/>
  <c r="O1676" i="1"/>
  <c r="O3547" i="1"/>
  <c r="O383" i="1"/>
  <c r="O1298" i="1"/>
  <c r="O3023" i="1"/>
  <c r="O2665" i="1"/>
  <c r="O3548" i="1"/>
  <c r="O1299" i="1"/>
  <c r="O103" i="1"/>
  <c r="O1300" i="1"/>
  <c r="O2666" i="1"/>
  <c r="O3549" i="1"/>
  <c r="O104" i="1"/>
  <c r="O1677" i="1"/>
  <c r="O1301" i="1"/>
  <c r="O2023" i="1"/>
  <c r="O3550" i="1"/>
  <c r="O384" i="1"/>
  <c r="O2024" i="1"/>
  <c r="O2270" i="1"/>
  <c r="O2667" i="1"/>
  <c r="O825" i="1"/>
  <c r="O3024" i="1"/>
  <c r="O3551" i="1"/>
  <c r="O385" i="1"/>
  <c r="O1678" i="1"/>
  <c r="O3552" i="1"/>
  <c r="O2025" i="1"/>
  <c r="O2026" i="1"/>
  <c r="O2668" i="1"/>
  <c r="O3025" i="1"/>
  <c r="O2271" i="1"/>
  <c r="O3367" i="1"/>
  <c r="O826" i="1"/>
  <c r="O1302" i="1"/>
  <c r="O1679" i="1"/>
  <c r="O3553" i="1"/>
  <c r="O1303" i="1"/>
  <c r="O3554" i="1"/>
  <c r="O2669" i="1"/>
  <c r="O1680" i="1"/>
  <c r="O3555" i="1"/>
  <c r="O2670" i="1"/>
  <c r="O3556" i="1"/>
  <c r="O1681" i="1"/>
  <c r="O386" i="1"/>
  <c r="O2027" i="1"/>
  <c r="O3368" i="1"/>
  <c r="O2671" i="1"/>
  <c r="O3369" i="1"/>
  <c r="O2028" i="1"/>
  <c r="O2029" i="1"/>
  <c r="O3557" i="1"/>
  <c r="O1682" i="1"/>
  <c r="O105" i="1"/>
  <c r="O3370" i="1"/>
  <c r="O3026" i="1"/>
  <c r="O3027" i="1"/>
  <c r="O3371" i="1"/>
  <c r="O1304" i="1"/>
  <c r="O1743" i="1"/>
  <c r="O3558" i="1"/>
  <c r="O1744" i="1"/>
  <c r="O3028" i="1"/>
  <c r="O3372" i="1"/>
  <c r="O106" i="1"/>
  <c r="O3373" i="1"/>
  <c r="O1305" i="1"/>
  <c r="O1346" i="1"/>
  <c r="O827" i="1"/>
  <c r="O3374" i="1"/>
  <c r="O3375" i="1"/>
  <c r="O1347" i="1"/>
  <c r="O1745" i="1"/>
  <c r="O3376" i="1"/>
  <c r="O828" i="1"/>
  <c r="O1746" i="1"/>
  <c r="O3377" i="1"/>
  <c r="O1747" i="1"/>
  <c r="O387" i="1"/>
  <c r="O3029" i="1"/>
  <c r="O3378" i="1"/>
  <c r="O2708" i="1"/>
  <c r="O1348" i="1"/>
  <c r="O3030" i="1"/>
  <c r="O388" i="1"/>
  <c r="O2272" i="1"/>
  <c r="O2273" i="1"/>
  <c r="O3559" i="1"/>
  <c r="O3725" i="1"/>
  <c r="O2709" i="1"/>
  <c r="O2710" i="1"/>
  <c r="O389" i="1"/>
  <c r="O829" i="1"/>
  <c r="O830" i="1"/>
  <c r="O1748" i="1"/>
  <c r="O1349" i="1"/>
  <c r="O1350" i="1"/>
  <c r="O1749" i="1"/>
  <c r="O2274" i="1"/>
  <c r="O3031" i="1"/>
  <c r="O3379" i="1"/>
  <c r="O3380" i="1"/>
  <c r="O3381" i="1"/>
  <c r="O2030" i="1"/>
  <c r="O1351" i="1"/>
  <c r="O107" i="1"/>
  <c r="O2031" i="1"/>
  <c r="O1352" i="1"/>
  <c r="O1353" i="1"/>
  <c r="O108" i="1"/>
  <c r="O2711" i="1"/>
  <c r="O109" i="1"/>
  <c r="O3032" i="1"/>
  <c r="O110" i="1"/>
  <c r="O3726" i="1"/>
  <c r="O1750" i="1"/>
  <c r="O390" i="1"/>
  <c r="O3382" i="1"/>
  <c r="O1354" i="1"/>
  <c r="O2323" i="1"/>
  <c r="O2324" i="1"/>
  <c r="O2325" i="1"/>
  <c r="O2326" i="1"/>
  <c r="O2327" i="1"/>
  <c r="O2328" i="1"/>
  <c r="O2032" i="1"/>
  <c r="O3033" i="1"/>
  <c r="O2275" i="1"/>
  <c r="O3383" i="1"/>
  <c r="O2033" i="1"/>
  <c r="O1751" i="1"/>
  <c r="O3034" i="1"/>
  <c r="O3560" i="1"/>
  <c r="O3035" i="1"/>
  <c r="O1752" i="1"/>
  <c r="O3036" i="1"/>
  <c r="O3037" i="1"/>
  <c r="O3384" i="1"/>
  <c r="O3727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034" i="1"/>
  <c r="O1355" i="1"/>
  <c r="O2035" i="1"/>
  <c r="O111" i="1"/>
  <c r="O391" i="1"/>
  <c r="O3561" i="1"/>
  <c r="O3562" i="1"/>
  <c r="O392" i="1"/>
  <c r="O3563" i="1"/>
  <c r="O3728" i="1"/>
  <c r="O1356" i="1"/>
  <c r="O3385" i="1"/>
  <c r="O1753" i="1"/>
  <c r="O1357" i="1"/>
  <c r="O2712" i="1"/>
  <c r="O1754" i="1"/>
  <c r="O1358" i="1"/>
  <c r="O3038" i="1"/>
  <c r="O1359" i="1"/>
  <c r="O3386" i="1"/>
  <c r="O393" i="1"/>
  <c r="O2276" i="1"/>
  <c r="O2713" i="1"/>
  <c r="O3729" i="1"/>
  <c r="O394" i="1"/>
  <c r="O112" i="1"/>
  <c r="O113" i="1"/>
  <c r="O3750" i="1"/>
  <c r="O1755" i="1"/>
  <c r="O114" i="1"/>
  <c r="O831" i="1"/>
  <c r="O2277" i="1"/>
  <c r="O3564" i="1"/>
  <c r="O395" i="1"/>
  <c r="O3039" i="1"/>
  <c r="O3565" i="1"/>
  <c r="O2278" i="1"/>
  <c r="O832" i="1"/>
  <c r="O2036" i="1"/>
  <c r="O396" i="1"/>
  <c r="O2714" i="1"/>
  <c r="O2279" i="1"/>
  <c r="O2715" i="1"/>
  <c r="O397" i="1"/>
  <c r="O3751" i="1"/>
  <c r="O2716" i="1"/>
  <c r="O115" i="1"/>
  <c r="O3566" i="1"/>
  <c r="O116" i="1"/>
  <c r="O117" i="1"/>
  <c r="O833" i="1"/>
  <c r="O118" i="1"/>
  <c r="O2717" i="1"/>
  <c r="O119" i="1"/>
  <c r="O3040" i="1"/>
  <c r="O1360" i="1"/>
  <c r="O2037" i="1"/>
  <c r="O1756" i="1"/>
  <c r="O3387" i="1"/>
  <c r="O3041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752" i="1"/>
  <c r="O2718" i="1"/>
  <c r="O3567" i="1"/>
  <c r="O3388" i="1"/>
  <c r="O3042" i="1"/>
  <c r="O3389" i="1"/>
  <c r="O3753" i="1"/>
  <c r="O398" i="1"/>
  <c r="O1361" i="1"/>
  <c r="O2719" i="1"/>
  <c r="O2038" i="1"/>
  <c r="O2039" i="1"/>
  <c r="O1757" i="1"/>
  <c r="O3390" i="1"/>
  <c r="O3568" i="1"/>
  <c r="O2040" i="1"/>
  <c r="O2280" i="1"/>
  <c r="O1758" i="1"/>
  <c r="O834" i="1"/>
  <c r="O399" i="1"/>
  <c r="O2041" i="1"/>
  <c r="O400" i="1"/>
  <c r="O835" i="1"/>
  <c r="O2281" i="1"/>
  <c r="O1759" i="1"/>
  <c r="O3754" i="1"/>
  <c r="O2720" i="1"/>
  <c r="O3755" i="1"/>
  <c r="O120" i="1"/>
  <c r="O401" i="1"/>
  <c r="O1362" i="1"/>
  <c r="O1363" i="1"/>
  <c r="O2042" i="1"/>
  <c r="O121" i="1"/>
  <c r="O242" i="1"/>
  <c r="O3391" i="1"/>
  <c r="O243" i="1"/>
  <c r="O2721" i="1"/>
  <c r="O3569" i="1"/>
  <c r="O1364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402" i="1"/>
  <c r="O3570" i="1"/>
  <c r="O836" i="1"/>
  <c r="O2722" i="1"/>
  <c r="O3043" i="1"/>
  <c r="O2723" i="1"/>
  <c r="O2282" i="1"/>
  <c r="O1365" i="1"/>
  <c r="O2283" i="1"/>
  <c r="O2043" i="1"/>
  <c r="O3392" i="1"/>
  <c r="O837" i="1"/>
  <c r="O403" i="1"/>
  <c r="O244" i="1"/>
  <c r="O2724" i="1"/>
  <c r="O2044" i="1"/>
  <c r="O3756" i="1"/>
  <c r="O3571" i="1"/>
  <c r="O3757" i="1"/>
  <c r="O3758" i="1"/>
  <c r="O245" i="1"/>
  <c r="O3393" i="1"/>
  <c r="O3394" i="1"/>
  <c r="O404" i="1"/>
  <c r="O3572" i="1"/>
  <c r="O3044" i="1"/>
  <c r="O3573" i="1"/>
  <c r="O3395" i="1"/>
  <c r="O246" i="1"/>
  <c r="O2284" i="1"/>
  <c r="O405" i="1"/>
  <c r="O3045" i="1"/>
  <c r="O1760" i="1"/>
  <c r="O406" i="1"/>
  <c r="O1366" i="1"/>
  <c r="O3759" i="1"/>
  <c r="O3760" i="1"/>
  <c r="O838" i="1"/>
  <c r="O1761" i="1"/>
  <c r="O24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761" i="1"/>
  <c r="O2045" i="1"/>
  <c r="O407" i="1"/>
  <c r="O3396" i="1"/>
  <c r="O2725" i="1"/>
  <c r="O408" i="1"/>
  <c r="O1762" i="1"/>
  <c r="O3762" i="1"/>
  <c r="O3397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763" i="1"/>
  <c r="O248" i="1"/>
  <c r="O3046" i="1"/>
  <c r="O409" i="1"/>
  <c r="O2046" i="1"/>
  <c r="O3047" i="1"/>
  <c r="O2285" i="1"/>
  <c r="O3398" i="1"/>
  <c r="O3764" i="1"/>
  <c r="O1763" i="1"/>
  <c r="O3765" i="1"/>
  <c r="O3574" i="1"/>
  <c r="O249" i="1"/>
  <c r="O1367" i="1"/>
  <c r="O3575" i="1"/>
  <c r="O410" i="1"/>
  <c r="O3399" i="1"/>
  <c r="O3400" i="1"/>
  <c r="O2047" i="1"/>
  <c r="O1764" i="1"/>
  <c r="O2726" i="1"/>
  <c r="O2048" i="1"/>
  <c r="O3401" i="1"/>
  <c r="O250" i="1"/>
  <c r="O2727" i="1"/>
  <c r="O411" i="1"/>
  <c r="O251" i="1"/>
  <c r="O1368" i="1"/>
  <c r="O3766" i="1"/>
  <c r="O1369" i="1"/>
  <c r="O2728" i="1"/>
  <c r="O839" i="1"/>
  <c r="O3767" i="1"/>
  <c r="O2729" i="1"/>
  <c r="O1370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765" i="1"/>
  <c r="O1823" i="1"/>
  <c r="O252" i="1"/>
  <c r="O3576" i="1"/>
  <c r="O2049" i="1"/>
  <c r="O2286" i="1"/>
  <c r="O2287" i="1"/>
  <c r="O2288" i="1"/>
  <c r="O1371" i="1"/>
  <c r="O1824" i="1"/>
  <c r="O412" i="1"/>
  <c r="O2289" i="1"/>
  <c r="O2290" i="1"/>
  <c r="O1372" i="1"/>
  <c r="O3048" i="1"/>
  <c r="O2291" i="1"/>
  <c r="O2292" i="1"/>
  <c r="O2050" i="1"/>
  <c r="O3049" i="1"/>
  <c r="O3402" i="1"/>
  <c r="O3768" i="1"/>
  <c r="O2051" i="1"/>
  <c r="O2293" i="1"/>
  <c r="O413" i="1"/>
  <c r="O2052" i="1"/>
  <c r="O2294" i="1"/>
  <c r="O3050" i="1"/>
  <c r="O2053" i="1"/>
  <c r="O2730" i="1"/>
  <c r="O253" i="1"/>
  <c r="O1825" i="1"/>
  <c r="O1373" i="1"/>
  <c r="O3403" i="1"/>
  <c r="O254" i="1"/>
  <c r="O2054" i="1"/>
  <c r="O2055" i="1"/>
  <c r="O1826" i="1"/>
  <c r="O3769" i="1"/>
  <c r="O3051" i="1"/>
  <c r="O1374" i="1"/>
  <c r="O414" i="1"/>
  <c r="O1375" i="1"/>
  <c r="O2731" i="1"/>
  <c r="O3052" i="1"/>
  <c r="O3404" i="1"/>
  <c r="O2295" i="1"/>
  <c r="O3149" i="1"/>
  <c r="O3770" i="1"/>
  <c r="O3150" i="1"/>
  <c r="O255" i="1"/>
  <c r="O2296" i="1"/>
  <c r="O3577" i="1"/>
  <c r="O3771" i="1"/>
  <c r="O1827" i="1"/>
  <c r="O3405" i="1"/>
  <c r="O1828" i="1"/>
  <c r="O3578" i="1"/>
  <c r="O2056" i="1"/>
  <c r="O415" i="1"/>
  <c r="O1376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416" i="1"/>
  <c r="O256" i="1"/>
  <c r="O1829" i="1"/>
  <c r="O257" i="1"/>
  <c r="O417" i="1"/>
  <c r="O1377" i="1"/>
  <c r="O2297" i="1"/>
  <c r="O1378" i="1"/>
  <c r="O258" i="1"/>
  <c r="O259" i="1"/>
  <c r="O418" i="1"/>
  <c r="O1830" i="1"/>
  <c r="O3151" i="1"/>
  <c r="O3152" i="1"/>
  <c r="O2057" i="1"/>
  <c r="O3772" i="1"/>
  <c r="O2298" i="1"/>
  <c r="O840" i="1"/>
  <c r="O2058" i="1"/>
  <c r="O84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1379" i="1"/>
  <c r="O1380" i="1"/>
  <c r="O2299" i="1"/>
  <c r="O2059" i="1"/>
  <c r="O2300" i="1"/>
  <c r="O419" i="1"/>
  <c r="O1381" i="1"/>
  <c r="O420" i="1"/>
  <c r="O260" i="1"/>
  <c r="O2301" i="1"/>
  <c r="O421" i="1"/>
  <c r="O3406" i="1"/>
  <c r="O842" i="1"/>
  <c r="O522" i="1"/>
  <c r="O3579" i="1"/>
  <c r="O1382" i="1"/>
  <c r="O1831" i="1"/>
  <c r="O3580" i="1"/>
  <c r="O843" i="1"/>
  <c r="O523" i="1"/>
  <c r="O524" i="1"/>
  <c r="O1832" i="1"/>
  <c r="O3773" i="1"/>
  <c r="O2060" i="1"/>
  <c r="O3581" i="1"/>
  <c r="O2732" i="1"/>
  <c r="O3774" i="1"/>
  <c r="O3153" i="1"/>
  <c r="O3407" i="1"/>
  <c r="O844" i="1"/>
  <c r="O1833" i="1"/>
  <c r="O3775" i="1"/>
  <c r="O1834" i="1"/>
  <c r="O3776" i="1"/>
  <c r="O845" i="1"/>
  <c r="O2733" i="1"/>
  <c r="O1383" i="1"/>
  <c r="O3154" i="1"/>
  <c r="O1384" i="1"/>
  <c r="O1835" i="1"/>
  <c r="O2302" i="1"/>
  <c r="O3408" i="1"/>
  <c r="O1836" i="1"/>
  <c r="O3582" i="1"/>
  <c r="O3777" i="1"/>
  <c r="O3409" i="1"/>
  <c r="O261" i="1"/>
  <c r="O846" i="1"/>
  <c r="O3583" i="1"/>
  <c r="O847" i="1"/>
  <c r="O3410" i="1"/>
  <c r="O1837" i="1"/>
  <c r="O3155" i="1"/>
  <c r="O3584" i="1"/>
  <c r="O3156" i="1"/>
  <c r="O3157" i="1"/>
  <c r="O2061" i="1"/>
  <c r="O2303" i="1"/>
  <c r="O262" i="1"/>
  <c r="O2304" i="1"/>
  <c r="O3585" i="1"/>
  <c r="O2062" i="1"/>
  <c r="O263" i="1"/>
  <c r="O3778" i="1"/>
  <c r="O3158" i="1"/>
  <c r="O1385" i="1"/>
  <c r="O1386" i="1"/>
  <c r="O2063" i="1"/>
  <c r="O3586" i="1"/>
  <c r="O525" i="1"/>
  <c r="O526" i="1"/>
  <c r="O527" i="1"/>
  <c r="O2064" i="1"/>
  <c r="O3587" i="1"/>
  <c r="O264" i="1"/>
  <c r="O2065" i="1"/>
  <c r="O2066" i="1"/>
  <c r="O1838" i="1"/>
  <c r="O848" i="1"/>
  <c r="O2305" i="1"/>
  <c r="O849" i="1"/>
  <c r="O3779" i="1"/>
  <c r="O2734" i="1"/>
  <c r="O1839" i="1"/>
  <c r="O2067" i="1"/>
  <c r="O528" i="1"/>
  <c r="O2735" i="1"/>
  <c r="O850" i="1"/>
  <c r="O3159" i="1"/>
  <c r="O26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780" i="1"/>
  <c r="O3781" i="1"/>
  <c r="O3411" i="1"/>
  <c r="O3588" i="1"/>
  <c r="O529" i="1"/>
  <c r="O3589" i="1"/>
  <c r="O2736" i="1"/>
  <c r="O2737" i="1"/>
  <c r="O3412" i="1"/>
  <c r="O266" i="1"/>
  <c r="O2068" i="1"/>
  <c r="O2306" i="1"/>
  <c r="O851" i="1"/>
  <c r="O2069" i="1"/>
  <c r="O3782" i="1"/>
  <c r="O2307" i="1"/>
  <c r="O3160" i="1"/>
  <c r="O3161" i="1"/>
  <c r="O267" i="1"/>
  <c r="O3590" i="1"/>
  <c r="O2070" i="1"/>
  <c r="O3162" i="1"/>
  <c r="O3413" i="1"/>
  <c r="O3163" i="1"/>
  <c r="O268" i="1"/>
  <c r="O1840" i="1"/>
  <c r="O530" i="1"/>
  <c r="O531" i="1"/>
  <c r="O852" i="1"/>
  <c r="O2071" i="1"/>
  <c r="O3164" i="1"/>
  <c r="O2308" i="1"/>
  <c r="O269" i="1"/>
  <c r="O3165" i="1"/>
  <c r="O3166" i="1"/>
  <c r="O853" i="1"/>
  <c r="O532" i="1"/>
  <c r="O2309" i="1"/>
  <c r="O2072" i="1"/>
  <c r="O533" i="1"/>
  <c r="O207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074" i="1"/>
  <c r="O3167" i="1"/>
  <c r="O270" i="1"/>
  <c r="O2075" i="1"/>
  <c r="O2076" i="1"/>
  <c r="O2310" i="1"/>
  <c r="O3414" i="1"/>
  <c r="O534" i="1"/>
  <c r="O2311" i="1"/>
  <c r="O3591" i="1"/>
  <c r="O3415" i="1"/>
  <c r="O1387" i="1"/>
  <c r="O1388" i="1"/>
  <c r="O3168" i="1"/>
  <c r="O3783" i="1"/>
  <c r="O2077" i="1"/>
  <c r="O3416" i="1"/>
  <c r="O3169" i="1"/>
  <c r="O3784" i="1"/>
  <c r="O854" i="1"/>
  <c r="O3417" i="1"/>
  <c r="O3592" i="1"/>
  <c r="O3785" i="1"/>
  <c r="O2738" i="1"/>
  <c r="O271" i="1"/>
  <c r="O1841" i="1"/>
  <c r="O855" i="1"/>
  <c r="O2312" i="1"/>
  <c r="O3418" i="1"/>
  <c r="O3786" i="1"/>
  <c r="O2313" i="1"/>
  <c r="O3787" i="1"/>
  <c r="O1842" i="1"/>
  <c r="O3788" i="1"/>
  <c r="O535" i="1"/>
  <c r="O3789" i="1"/>
  <c r="O3419" i="1"/>
  <c r="O3170" i="1"/>
  <c r="O536" i="1"/>
  <c r="O2314" i="1"/>
  <c r="O2739" i="1"/>
  <c r="O3171" i="1"/>
  <c r="O3593" i="1"/>
  <c r="O3172" i="1"/>
  <c r="O537" i="1"/>
  <c r="O538" i="1"/>
  <c r="O1389" i="1"/>
  <c r="O3810" i="1"/>
  <c r="O3173" i="1"/>
  <c r="O1843" i="1"/>
  <c r="O856" i="1"/>
  <c r="O3811" i="1"/>
  <c r="O3594" i="1"/>
  <c r="O2315" i="1"/>
  <c r="O3420" i="1"/>
  <c r="O3595" i="1"/>
  <c r="O1844" i="1"/>
  <c r="O3421" i="1"/>
  <c r="O3174" i="1"/>
  <c r="O2316" i="1"/>
  <c r="O539" i="1"/>
  <c r="O3175" i="1"/>
  <c r="O2317" i="1"/>
  <c r="O3596" i="1"/>
  <c r="O3597" i="1"/>
  <c r="O540" i="1"/>
  <c r="O1845" i="1"/>
  <c r="O1846" i="1"/>
  <c r="O1390" i="1"/>
  <c r="O3598" i="1"/>
  <c r="O272" i="1"/>
  <c r="O2740" i="1"/>
  <c r="O273" i="1"/>
  <c r="O541" i="1"/>
  <c r="O2741" i="1"/>
  <c r="O1847" i="1"/>
  <c r="O1848" i="1"/>
  <c r="O1849" i="1"/>
  <c r="O2078" i="1"/>
  <c r="O3422" i="1"/>
  <c r="O3176" i="1"/>
  <c r="O1850" i="1"/>
  <c r="O1391" i="1"/>
  <c r="O642" i="1"/>
  <c r="O3599" i="1"/>
  <c r="O1392" i="1"/>
  <c r="O3177" i="1"/>
  <c r="O643" i="1"/>
  <c r="O3423" i="1"/>
  <c r="O2079" i="1"/>
  <c r="O644" i="1"/>
  <c r="O3812" i="1"/>
  <c r="O274" i="1"/>
  <c r="O2318" i="1"/>
  <c r="O3424" i="1"/>
  <c r="O1393" i="1"/>
  <c r="O3425" i="1"/>
  <c r="O2080" i="1"/>
  <c r="O3178" i="1"/>
  <c r="O275" i="1"/>
  <c r="O2742" i="1"/>
  <c r="O3813" i="1"/>
  <c r="O3814" i="1"/>
  <c r="O3815" i="1"/>
  <c r="O3600" i="1"/>
  <c r="O1851" i="1"/>
  <c r="O276" i="1"/>
  <c r="O277" i="1"/>
  <c r="O2081" i="1"/>
  <c r="O3179" i="1"/>
  <c r="O2783" i="1"/>
  <c r="O857" i="1"/>
  <c r="O3180" i="1"/>
  <c r="O3601" i="1"/>
  <c r="O3181" i="1"/>
  <c r="O645" i="1"/>
  <c r="O3182" i="1"/>
  <c r="O2784" i="1"/>
  <c r="O1394" i="1"/>
  <c r="O278" i="1"/>
  <c r="O2082" i="1"/>
  <c r="O2083" i="1"/>
  <c r="O2785" i="1"/>
  <c r="O3816" i="1"/>
  <c r="O2319" i="1"/>
  <c r="O3183" i="1"/>
  <c r="O2320" i="1"/>
  <c r="O2084" i="1"/>
  <c r="O2786" i="1"/>
  <c r="O3817" i="1"/>
  <c r="O1395" i="1"/>
  <c r="O2321" i="1"/>
  <c r="O3426" i="1"/>
  <c r="O3184" i="1"/>
  <c r="O1396" i="1"/>
  <c r="O2787" i="1"/>
  <c r="O2085" i="1"/>
  <c r="O1397" i="1"/>
  <c r="O1398" i="1"/>
  <c r="O279" i="1"/>
  <c r="O280" i="1"/>
  <c r="O3185" i="1"/>
  <c r="O3602" i="1"/>
  <c r="O2322" i="1"/>
  <c r="O3186" i="1"/>
  <c r="O281" i="1"/>
  <c r="O3818" i="1"/>
  <c r="O282" i="1"/>
  <c r="O2329" i="1"/>
  <c r="O2086" i="1"/>
  <c r="O3603" i="1"/>
  <c r="O1852" i="1"/>
  <c r="O3427" i="1"/>
  <c r="O646" i="1"/>
  <c r="O1399" i="1"/>
  <c r="O2087" i="1"/>
  <c r="O1400" i="1"/>
  <c r="O3428" i="1"/>
  <c r="O283" i="1"/>
  <c r="O2088" i="1"/>
  <c r="O3429" i="1"/>
  <c r="O3430" i="1"/>
  <c r="O3431" i="1"/>
  <c r="O3432" i="1"/>
  <c r="O647" i="1"/>
  <c r="O2330" i="1"/>
  <c r="O3819" i="1"/>
  <c r="O3187" i="1"/>
  <c r="O1401" i="1"/>
  <c r="O1402" i="1"/>
  <c r="O648" i="1"/>
  <c r="O649" i="1"/>
  <c r="O3604" i="1"/>
  <c r="O1403" i="1"/>
  <c r="O2089" i="1"/>
  <c r="O2331" i="1"/>
  <c r="O3605" i="1"/>
  <c r="O3433" i="1"/>
  <c r="O3434" i="1"/>
  <c r="O3435" i="1"/>
  <c r="O3188" i="1"/>
  <c r="O3189" i="1"/>
  <c r="O2332" i="1"/>
  <c r="O2090" i="1"/>
  <c r="O2788" i="1"/>
  <c r="O3606" i="1"/>
  <c r="O2333" i="1"/>
  <c r="O3210" i="1"/>
  <c r="O3211" i="1"/>
  <c r="O1853" i="1"/>
  <c r="O3607" i="1"/>
  <c r="O1854" i="1"/>
  <c r="O2091" i="1"/>
  <c r="O2092" i="1"/>
  <c r="O3608" i="1"/>
  <c r="O3212" i="1"/>
  <c r="O3213" i="1"/>
  <c r="O1404" i="1"/>
  <c r="O2334" i="1"/>
  <c r="O2335" i="1"/>
  <c r="O2336" i="1"/>
  <c r="O2337" i="1"/>
  <c r="O3214" i="1"/>
  <c r="O3820" i="1"/>
  <c r="O650" i="1"/>
  <c r="O1405" i="1"/>
  <c r="O3436" i="1"/>
  <c r="O284" i="1"/>
  <c r="O2789" i="1"/>
  <c r="O3821" i="1"/>
  <c r="O285" i="1"/>
  <c r="O2790" i="1"/>
  <c r="O1463" i="1"/>
  <c r="O1464" i="1"/>
  <c r="O3437" i="1"/>
  <c r="O2791" i="1"/>
  <c r="O1855" i="1"/>
  <c r="O3822" i="1"/>
  <c r="O3823" i="1"/>
  <c r="O2338" i="1"/>
  <c r="O1465" i="1"/>
  <c r="O3609" i="1"/>
  <c r="O2339" i="1"/>
  <c r="O2093" i="1"/>
  <c r="O1856" i="1"/>
  <c r="O3215" i="1"/>
  <c r="O2340" i="1"/>
  <c r="O2094" i="1"/>
  <c r="O2095" i="1"/>
  <c r="O2096" i="1"/>
  <c r="O286" i="1"/>
  <c r="O1857" i="1"/>
  <c r="O2341" i="1"/>
  <c r="O3610" i="1"/>
  <c r="O287" i="1"/>
  <c r="O651" i="1"/>
  <c r="O3216" i="1"/>
  <c r="O3824" i="1"/>
  <c r="O1858" i="1"/>
  <c r="O1466" i="1"/>
  <c r="O3438" i="1"/>
  <c r="O2342" i="1"/>
  <c r="O1467" i="1"/>
  <c r="O2792" i="1"/>
  <c r="O2443" i="1"/>
  <c r="O2444" i="1"/>
  <c r="O2097" i="1"/>
  <c r="O3825" i="1"/>
  <c r="O2445" i="1"/>
  <c r="O1859" i="1"/>
  <c r="O1860" i="1"/>
  <c r="O288" i="1"/>
  <c r="O652" i="1"/>
  <c r="O3826" i="1"/>
  <c r="O2446" i="1"/>
  <c r="O653" i="1"/>
  <c r="O2098" i="1"/>
  <c r="O2099" i="1"/>
  <c r="O1468" i="1"/>
  <c r="O1469" i="1"/>
  <c r="O654" i="1"/>
  <c r="O2793" i="1"/>
  <c r="O2447" i="1"/>
  <c r="O2100" i="1"/>
  <c r="O3611" i="1"/>
  <c r="O1470" i="1"/>
  <c r="O2448" i="1"/>
  <c r="O3612" i="1"/>
  <c r="O3613" i="1"/>
  <c r="O3217" i="1"/>
  <c r="O1471" i="1"/>
  <c r="O3218" i="1"/>
  <c r="O2449" i="1"/>
  <c r="O858" i="1"/>
  <c r="O2450" i="1"/>
  <c r="O2451" i="1"/>
  <c r="O3219" i="1"/>
  <c r="O1861" i="1"/>
  <c r="O3220" i="1"/>
  <c r="O3221" i="1"/>
  <c r="O2794" i="1"/>
  <c r="O289" i="1"/>
  <c r="O2795" i="1"/>
  <c r="O290" i="1"/>
  <c r="O3827" i="1"/>
  <c r="O2101" i="1"/>
  <c r="O3439" i="1"/>
  <c r="O3614" i="1"/>
  <c r="O655" i="1"/>
  <c r="O3222" i="1"/>
  <c r="O2796" i="1"/>
  <c r="O3223" i="1"/>
  <c r="O1472" i="1"/>
  <c r="O656" i="1"/>
  <c r="O2797" i="1"/>
  <c r="O2452" i="1"/>
  <c r="O3615" i="1"/>
  <c r="O3224" i="1"/>
  <c r="O2102" i="1"/>
  <c r="O3225" i="1"/>
  <c r="O291" i="1"/>
  <c r="O3440" i="1"/>
  <c r="O2453" i="1"/>
  <c r="O3616" i="1"/>
  <c r="O1473" i="1"/>
  <c r="O3226" i="1"/>
  <c r="O1862" i="1"/>
  <c r="O3227" i="1"/>
  <c r="O657" i="1"/>
  <c r="O2454" i="1"/>
  <c r="O3828" i="1"/>
  <c r="O1474" i="1"/>
  <c r="O658" i="1"/>
  <c r="O659" i="1"/>
  <c r="O660" i="1"/>
  <c r="O2103" i="1"/>
  <c r="O661" i="1"/>
  <c r="O2104" i="1"/>
  <c r="O2798" i="1"/>
  <c r="O2455" i="1"/>
  <c r="O859" i="1"/>
  <c r="O2456" i="1"/>
  <c r="O2799" i="1"/>
  <c r="O3228" i="1"/>
  <c r="O3829" i="1"/>
  <c r="O3617" i="1"/>
  <c r="O722" i="1"/>
  <c r="O3830" i="1"/>
  <c r="O3441" i="1"/>
  <c r="O3618" i="1"/>
  <c r="O2105" i="1"/>
  <c r="O723" i="1"/>
  <c r="O3229" i="1"/>
  <c r="O724" i="1"/>
  <c r="O2106" i="1"/>
  <c r="O3230" i="1"/>
  <c r="O1475" i="1"/>
  <c r="O2800" i="1"/>
  <c r="O2801" i="1"/>
  <c r="O292" i="1"/>
  <c r="O1476" i="1"/>
  <c r="O725" i="1"/>
  <c r="O293" i="1"/>
  <c r="O294" i="1"/>
  <c r="O3231" i="1"/>
  <c r="O2107" i="1"/>
  <c r="O1883" i="1"/>
  <c r="O3619" i="1"/>
  <c r="O2457" i="1"/>
  <c r="O295" i="1"/>
  <c r="O3232" i="1"/>
  <c r="O2108" i="1"/>
  <c r="O296" i="1"/>
  <c r="O2109" i="1"/>
  <c r="O2802" i="1"/>
  <c r="O2110" i="1"/>
  <c r="O726" i="1"/>
  <c r="O860" i="1"/>
  <c r="O861" i="1"/>
  <c r="O3233" i="1"/>
  <c r="O727" i="1"/>
  <c r="O1022" i="1"/>
  <c r="O1023" i="1"/>
  <c r="O3831" i="1"/>
  <c r="O3234" i="1"/>
  <c r="O3620" i="1"/>
  <c r="O3621" i="1"/>
  <c r="O2111" i="1"/>
  <c r="O3622" i="1"/>
  <c r="O2803" i="1"/>
  <c r="O2804" i="1"/>
  <c r="O2805" i="1"/>
  <c r="O1884" i="1"/>
  <c r="O2112" i="1"/>
  <c r="O2806" i="1"/>
  <c r="O1477" i="1"/>
  <c r="O2458" i="1"/>
  <c r="O3442" i="1"/>
  <c r="O2113" i="1"/>
  <c r="O3235" i="1"/>
  <c r="O297" i="1"/>
  <c r="O3236" i="1"/>
  <c r="O3832" i="1"/>
  <c r="O1024" i="1"/>
  <c r="O1025" i="1"/>
  <c r="O1026" i="1"/>
  <c r="O728" i="1"/>
  <c r="O1478" i="1"/>
  <c r="O729" i="1"/>
  <c r="O1479" i="1"/>
  <c r="O730" i="1"/>
  <c r="O731" i="1"/>
  <c r="O3833" i="1"/>
  <c r="O1027" i="1"/>
  <c r="O2807" i="1"/>
  <c r="O3623" i="1"/>
  <c r="O298" i="1"/>
  <c r="O1885" i="1"/>
  <c r="O2114" i="1"/>
  <c r="O3443" i="1"/>
  <c r="O3237" i="1"/>
  <c r="O1480" i="1"/>
  <c r="O2115" i="1"/>
  <c r="O2808" i="1"/>
  <c r="O3238" i="1"/>
  <c r="O3239" i="1"/>
  <c r="O3240" i="1"/>
  <c r="O3444" i="1"/>
  <c r="O1481" i="1"/>
  <c r="O1482" i="1"/>
  <c r="O3241" i="1"/>
  <c r="O3624" i="1"/>
  <c r="O1503" i="1"/>
  <c r="O3834" i="1"/>
  <c r="O732" i="1"/>
  <c r="O2116" i="1"/>
  <c r="O2459" i="1"/>
  <c r="O2460" i="1"/>
  <c r="O2117" i="1"/>
  <c r="O28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5" i="1"/>
  <c r="O3242" i="1"/>
  <c r="O1886" i="1"/>
  <c r="O2118" i="1"/>
  <c r="O733" i="1"/>
  <c r="O2119" i="1"/>
  <c r="O2810" i="1"/>
  <c r="O2461" i="1"/>
  <c r="O1887" i="1"/>
  <c r="O3243" i="1"/>
  <c r="O3244" i="1"/>
  <c r="O1504" i="1"/>
  <c r="O3445" i="1"/>
  <c r="O2811" i="1"/>
  <c r="O2812" i="1"/>
  <c r="O3625" i="1"/>
  <c r="O2462" i="1"/>
  <c r="O3626" i="1"/>
  <c r="O2120" i="1"/>
  <c r="O2463" i="1"/>
  <c r="O2464" i="1"/>
  <c r="O3245" i="1"/>
  <c r="O3246" i="1"/>
  <c r="O2465" i="1"/>
  <c r="O734" i="1"/>
  <c r="O3627" i="1"/>
  <c r="O2121" i="1"/>
  <c r="O3247" i="1"/>
  <c r="O735" i="1"/>
  <c r="O2466" i="1"/>
  <c r="O299" i="1"/>
  <c r="O3248" i="1"/>
  <c r="O3836" i="1"/>
  <c r="O1888" i="1"/>
  <c r="O3249" i="1"/>
  <c r="O3837" i="1"/>
  <c r="O736" i="1"/>
  <c r="O300" i="1"/>
  <c r="O737" i="1"/>
  <c r="O3250" i="1"/>
  <c r="O2122" i="1"/>
  <c r="O3251" i="1"/>
  <c r="O3628" i="1"/>
  <c r="O1889" i="1"/>
  <c r="O3838" i="1"/>
  <c r="O3629" i="1"/>
  <c r="O301" i="1"/>
  <c r="O1028" i="1"/>
  <c r="O1029" i="1"/>
  <c r="O302" i="1"/>
  <c r="O1505" i="1"/>
  <c r="O3839" i="1"/>
  <c r="O738" i="1"/>
  <c r="O3252" i="1"/>
  <c r="O2467" i="1"/>
  <c r="O2163" i="1"/>
  <c r="O303" i="1"/>
  <c r="O2468" i="1"/>
  <c r="O739" i="1"/>
  <c r="O2469" i="1"/>
  <c r="O2470" i="1"/>
  <c r="O3253" i="1"/>
  <c r="O2813" i="1"/>
  <c r="O3254" i="1"/>
  <c r="O3255" i="1"/>
  <c r="O3256" i="1"/>
  <c r="O304" i="1"/>
  <c r="O1506" i="1"/>
  <c r="O1030" i="1"/>
  <c r="O305" i="1"/>
  <c r="O1890" i="1"/>
  <c r="O3257" i="1"/>
  <c r="O2471" i="1"/>
  <c r="O3650" i="1"/>
  <c r="O1891" i="1"/>
  <c r="O3651" i="1"/>
  <c r="O306" i="1"/>
  <c r="O1507" i="1"/>
  <c r="O307" i="1"/>
  <c r="O3840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1892" i="1"/>
  <c r="O2814" i="1"/>
  <c r="O1893" i="1"/>
  <c r="O1508" i="1"/>
  <c r="O3841" i="1"/>
  <c r="O3258" i="1"/>
  <c r="O2472" i="1"/>
  <c r="O2815" i="1"/>
  <c r="O3259" i="1"/>
  <c r="O3446" i="1"/>
  <c r="O308" i="1"/>
  <c r="O2473" i="1"/>
  <c r="O309" i="1"/>
  <c r="O2474" i="1"/>
  <c r="O2164" i="1"/>
  <c r="O2816" i="1"/>
  <c r="O3260" i="1"/>
  <c r="O2475" i="1"/>
  <c r="O3261" i="1"/>
  <c r="O1509" i="1"/>
  <c r="O3262" i="1"/>
  <c r="O2817" i="1"/>
  <c r="O3263" i="1"/>
  <c r="O3264" i="1"/>
  <c r="O3447" i="1"/>
  <c r="O3652" i="1"/>
  <c r="O2818" i="1"/>
  <c r="O2819" i="1"/>
  <c r="O2476" i="1"/>
  <c r="O3842" i="1"/>
  <c r="O1031" i="1"/>
  <c r="O1510" i="1"/>
  <c r="O2477" i="1"/>
  <c r="O740" i="1"/>
  <c r="O2478" i="1"/>
  <c r="O1511" i="1"/>
  <c r="O2479" i="1"/>
  <c r="O2480" i="1"/>
  <c r="O310" i="1"/>
  <c r="O248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1512" i="1"/>
  <c r="O2482" i="1"/>
  <c r="O1513" i="1"/>
  <c r="O311" i="1"/>
  <c r="O312" i="1"/>
  <c r="O3265" i="1"/>
  <c r="O1514" i="1"/>
  <c r="O2165" i="1"/>
  <c r="O2483" i="1"/>
  <c r="O3653" i="1"/>
  <c r="O1515" i="1"/>
  <c r="O2484" i="1"/>
  <c r="O2485" i="1"/>
  <c r="O1032" i="1"/>
  <c r="O3448" i="1"/>
  <c r="O2486" i="1"/>
  <c r="O2166" i="1"/>
  <c r="O3266" i="1"/>
  <c r="O313" i="1"/>
  <c r="O1894" i="1"/>
  <c r="O3449" i="1"/>
  <c r="O741" i="1"/>
  <c r="O3267" i="1"/>
  <c r="O3654" i="1"/>
  <c r="O1895" i="1"/>
  <c r="O3450" i="1"/>
  <c r="O3268" i="1"/>
  <c r="O2820" i="1"/>
  <c r="O2167" i="1"/>
  <c r="O3269" i="1"/>
  <c r="O314" i="1"/>
  <c r="O3270" i="1"/>
  <c r="O282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16" i="1"/>
  <c r="O1033" i="1"/>
  <c r="O1896" i="1"/>
</calcChain>
</file>

<file path=xl/sharedStrings.xml><?xml version="1.0" encoding="utf-8"?>
<sst xmlns="http://schemas.openxmlformats.org/spreadsheetml/2006/main" count="33055" uniqueCount="8405">
  <si>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</si>
  <si>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</si>
  <si>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</si>
  <si>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</si>
  <si>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</si>
  <si>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</si>
  <si>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</si>
  <si>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</si>
  <si>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</si>
  <si>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</si>
  <si>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</si>
  <si>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</si>
  <si>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</si>
  <si>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</si>
  <si>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</si>
  <si>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</si>
  <si>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</si>
  <si>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</si>
  <si>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</si>
  <si>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</si>
  <si>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</si>
  <si>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</si>
  <si>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</si>
  <si>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</si>
  <si>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</si>
  <si>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</si>
  <si>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</si>
  <si>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</si>
  <si>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</si>
  <si>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</si>
  <si>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</si>
  <si>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</si>
  <si>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</si>
  <si>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</si>
  <si>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</si>
  <si>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</si>
  <si>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</si>
  <si>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</si>
  <si>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</si>
  <si>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</si>
  <si>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</si>
  <si>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</si>
  <si>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</si>
  <si>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</si>
  <si>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</si>
  <si>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</si>
  <si>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</si>
  <si>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</si>
  <si>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</si>
  <si>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</si>
  <si>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</si>
  <si>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</si>
  <si>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</si>
  <si>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</si>
  <si>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</si>
  <si>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</si>
  <si>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</si>
  <si>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</si>
  <si>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</si>
  <si>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</si>
  <si>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</si>
  <si>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</si>
  <si>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</si>
  <si>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</si>
  <si>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</si>
  <si>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</si>
  <si>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</si>
  <si>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</si>
  <si>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</si>
  <si>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</si>
  <si>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</si>
  <si>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</si>
  <si>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</si>
  <si>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</si>
  <si>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</si>
  <si>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</si>
  <si>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</si>
  <si>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</si>
  <si>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</si>
  <si>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</si>
  <si>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</si>
  <si>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</si>
  <si>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</si>
  <si>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</si>
  <si>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</si>
  <si>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</si>
  <si>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</si>
  <si>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</si>
  <si>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</si>
  <si>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</si>
  <si>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</si>
  <si>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</si>
  <si>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</si>
  <si>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</si>
  <si>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</si>
  <si>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</si>
  <si>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</si>
  <si>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</si>
  <si>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</si>
  <si>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</si>
  <si>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</si>
  <si>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</si>
  <si>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</si>
  <si>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</si>
  <si>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</si>
  <si>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</si>
  <si>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</si>
  <si>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</si>
  <si>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</si>
  <si>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</si>
  <si>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</si>
  <si>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</si>
  <si>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</si>
  <si>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</si>
  <si>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</si>
  <si>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</si>
  <si>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</si>
  <si>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</si>
  <si>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</si>
  <si>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</si>
  <si>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</si>
  <si>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</si>
  <si>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</si>
  <si>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</si>
  <si>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</si>
  <si>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</si>
  <si>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</si>
  <si>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</si>
  <si>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</si>
  <si>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</si>
  <si>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</si>
  <si>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</si>
  <si>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</si>
  <si>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</si>
  <si>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</si>
  <si>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</si>
  <si>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</si>
  <si>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</si>
  <si>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</si>
  <si>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</si>
  <si>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</si>
  <si>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</si>
  <si>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</si>
  <si>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</si>
  <si>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</si>
  <si>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</si>
  <si>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</si>
  <si>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</si>
  <si>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</si>
  <si>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</si>
  <si>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</si>
  <si>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</si>
  <si>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</si>
  <si>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</si>
  <si>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</si>
  <si>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</si>
  <si>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</si>
  <si>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</si>
  <si>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</si>
  <si>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</si>
  <si>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</si>
  <si>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</si>
  <si>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</si>
  <si>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</si>
  <si>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</si>
  <si>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</si>
  <si>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</si>
  <si>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</si>
  <si>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</si>
  <si>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</si>
  <si>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</si>
  <si>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</si>
  <si>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</si>
  <si>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</si>
  <si>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</si>
  <si>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</si>
  <si>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</si>
  <si>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</si>
  <si>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</si>
  <si>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</si>
  <si>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</si>
  <si>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</si>
  <si>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</si>
  <si>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</si>
  <si>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</si>
  <si>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</si>
  <si>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</si>
  <si>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</si>
  <si>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</si>
  <si>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</si>
  <si>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</si>
  <si>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</si>
  <si>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</si>
  <si>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</si>
  <si>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</si>
  <si>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</si>
  <si>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</si>
  <si>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</si>
  <si>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</si>
  <si>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</si>
  <si>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</si>
  <si>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</si>
  <si>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</si>
  <si>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</si>
  <si>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</si>
  <si>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</si>
  <si>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</si>
  <si>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</si>
  <si>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</si>
  <si>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</si>
  <si>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</si>
  <si>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</si>
  <si>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</si>
  <si>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</si>
  <si>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</si>
  <si>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</si>
  <si>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</si>
  <si>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</si>
  <si>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</si>
  <si>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</si>
  <si>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</si>
  <si>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</si>
  <si>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</si>
  <si>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</si>
  <si>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</si>
  <si>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</si>
  <si>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</si>
  <si>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</si>
  <si>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</si>
  <si>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</si>
  <si>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</si>
  <si>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</si>
  <si>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</si>
  <si>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</si>
  <si>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</si>
  <si>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</si>
  <si>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</si>
  <si>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</si>
  <si>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</si>
  <si>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</si>
  <si>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</si>
  <si>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</si>
  <si>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</si>
  <si>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</si>
  <si>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</si>
  <si>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</si>
  <si>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</si>
  <si>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</si>
  <si>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</si>
  <si>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</si>
  <si>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</si>
  <si>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</si>
  <si>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</si>
  <si>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</si>
  <si>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</si>
  <si>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</si>
  <si>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</si>
  <si>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</si>
  <si>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</si>
  <si>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</si>
  <si>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</si>
  <si>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</si>
  <si>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</si>
  <si>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</si>
  <si>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</si>
  <si>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</si>
  <si>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</si>
  <si>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</si>
  <si>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</si>
  <si>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</si>
  <si>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</si>
  <si>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</si>
  <si>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</si>
  <si>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</si>
  <si>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</si>
  <si>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</si>
  <si>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</si>
  <si>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</si>
  <si>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</si>
  <si>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</si>
  <si>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</si>
  <si>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</si>
  <si>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</si>
  <si>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</si>
  <si>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</si>
  <si>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</si>
  <si>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</si>
  <si>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</si>
  <si>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</si>
  <si>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</si>
  <si>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</si>
  <si>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</si>
  <si>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</si>
  <si>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</si>
  <si>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</si>
  <si>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</si>
  <si>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</si>
  <si>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</si>
  <si>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</si>
  <si>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</si>
  <si>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</si>
  <si>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</si>
  <si>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</si>
  <si>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</si>
  <si>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</si>
  <si>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</si>
  <si>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</si>
  <si>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</si>
  <si>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</si>
  <si>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</si>
  <si>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</si>
  <si>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</si>
  <si>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</si>
  <si>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</si>
  <si>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</si>
  <si>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</si>
  <si>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</si>
  <si>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</si>
  <si>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</si>
  <si>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</si>
  <si>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</si>
  <si>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</si>
  <si>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</si>
  <si>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</si>
  <si>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</si>
  <si>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</si>
  <si>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</si>
  <si>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</si>
  <si>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</si>
  <si>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</si>
  <si>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</si>
  <si>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</si>
  <si>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</si>
  <si>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</si>
  <si>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</si>
  <si>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</si>
  <si>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</si>
  <si>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</si>
  <si>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</si>
  <si>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</si>
  <si>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</si>
  <si>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</si>
  <si>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</si>
  <si>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</si>
  <si>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</si>
  <si>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</si>
  <si>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</si>
  <si>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</si>
  <si>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</si>
  <si>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</si>
  <si>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</si>
  <si>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</si>
  <si>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</si>
  <si>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</si>
  <si>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</si>
  <si>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</si>
  <si>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</si>
  <si>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</si>
  <si>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</si>
  <si>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</si>
  <si>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</si>
  <si>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</si>
  <si>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</si>
  <si>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</si>
  <si>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</si>
  <si>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</si>
  <si>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</si>
  <si>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</si>
  <si>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</si>
  <si>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</si>
  <si>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</si>
  <si>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</si>
  <si>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</si>
  <si>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</si>
  <si>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</si>
  <si>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</si>
  <si>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</si>
  <si>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</si>
  <si>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</si>
  <si>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</si>
  <si>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</si>
  <si>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</si>
  <si>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</si>
  <si>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</si>
  <si>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</si>
  <si>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</si>
  <si>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</si>
  <si>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</si>
  <si>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</si>
  <si>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</si>
  <si>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</si>
  <si>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</si>
  <si>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</si>
  <si>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</si>
  <si>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</si>
  <si>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</si>
  <si>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</si>
  <si>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</si>
  <si>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</si>
  <si>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</si>
  <si>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</si>
  <si>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</si>
  <si>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</si>
  <si>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</si>
  <si>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</si>
  <si>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</si>
  <si>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</si>
  <si>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</si>
  <si>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</si>
  <si>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</si>
  <si>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</si>
  <si>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</si>
  <si>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</si>
  <si>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</si>
  <si>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</si>
  <si>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</si>
  <si>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</si>
  <si>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</si>
  <si>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</si>
  <si>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</si>
  <si>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</si>
  <si>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</si>
  <si>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</si>
  <si>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</si>
  <si>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</si>
  <si>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</si>
  <si>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</si>
  <si>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</si>
  <si>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</si>
  <si>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</si>
  <si>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</si>
  <si>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</si>
  <si>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</si>
  <si>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</si>
  <si>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</si>
  <si>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</si>
  <si>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</si>
  <si>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</si>
  <si>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</si>
  <si>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</si>
  <si>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</si>
  <si>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</si>
  <si>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</si>
  <si>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</si>
  <si>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</si>
  <si>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</si>
  <si>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</si>
  <si>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</si>
  <si>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</si>
  <si>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</si>
  <si>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</si>
  <si>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</si>
  <si>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</si>
  <si>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</si>
  <si>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</si>
  <si>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</si>
  <si>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</si>
  <si>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</si>
  <si>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</si>
  <si>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</si>
  <si>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</si>
  <si>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</si>
  <si>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</si>
  <si>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</si>
  <si>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</si>
  <si>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</si>
  <si>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</si>
  <si>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</si>
  <si>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</si>
  <si>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</si>
  <si>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</si>
  <si>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</si>
  <si>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</si>
  <si>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</si>
  <si>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</si>
  <si>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</si>
  <si>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</si>
  <si>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</si>
  <si>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</si>
  <si>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</si>
  <si>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</si>
  <si>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</si>
  <si>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</si>
  <si>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</si>
  <si>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</si>
  <si>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</si>
  <si>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</si>
  <si>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</si>
  <si>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</si>
  <si>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</si>
  <si>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</si>
  <si>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</si>
  <si>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</si>
  <si>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</si>
  <si>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</si>
  <si>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</si>
  <si>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</si>
  <si>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</si>
  <si>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</si>
  <si>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</si>
  <si>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</si>
  <si>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</si>
  <si>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</si>
  <si>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</si>
  <si>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</si>
  <si>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</si>
  <si>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</si>
  <si>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</si>
  <si>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</si>
  <si>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</si>
  <si>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</si>
  <si>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</si>
  <si>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</si>
  <si>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</si>
  <si>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</si>
  <si>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</si>
  <si>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</si>
  <si>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</si>
  <si>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</si>
  <si>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</si>
  <si>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</si>
  <si>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</si>
  <si>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</si>
  <si>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</si>
  <si>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</si>
  <si>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</si>
  <si>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</si>
  <si>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</si>
  <si>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</si>
  <si>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</si>
  <si>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</si>
  <si>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</si>
  <si>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</si>
  <si>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</si>
  <si>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</si>
  <si>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</si>
  <si>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</si>
  <si>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</si>
  <si>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</si>
  <si>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</si>
  <si>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</si>
  <si>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</si>
  <si>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</si>
  <si>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</si>
  <si>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</si>
  <si>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</si>
  <si>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</si>
  <si>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</si>
  <si>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</si>
  <si>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</si>
  <si>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</si>
  <si>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</si>
  <si>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</si>
  <si>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</si>
  <si>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</si>
  <si>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</si>
  <si>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</si>
  <si>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</si>
  <si>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</si>
  <si>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</si>
  <si>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</si>
  <si>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</si>
  <si>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</si>
  <si>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</si>
  <si>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</si>
  <si>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</si>
  <si>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</si>
  <si>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</si>
  <si>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</si>
  <si>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</si>
  <si>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</si>
  <si>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</si>
  <si>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</si>
  <si>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</si>
  <si>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</si>
  <si>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</si>
  <si>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</si>
  <si>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</si>
  <si>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</si>
  <si>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</si>
  <si>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</si>
  <si>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</si>
  <si>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</si>
  <si>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</si>
  <si>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</si>
  <si>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</si>
  <si>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</si>
  <si>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</si>
  <si>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</si>
  <si>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</si>
  <si>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</si>
  <si>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</si>
  <si>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</si>
  <si>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</si>
  <si>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</si>
  <si>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</si>
  <si>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</si>
  <si>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</si>
  <si>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</si>
  <si>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</si>
  <si>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</si>
  <si>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</si>
  <si>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</si>
  <si>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</si>
  <si>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</si>
  <si>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</si>
  <si>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</si>
  <si>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</si>
  <si>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</si>
  <si>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</si>
  <si>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</si>
  <si>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</si>
  <si>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</si>
  <si>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</si>
  <si>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</si>
  <si>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</si>
  <si>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</si>
  <si>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</si>
  <si>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</si>
  <si>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</si>
  <si>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</si>
  <si>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</si>
  <si>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</si>
  <si>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</si>
  <si>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</si>
  <si>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</si>
  <si>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</si>
  <si>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</si>
  <si>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</si>
  <si>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</si>
  <si>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</si>
  <si>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</si>
  <si>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</si>
  <si>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</si>
  <si>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</si>
  <si>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</si>
  <si>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</si>
  <si>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</si>
  <si>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</si>
  <si>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</si>
  <si>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</si>
  <si>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</si>
  <si>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</si>
  <si>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</si>
  <si>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</si>
  <si>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</si>
  <si>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</si>
  <si>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</si>
  <si>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</si>
  <si>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</si>
  <si>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</si>
  <si>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</si>
  <si>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</si>
  <si>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</si>
  <si>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</si>
  <si>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</si>
  <si>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</si>
  <si>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</si>
  <si>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</si>
  <si>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</si>
  <si>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</si>
  <si>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</si>
  <si>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</si>
  <si>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</si>
  <si>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</si>
  <si>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</si>
  <si>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</si>
  <si>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</si>
  <si>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</si>
  <si>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</si>
  <si>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</si>
  <si>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</si>
  <si>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</si>
  <si>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</si>
  <si>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</si>
  <si>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</si>
  <si>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</si>
  <si>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</si>
  <si>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</si>
  <si>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</si>
  <si>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</si>
  <si>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</si>
  <si>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</si>
  <si>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</si>
  <si>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</si>
  <si>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</si>
  <si>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</si>
  <si>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</si>
  <si>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</si>
  <si>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</si>
  <si>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</si>
  <si>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</si>
  <si>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</si>
  <si>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</si>
  <si>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</si>
  <si>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</si>
  <si>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</si>
  <si>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</si>
  <si>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</si>
  <si>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</si>
  <si>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</si>
  <si>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</si>
  <si>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</si>
  <si>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</si>
  <si>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</si>
  <si>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</si>
  <si>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</si>
  <si>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</si>
  <si>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</si>
  <si>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</si>
  <si>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</si>
  <si>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</si>
  <si>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</si>
  <si>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</si>
  <si>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</si>
  <si>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</si>
  <si>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</si>
  <si>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</si>
  <si>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</si>
  <si>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</si>
  <si>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</si>
  <si>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</si>
  <si>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</si>
  <si>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</si>
  <si>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</si>
  <si>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</si>
  <si>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</si>
  <si>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</si>
  <si>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</si>
  <si>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</si>
  <si>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</si>
  <si>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</si>
  <si>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</si>
  <si>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</si>
  <si>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</si>
  <si>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</si>
  <si>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</si>
  <si>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</si>
  <si>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</si>
  <si>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</si>
  <si>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</si>
  <si>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</si>
  <si>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</si>
  <si>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</si>
  <si>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</si>
  <si>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</si>
  <si>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</si>
  <si>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</si>
  <si>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</si>
  <si>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</si>
  <si>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</si>
  <si>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</si>
  <si>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</si>
  <si>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</si>
  <si>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</si>
  <si>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</si>
  <si>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</si>
  <si>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</si>
  <si>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</si>
  <si>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</si>
  <si>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</si>
  <si>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</si>
  <si>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</si>
  <si>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</si>
  <si>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</si>
  <si>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</si>
  <si>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</si>
  <si>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</si>
  <si>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</si>
  <si>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</si>
  <si>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</si>
  <si>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</si>
  <si>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</si>
  <si>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</si>
  <si>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</si>
  <si>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</si>
  <si>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</si>
  <si>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</si>
  <si>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</si>
  <si>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</si>
  <si>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</si>
  <si>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</si>
  <si>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</si>
  <si>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</si>
  <si>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</si>
  <si>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</si>
  <si>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</si>
  <si>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</si>
  <si>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</si>
  <si>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</si>
  <si>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</si>
  <si>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</si>
  <si>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</si>
  <si>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</si>
  <si>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</si>
  <si>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</si>
  <si>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</si>
  <si>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</si>
  <si>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</si>
  <si>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</si>
  <si>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</si>
  <si>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</si>
  <si>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</si>
  <si>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</si>
  <si>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</si>
  <si>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</si>
  <si>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</si>
  <si>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</si>
  <si>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</si>
  <si>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</si>
  <si>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</si>
  <si>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</si>
  <si>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</si>
  <si>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</si>
  <si>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</si>
  <si>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</si>
  <si>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</si>
  <si>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</si>
  <si>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</si>
  <si>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</si>
  <si>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</si>
  <si>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</si>
  <si>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</si>
  <si>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</si>
  <si>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</si>
  <si>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</si>
  <si>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</si>
  <si>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</si>
  <si>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</si>
  <si>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</si>
  <si>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</si>
  <si>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</si>
  <si>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</si>
  <si>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</si>
  <si>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</si>
  <si>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</si>
  <si>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</si>
  <si>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</si>
  <si>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</si>
  <si>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</si>
  <si>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</si>
  <si>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</si>
  <si>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</si>
  <si>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</si>
  <si>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</si>
  <si>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</si>
  <si>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</si>
  <si>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</si>
  <si>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</si>
  <si>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</si>
  <si>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</si>
  <si>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</si>
  <si>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</si>
  <si>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</si>
  <si>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</si>
  <si>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</si>
  <si>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</si>
  <si>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</si>
  <si>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</si>
  <si>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</si>
  <si>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</si>
  <si>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</si>
  <si>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</si>
  <si>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</si>
  <si>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</si>
  <si>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</si>
  <si>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</si>
  <si>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</si>
  <si>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</si>
  <si>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</si>
  <si>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</si>
  <si>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</si>
  <si>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</si>
  <si>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</si>
  <si>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</si>
  <si>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</si>
  <si>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</si>
  <si>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</si>
  <si>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</si>
  <si>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</si>
  <si>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</si>
  <si>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</si>
  <si>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</si>
  <si>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</si>
  <si>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</si>
  <si>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</si>
  <si>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</si>
  <si>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</si>
  <si>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</si>
  <si>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</si>
  <si>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</si>
  <si>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</si>
  <si>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</si>
  <si>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</si>
  <si>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</si>
  <si>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</si>
  <si>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</si>
  <si>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</si>
  <si>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</si>
  <si>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</si>
  <si>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</si>
  <si>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</si>
  <si>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</si>
  <si>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</si>
  <si>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</si>
  <si>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</si>
  <si>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</si>
  <si>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</si>
  <si>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</si>
  <si>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</si>
  <si>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</si>
  <si>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</si>
  <si>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</si>
  <si>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</si>
  <si>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</si>
  <si>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</si>
  <si>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</si>
  <si>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</si>
  <si>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</si>
  <si>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</si>
  <si>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</si>
  <si>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</si>
  <si>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</si>
  <si>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</si>
  <si>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</si>
  <si>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</si>
  <si>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</si>
  <si>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</si>
  <si>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</si>
  <si>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</si>
  <si>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</si>
  <si>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</si>
  <si>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</si>
  <si>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</si>
  <si>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</si>
  <si>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</si>
  <si>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</si>
  <si>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</si>
  <si>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</si>
  <si>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</si>
  <si>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</si>
  <si>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</si>
  <si>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</si>
  <si>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</si>
  <si>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</si>
  <si>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</si>
  <si>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</si>
  <si>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</si>
  <si>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</si>
  <si>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</si>
  <si>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</si>
  <si>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</si>
  <si>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</si>
  <si>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</si>
  <si>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</si>
  <si>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</si>
  <si>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</si>
  <si>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</si>
  <si>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</si>
  <si>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</si>
  <si>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</si>
  <si>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</si>
  <si>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</si>
  <si>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</si>
  <si>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</si>
  <si>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</si>
  <si>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</si>
  <si>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</si>
  <si>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</si>
  <si>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</si>
  <si>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</si>
  <si>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</si>
  <si>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</si>
  <si>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</si>
  <si>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</si>
  <si>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</si>
  <si>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</si>
  <si>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</si>
  <si>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</si>
  <si>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</si>
  <si>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</si>
  <si>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</si>
  <si>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</si>
  <si>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</si>
  <si>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</si>
  <si>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</si>
  <si>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</si>
  <si>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</si>
  <si>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</si>
  <si>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</si>
  <si>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</si>
  <si>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</si>
  <si>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</si>
  <si>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</si>
  <si>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</si>
  <si>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</si>
  <si>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</si>
  <si>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</si>
  <si>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</si>
  <si>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</si>
  <si>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</si>
  <si>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</si>
  <si>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</si>
  <si>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</si>
  <si>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</si>
  <si>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</si>
  <si>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</si>
  <si>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</si>
  <si>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</si>
  <si>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</si>
  <si>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</si>
  <si>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</si>
  <si>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</si>
  <si>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</si>
  <si>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</si>
  <si>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</si>
  <si>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</si>
  <si>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</si>
  <si>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</si>
  <si>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</si>
  <si>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</si>
  <si>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</si>
  <si>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</si>
  <si>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</si>
  <si>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</si>
  <si>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</si>
  <si>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</si>
  <si>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</si>
  <si>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</si>
  <si>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</si>
  <si>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</si>
  <si>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</si>
  <si>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</si>
  <si>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</si>
  <si>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</si>
  <si>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</si>
  <si>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</si>
  <si>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</si>
  <si>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</si>
  <si>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</si>
  <si>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</si>
  <si>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</si>
  <si>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</si>
  <si>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</si>
  <si>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</si>
  <si>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</si>
  <si>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</si>
  <si>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</si>
  <si>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</si>
  <si>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</si>
  <si>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</si>
  <si>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</si>
  <si>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</si>
  <si>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</si>
  <si>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</si>
  <si>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</si>
  <si>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</si>
  <si>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</si>
  <si>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</si>
  <si>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</si>
  <si>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</si>
  <si>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</si>
  <si>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</si>
  <si>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</si>
  <si>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</si>
  <si>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</si>
  <si>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</si>
  <si>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</si>
  <si>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</si>
  <si>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</si>
  <si>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</si>
  <si>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</si>
  <si>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</si>
  <si>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</si>
  <si>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</si>
  <si>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</si>
  <si>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</si>
  <si>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</si>
  <si>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</si>
  <si>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</si>
  <si>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</si>
  <si>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</si>
  <si>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</si>
  <si>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</si>
  <si>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</si>
  <si>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</si>
  <si>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</si>
  <si>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</si>
  <si>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</si>
  <si>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</si>
  <si>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</si>
  <si>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</si>
  <si>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</si>
  <si>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</si>
  <si>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</si>
  <si>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</si>
  <si>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</si>
  <si>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</si>
  <si>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</si>
  <si>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</si>
  <si>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</si>
  <si>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</si>
  <si>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</si>
  <si>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</si>
  <si>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</si>
  <si>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</si>
  <si>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</si>
  <si>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</si>
  <si>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</si>
  <si>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</si>
  <si>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</si>
  <si>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</si>
  <si>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</si>
  <si>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</si>
  <si>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</si>
  <si>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</si>
  <si>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</si>
  <si>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</si>
  <si>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</si>
  <si>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</si>
  <si>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</si>
  <si>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</si>
  <si>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</si>
  <si>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</si>
  <si>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</si>
  <si>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</si>
  <si>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</si>
  <si>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</si>
  <si>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</si>
  <si>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</si>
  <si>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</si>
  <si>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</si>
  <si>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</si>
  <si>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</si>
  <si>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</si>
  <si>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</si>
  <si>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</si>
  <si>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</si>
  <si>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</si>
  <si>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</si>
  <si>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</si>
  <si>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</si>
  <si>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</si>
  <si>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</si>
  <si>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</si>
  <si>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</si>
  <si>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</si>
  <si>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</si>
  <si>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</si>
  <si>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</si>
  <si>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</si>
  <si>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</si>
  <si>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</si>
  <si>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</si>
  <si>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</si>
  <si>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</si>
  <si>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</si>
  <si>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</si>
  <si>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</si>
  <si>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</si>
  <si>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</si>
  <si>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</si>
  <si>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</si>
  <si>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</si>
  <si>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</si>
  <si>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</si>
  <si>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</si>
  <si>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</si>
  <si>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</si>
  <si>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</si>
  <si>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</si>
  <si>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</si>
  <si>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</si>
  <si>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</si>
  <si>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</si>
  <si>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</si>
  <si>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</si>
  <si>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</si>
  <si>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</si>
  <si>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</si>
  <si>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</si>
  <si>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</si>
  <si>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</si>
  <si>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</si>
  <si>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</si>
  <si>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</si>
  <si>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</si>
  <si>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</si>
  <si>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</si>
  <si>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</si>
  <si>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</si>
  <si>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</si>
  <si>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</si>
  <si>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</si>
  <si>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</si>
  <si>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</si>
  <si>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</si>
  <si>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</si>
  <si>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</si>
  <si>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</si>
  <si>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</si>
  <si>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</si>
  <si>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</si>
  <si>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</si>
  <si>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</si>
  <si>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</si>
  <si>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</si>
  <si>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</si>
  <si>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</si>
  <si>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</si>
  <si>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</si>
  <si>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</si>
  <si>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</si>
  <si>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</si>
  <si>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</si>
  <si>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</si>
  <si>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</si>
  <si>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</si>
  <si>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</si>
  <si>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</si>
  <si>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</si>
  <si>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</si>
  <si>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</si>
  <si>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</si>
  <si>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</si>
  <si>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</si>
  <si>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</si>
  <si>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</si>
  <si>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</si>
  <si>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</si>
  <si>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</si>
  <si>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</si>
  <si>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</si>
  <si>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</si>
  <si>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</si>
  <si>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</si>
  <si>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</si>
  <si>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</si>
  <si>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</si>
  <si>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</si>
  <si>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</si>
  <si>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</si>
  <si>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</si>
  <si>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</si>
  <si>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</si>
  <si>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</si>
  <si>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</si>
  <si>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</si>
  <si>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</si>
  <si>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</si>
  <si>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</si>
  <si>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</si>
  <si>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</si>
  <si>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</si>
  <si>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</si>
  <si>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</si>
  <si>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</si>
  <si>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</si>
  <si>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</si>
  <si>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</si>
  <si>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</si>
  <si>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</si>
  <si>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</si>
  <si>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</si>
  <si>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</si>
  <si>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</si>
  <si>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</si>
  <si>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</si>
  <si>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</si>
  <si>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</si>
  <si>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</si>
  <si>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</si>
  <si>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</si>
  <si>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</si>
  <si>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</si>
  <si>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</si>
  <si>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</si>
  <si>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</si>
  <si>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</si>
  <si>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</si>
  <si>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</si>
  <si>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</si>
  <si>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</si>
  <si>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</si>
  <si>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</si>
  <si>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</si>
  <si>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</si>
  <si>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</si>
  <si>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</si>
  <si>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</si>
  <si>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</si>
  <si>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</si>
  <si>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</si>
  <si>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</si>
  <si>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</si>
  <si>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</si>
  <si>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</si>
  <si>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</si>
  <si>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</si>
  <si>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</si>
  <si>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</si>
  <si>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</si>
  <si>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</si>
  <si>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</si>
  <si>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</si>
  <si>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</si>
  <si>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</si>
  <si>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</si>
  <si>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</si>
  <si>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</si>
  <si>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</si>
  <si>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</si>
  <si>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</si>
  <si>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</si>
  <si>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</si>
  <si>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</si>
  <si>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</si>
  <si>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</si>
  <si>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</si>
  <si>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</si>
  <si>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</si>
  <si>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</si>
  <si>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</si>
  <si>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</si>
  <si>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</si>
  <si>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</si>
  <si>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</si>
  <si>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</si>
  <si>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</si>
  <si>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</si>
  <si>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</si>
  <si>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</si>
  <si>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</si>
  <si>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</si>
  <si>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</si>
  <si>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</si>
  <si>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</si>
  <si>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</si>
  <si>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</si>
  <si>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</si>
  <si>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</si>
  <si>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</si>
  <si>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</si>
  <si>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</si>
  <si>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</si>
  <si>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</si>
  <si>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</si>
  <si>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</si>
  <si>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</si>
  <si>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</si>
  <si>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</si>
  <si>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</si>
  <si>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</si>
  <si>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</si>
  <si>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</si>
  <si>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</si>
  <si>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</si>
  <si>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</si>
  <si>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</si>
  <si>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</si>
  <si>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</si>
  <si>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</si>
  <si>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</si>
  <si>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</si>
  <si>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</si>
  <si>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</si>
  <si>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</si>
  <si>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</si>
  <si>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</si>
  <si>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</si>
  <si>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</si>
  <si>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</si>
  <si>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</si>
  <si>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</si>
  <si>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</si>
  <si>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</si>
  <si>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</si>
  <si>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</si>
  <si>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</si>
  <si>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</si>
  <si>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</si>
  <si>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</si>
  <si>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</si>
  <si>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</si>
  <si>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</si>
  <si>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</si>
  <si>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</si>
  <si>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</si>
  <si>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</si>
  <si>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</si>
  <si>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</si>
  <si>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</si>
  <si>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</si>
  <si>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</si>
  <si>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</si>
  <si>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</si>
  <si>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</si>
  <si>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</si>
  <si>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</si>
  <si>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</si>
  <si>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</si>
  <si>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</si>
  <si>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</si>
  <si>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</si>
  <si>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</si>
  <si>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</si>
  <si>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</si>
  <si>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</si>
  <si>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</si>
  <si>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</si>
  <si>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</si>
  <si>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</si>
  <si>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</si>
  <si>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</si>
  <si>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</si>
  <si>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</si>
  <si>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</si>
  <si>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</si>
  <si>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</si>
  <si>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</si>
  <si>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</si>
  <si>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</si>
  <si>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</si>
  <si>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</si>
  <si>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</si>
  <si>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</si>
  <si>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</si>
  <si>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</si>
  <si>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</si>
  <si>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</si>
  <si>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</si>
  <si>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</si>
  <si>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</si>
  <si>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</si>
  <si>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</si>
  <si>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</si>
  <si>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</si>
  <si>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</si>
  <si>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</si>
  <si>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</si>
  <si>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</si>
  <si>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</si>
  <si>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</si>
  <si>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</si>
  <si>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</si>
  <si>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</si>
  <si>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</si>
  <si>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</si>
  <si>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</si>
  <si>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</si>
  <si>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</si>
  <si>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</si>
  <si>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</si>
  <si>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</si>
  <si>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</si>
  <si>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</si>
  <si>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</si>
  <si>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</si>
  <si>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</si>
  <si>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</si>
  <si>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</si>
  <si>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</si>
  <si>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</si>
  <si>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</si>
  <si>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</si>
  <si>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</si>
  <si>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</si>
  <si>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</si>
  <si>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</si>
  <si>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</si>
  <si>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</si>
  <si>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</si>
  <si>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</si>
  <si>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</si>
  <si>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</si>
  <si>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</si>
  <si>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</si>
  <si>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</si>
  <si>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</si>
  <si>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</si>
  <si>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</si>
  <si>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</si>
  <si>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</si>
  <si>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</si>
  <si>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</si>
  <si>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</si>
  <si>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</si>
  <si>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</si>
  <si>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</si>
  <si>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</si>
  <si>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</si>
  <si>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</si>
  <si>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</si>
  <si>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</si>
  <si>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</si>
  <si>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</si>
  <si>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</si>
  <si>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</si>
  <si>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</si>
  <si>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</si>
  <si>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</si>
  <si>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</si>
  <si>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</si>
  <si>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</si>
  <si>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</si>
  <si>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</si>
  <si>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</si>
  <si>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</si>
  <si>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</si>
  <si>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</si>
  <si>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</si>
  <si>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</si>
  <si>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</si>
  <si>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</si>
  <si>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</si>
  <si>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</si>
  <si>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</si>
  <si>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</si>
  <si>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</si>
  <si>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</si>
  <si>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</si>
  <si>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</si>
  <si>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</si>
  <si>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</si>
  <si>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</si>
  <si>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</si>
  <si>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</si>
  <si>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</si>
  <si>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</si>
  <si>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</si>
  <si>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</si>
  <si>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</si>
  <si>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</si>
  <si>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</si>
  <si>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</si>
  <si>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</si>
  <si>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</si>
  <si>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</si>
  <si>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</si>
  <si>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</si>
  <si>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</si>
  <si>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</si>
  <si>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</si>
  <si>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</si>
  <si>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</si>
  <si>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</si>
  <si>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</si>
  <si>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</si>
  <si>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</si>
  <si>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</si>
  <si>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</si>
  <si>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</si>
  <si>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</si>
  <si>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</si>
  <si>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</si>
  <si>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</si>
  <si>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</si>
  <si>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</si>
  <si>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</si>
  <si>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</si>
  <si>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</si>
  <si>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</si>
  <si>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</si>
  <si>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</si>
  <si>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</si>
  <si>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</si>
  <si>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</si>
  <si>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</si>
  <si>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</si>
  <si>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</si>
  <si>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</si>
  <si>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</si>
  <si>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</si>
  <si>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</si>
  <si>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</si>
  <si>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</si>
  <si>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</si>
  <si>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</si>
  <si>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</si>
  <si>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</si>
  <si>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</si>
  <si>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</si>
  <si>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</si>
  <si>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</si>
  <si>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</si>
  <si>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</si>
  <si>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</si>
  <si>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</si>
  <si>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</si>
  <si>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</si>
  <si>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</si>
  <si>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</si>
  <si>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</si>
  <si>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</si>
  <si>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</si>
  <si>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</si>
  <si>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</si>
  <si>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</si>
  <si>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</si>
  <si>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</si>
  <si>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</si>
  <si>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</si>
  <si>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</si>
  <si>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</si>
  <si>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</si>
  <si>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</si>
  <si>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</si>
  <si>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</si>
  <si>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</si>
  <si>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</si>
  <si>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</si>
  <si>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</si>
  <si>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</si>
  <si>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</si>
  <si>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</si>
  <si>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</si>
  <si>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</si>
  <si>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</si>
  <si>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</si>
  <si>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</si>
  <si>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</si>
  <si>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</si>
  <si>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</si>
  <si>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</si>
  <si>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</si>
  <si>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</si>
  <si>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</si>
  <si>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</si>
  <si>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</si>
  <si>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</si>
  <si>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</si>
  <si>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</si>
  <si>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</si>
  <si>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</si>
  <si>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</si>
  <si>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</si>
  <si>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</si>
  <si>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</si>
  <si>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</si>
  <si>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</si>
  <si>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</si>
  <si>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</si>
  <si>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</si>
  <si>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</si>
  <si>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</si>
  <si>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</si>
  <si>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</si>
  <si>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</si>
  <si>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</si>
  <si>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</si>
  <si>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</si>
  <si>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</si>
  <si>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</si>
  <si>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</si>
  <si>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</si>
  <si>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</si>
  <si>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</si>
  <si>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</si>
  <si>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</si>
  <si>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</si>
  <si>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</si>
  <si>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</si>
  <si>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</si>
  <si>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</si>
  <si>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</si>
  <si>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</si>
  <si>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</si>
  <si>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</si>
  <si>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</si>
  <si>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</si>
  <si>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</si>
  <si>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</si>
  <si>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</si>
  <si>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</si>
  <si>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</si>
  <si>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</si>
  <si>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</si>
  <si>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</si>
  <si>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</si>
  <si>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</si>
  <si>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</si>
  <si>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</si>
  <si>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</si>
  <si>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</si>
  <si>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</si>
  <si>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</si>
  <si>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</si>
  <si>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</si>
  <si>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</si>
  <si>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</si>
  <si>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</si>
  <si>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</si>
  <si>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</si>
  <si>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</si>
  <si>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</si>
  <si>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</si>
  <si>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</si>
  <si>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</si>
  <si>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</si>
  <si>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</si>
  <si>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</si>
  <si>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</si>
  <si>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</si>
  <si>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</si>
  <si>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</si>
  <si>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</si>
  <si>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</si>
  <si>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</si>
  <si>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</si>
  <si>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</si>
  <si>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</si>
  <si>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</si>
  <si>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</si>
  <si>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</si>
  <si>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</si>
  <si>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</si>
  <si>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</si>
  <si>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</si>
  <si>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</si>
  <si>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</si>
  <si>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</si>
  <si>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</si>
  <si>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</si>
  <si>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</si>
  <si>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</si>
  <si>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</si>
  <si>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</si>
  <si>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</si>
  <si>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</si>
  <si>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</si>
  <si>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</si>
  <si>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</si>
  <si>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</si>
  <si>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</si>
  <si>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</si>
  <si>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</si>
  <si>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</si>
  <si>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</si>
  <si>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</si>
  <si>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</si>
  <si>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</si>
  <si>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</si>
  <si>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</si>
  <si>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</si>
  <si>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</si>
  <si>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</si>
  <si>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</si>
  <si>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</si>
  <si>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</si>
  <si>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</si>
  <si>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</si>
  <si>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</si>
  <si>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</si>
  <si>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</si>
  <si>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</si>
  <si>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</si>
  <si>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</si>
  <si>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</si>
  <si>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</si>
  <si>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</si>
  <si>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</si>
  <si>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</si>
  <si>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</si>
  <si>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</si>
  <si>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</si>
  <si>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</si>
  <si>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</si>
  <si>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</si>
  <si>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</si>
  <si>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</si>
  <si>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</si>
  <si>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</si>
  <si>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</si>
  <si>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</si>
  <si>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</si>
  <si>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</si>
  <si>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</si>
  <si>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</si>
  <si>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</si>
  <si>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</si>
  <si>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</si>
  <si>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</si>
  <si>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</si>
  <si>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</si>
  <si>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</si>
  <si>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</si>
  <si>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</si>
  <si>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</si>
  <si>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</si>
  <si>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</si>
  <si>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</si>
  <si>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</si>
  <si>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</si>
  <si>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</si>
  <si>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</si>
  <si>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</si>
  <si>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</si>
  <si>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</si>
  <si>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</si>
  <si>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</si>
  <si>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</si>
  <si>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</si>
  <si>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</si>
  <si>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</si>
  <si>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</si>
  <si>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</si>
  <si>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</si>
  <si>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</si>
  <si>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</si>
  <si>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</si>
  <si>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</si>
  <si>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</si>
  <si>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</si>
  <si>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</si>
  <si>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</si>
  <si>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</si>
  <si>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</si>
  <si>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</si>
  <si>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</si>
  <si>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</si>
  <si>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</si>
  <si>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</si>
  <si>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</si>
  <si>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</si>
  <si>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</si>
  <si>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</si>
  <si>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</si>
  <si>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</si>
  <si>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</si>
  <si>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</si>
  <si>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</si>
  <si>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</si>
  <si>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</si>
  <si>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</si>
  <si>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</si>
  <si>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</si>
  <si>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</si>
  <si>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</si>
  <si>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</si>
  <si>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</si>
  <si>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</si>
  <si>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</si>
  <si>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</si>
  <si>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</si>
  <si>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</si>
  <si>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</si>
  <si>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</si>
  <si>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</si>
  <si>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</si>
  <si>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</si>
  <si>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</si>
  <si>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</si>
  <si>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</si>
  <si>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</si>
  <si>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</si>
  <si>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</si>
  <si>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</si>
  <si>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</si>
  <si>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</si>
  <si>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</si>
  <si>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</si>
  <si>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</si>
  <si>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</si>
  <si>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</si>
  <si>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</si>
  <si>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</si>
  <si>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</si>
  <si>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</si>
  <si>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</si>
  <si>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</si>
  <si>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</si>
  <si>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</si>
  <si>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</si>
  <si>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</si>
  <si>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</si>
  <si>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</si>
  <si>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</si>
  <si>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</si>
  <si>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</si>
  <si>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</si>
  <si>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</si>
  <si>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</si>
  <si>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</si>
  <si>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</si>
  <si>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</si>
  <si>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</si>
  <si>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</si>
  <si>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</si>
  <si>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</si>
  <si>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</si>
  <si>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</si>
  <si>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</si>
  <si>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</si>
  <si>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</si>
  <si>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</si>
  <si>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</si>
  <si>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</si>
  <si>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</si>
  <si>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</si>
  <si>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</si>
  <si>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</si>
  <si>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</si>
  <si>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</si>
  <si>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</si>
  <si>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</si>
  <si>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</si>
  <si>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</si>
  <si>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</si>
  <si>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</si>
  <si>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</si>
  <si>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</si>
  <si>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</si>
  <si>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</si>
  <si>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</si>
  <si>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</si>
  <si>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</si>
  <si>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</si>
  <si>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</si>
  <si>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</si>
  <si>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</si>
  <si>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</si>
  <si>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</si>
  <si>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</si>
  <si>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</si>
  <si>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</si>
  <si>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</si>
  <si>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</si>
  <si>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</si>
  <si>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</si>
  <si>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</si>
  <si>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</si>
  <si>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</si>
  <si>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</si>
  <si>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</si>
  <si>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</si>
  <si>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</si>
  <si>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</si>
  <si>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</si>
  <si>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</si>
  <si>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</si>
  <si>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</si>
  <si>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</si>
  <si>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</si>
  <si>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</si>
  <si>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</si>
  <si>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</si>
  <si>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</si>
  <si>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</si>
  <si>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</si>
  <si>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</si>
  <si>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</si>
  <si>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</si>
  <si>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</si>
  <si>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</si>
  <si>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</si>
  <si>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</si>
  <si>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</si>
  <si>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</si>
  <si>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</si>
  <si>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</si>
  <si>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</si>
  <si>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</si>
  <si>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</si>
  <si>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</si>
  <si>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</si>
  <si>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</si>
  <si>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</si>
  <si>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</si>
  <si>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</si>
  <si>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</si>
  <si>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</si>
  <si>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</si>
  <si>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</si>
  <si>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</si>
  <si>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</si>
  <si>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</si>
  <si>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</si>
  <si>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</si>
  <si>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</si>
  <si>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</si>
  <si>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</si>
  <si>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</si>
  <si>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</si>
  <si>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</si>
  <si>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</si>
  <si>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</si>
  <si>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</si>
  <si>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</si>
  <si>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</si>
  <si>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</si>
  <si>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</si>
  <si>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</si>
  <si>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</si>
  <si>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</si>
  <si>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</si>
  <si>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</si>
  <si>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</si>
  <si>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</si>
  <si>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</si>
  <si>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</si>
  <si>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</si>
  <si>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</si>
  <si>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</si>
  <si>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</si>
  <si>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</si>
  <si>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</si>
  <si>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</si>
  <si>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</si>
  <si>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</si>
  <si>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</si>
  <si>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</si>
  <si>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</si>
  <si>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</si>
  <si>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</si>
  <si>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</si>
  <si>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</si>
  <si>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</si>
  <si>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</si>
  <si>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</si>
  <si>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</si>
  <si>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</si>
  <si>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</si>
  <si>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</si>
  <si>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</si>
  <si>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</si>
  <si>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</si>
  <si>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</si>
  <si>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</si>
  <si>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</si>
  <si>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</si>
  <si>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</si>
  <si>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</si>
  <si>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</si>
  <si>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</si>
  <si>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</si>
  <si>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</si>
  <si>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</si>
  <si>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</si>
  <si>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</si>
  <si>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</si>
  <si>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</si>
  <si>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</si>
  <si>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</si>
  <si>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</si>
  <si>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</si>
  <si>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</si>
  <si>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</si>
  <si>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</si>
  <si>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</si>
  <si>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</si>
  <si>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</si>
  <si>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</si>
  <si>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</si>
  <si>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</si>
  <si>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</si>
  <si>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</si>
  <si>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</si>
  <si>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</si>
  <si>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</si>
  <si>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</si>
  <si>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</si>
  <si>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</si>
  <si>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</si>
  <si>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</si>
  <si>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</si>
  <si>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</si>
  <si>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</si>
  <si>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</si>
  <si>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</si>
  <si>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</si>
  <si>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</si>
  <si>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</si>
  <si>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</si>
  <si>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</si>
  <si>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</si>
  <si>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</si>
  <si>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</si>
  <si>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</si>
  <si>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</si>
  <si>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</si>
  <si>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</si>
  <si>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</si>
  <si>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</si>
  <si>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</si>
  <si>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</si>
  <si>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</si>
  <si>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</si>
  <si>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</si>
  <si>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</si>
  <si>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</si>
  <si>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</si>
  <si>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</si>
  <si>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</si>
  <si>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</si>
  <si>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</si>
  <si>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</si>
  <si>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</si>
  <si>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</si>
  <si>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</si>
  <si>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</si>
  <si>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</si>
  <si>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</si>
  <si>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</si>
  <si>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</si>
  <si>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</si>
  <si>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</si>
  <si>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</si>
  <si>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</si>
  <si>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</si>
  <si>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</si>
  <si>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</si>
  <si>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</si>
  <si>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</si>
  <si>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</si>
  <si>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</si>
  <si>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</si>
  <si>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</si>
  <si>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</si>
  <si>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</si>
  <si>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</si>
  <si>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</si>
  <si>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</si>
  <si>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</si>
  <si>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</si>
  <si>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</si>
  <si>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</si>
  <si>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</si>
  <si>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</si>
  <si>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</si>
  <si>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</si>
  <si>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</si>
  <si>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</si>
  <si>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</si>
  <si>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</si>
  <si>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</si>
  <si>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</si>
  <si>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</si>
  <si>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</si>
  <si>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</si>
  <si>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</si>
  <si>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</si>
  <si>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</si>
  <si>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</si>
  <si>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</si>
  <si>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</si>
  <si>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</si>
  <si>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</si>
  <si>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</si>
  <si>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</si>
  <si>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</si>
  <si>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</si>
  <si>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</si>
  <si>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</si>
  <si>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</si>
  <si>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</si>
  <si>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</si>
  <si>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</si>
  <si>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</si>
  <si>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</si>
  <si>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</si>
  <si>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</si>
  <si>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</si>
  <si>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</si>
  <si>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</si>
  <si>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</si>
  <si>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</si>
  <si>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</si>
  <si>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</si>
  <si>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</si>
  <si>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</si>
  <si>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</si>
  <si>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</si>
  <si>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</si>
  <si>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</si>
  <si>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</si>
  <si>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</si>
  <si>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</si>
  <si>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</si>
  <si>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</si>
  <si>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</si>
  <si>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</si>
  <si>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</si>
  <si>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</si>
  <si>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</si>
  <si>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</si>
  <si>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</si>
  <si>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</si>
  <si>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</si>
  <si>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</si>
  <si>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</si>
  <si>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</si>
  <si>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</si>
  <si>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</si>
  <si>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</si>
  <si>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</si>
  <si>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</si>
  <si>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</si>
  <si>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</si>
  <si>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</si>
  <si>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</si>
  <si>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</si>
  <si>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</si>
  <si>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</si>
  <si>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</si>
  <si>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</si>
  <si>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</si>
  <si>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</si>
  <si>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</si>
  <si>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</si>
  <si>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</si>
  <si>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</si>
  <si>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</si>
  <si>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</si>
  <si>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</si>
  <si>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</si>
  <si>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</si>
  <si>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</si>
  <si>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</si>
  <si>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</si>
  <si>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</si>
  <si>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</si>
  <si>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</si>
  <si>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</si>
  <si>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</si>
  <si>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</si>
  <si>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</si>
  <si>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</si>
  <si>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</si>
  <si>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</si>
  <si>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</si>
  <si>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</si>
  <si>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</si>
  <si>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</si>
  <si>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</si>
  <si>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</si>
  <si>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</si>
  <si>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</si>
  <si>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</si>
  <si>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</si>
  <si>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</si>
  <si>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</si>
  <si>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</si>
  <si>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</si>
  <si>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</si>
  <si>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</si>
  <si>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</si>
  <si>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</si>
  <si>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</si>
  <si>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</si>
  <si>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</si>
  <si>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</si>
  <si>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</si>
  <si>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</si>
  <si>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</si>
  <si>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</si>
  <si>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</si>
  <si>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</si>
  <si>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</si>
  <si>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</si>
  <si>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</si>
  <si>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</si>
  <si>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</si>
  <si>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</si>
  <si>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</si>
  <si>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</si>
  <si>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</si>
  <si>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</si>
  <si>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</si>
  <si>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</si>
  <si>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</si>
  <si>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</si>
  <si>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</si>
  <si>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</si>
  <si>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</si>
  <si>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</si>
  <si>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</si>
  <si>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</si>
  <si>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</si>
  <si>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</si>
  <si>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</si>
  <si>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</si>
  <si>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</si>
  <si>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</si>
  <si>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</si>
  <si>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</si>
  <si>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</si>
  <si>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</si>
  <si>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</si>
  <si>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</si>
  <si>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</si>
  <si>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</si>
  <si>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</si>
  <si>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</si>
  <si>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</si>
  <si>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</si>
  <si>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</si>
  <si>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</si>
  <si>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</si>
  <si>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</si>
  <si>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</si>
  <si>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</si>
  <si>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</si>
  <si>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</si>
  <si>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</si>
  <si>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</si>
  <si>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</si>
  <si>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</si>
  <si>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</si>
  <si>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</si>
  <si>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</si>
  <si>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</si>
  <si>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</si>
  <si>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</si>
  <si>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</si>
  <si>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</si>
  <si>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</si>
  <si>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</si>
  <si>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</si>
  <si>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</si>
  <si>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</si>
  <si>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</si>
  <si>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</si>
  <si>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</si>
  <si>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</si>
  <si>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</si>
  <si>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</si>
  <si>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</si>
  <si>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</si>
  <si>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</si>
  <si>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</si>
  <si>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</si>
  <si>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</si>
  <si>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</si>
  <si>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</si>
  <si>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</si>
  <si>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</si>
  <si>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</si>
  <si>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</si>
  <si>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</si>
  <si>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</si>
  <si>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</si>
  <si>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</si>
  <si>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</si>
  <si>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</si>
  <si>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</si>
  <si>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</si>
  <si>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</si>
  <si>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</si>
  <si>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</si>
  <si>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</si>
  <si>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</si>
  <si>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</si>
  <si>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</si>
  <si>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</si>
  <si>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</si>
  <si>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</si>
  <si>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</si>
  <si>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</si>
  <si>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</si>
  <si>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</si>
  <si>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</si>
  <si>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</si>
  <si>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</si>
  <si>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</si>
  <si>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</si>
  <si>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</si>
  <si>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</si>
  <si>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</si>
  <si>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</si>
  <si>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</si>
  <si>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</si>
  <si>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</si>
  <si>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</si>
  <si>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</si>
  <si>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</si>
  <si>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</si>
  <si>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</si>
  <si>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</si>
  <si>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</si>
  <si>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</si>
  <si>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</si>
  <si>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</si>
  <si>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</si>
  <si>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</si>
  <si>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</si>
  <si>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</si>
  <si>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</si>
  <si>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</si>
  <si>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</si>
  <si>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</si>
  <si>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</si>
  <si>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</si>
  <si>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</si>
  <si>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</si>
  <si>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</si>
  <si>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</si>
  <si>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</si>
  <si>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</si>
  <si>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</si>
  <si>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</si>
  <si>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</si>
  <si>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</si>
  <si>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</si>
  <si>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</si>
  <si>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</si>
  <si>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</si>
  <si>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</si>
  <si>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</si>
  <si>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</si>
  <si>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</si>
  <si>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</si>
  <si>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</si>
  <si>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</si>
  <si>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</si>
  <si>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</si>
  <si>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</si>
  <si>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</si>
  <si>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</si>
  <si>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</si>
  <si>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</si>
  <si>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</si>
  <si>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</si>
  <si>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</si>
  <si>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</si>
  <si>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</si>
  <si>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</si>
  <si>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</si>
  <si>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</si>
  <si>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</si>
  <si>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</si>
  <si>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</si>
  <si>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</si>
  <si>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</si>
  <si>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</si>
  <si>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</si>
  <si>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</si>
  <si>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</si>
  <si>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</si>
  <si>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</si>
  <si>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</si>
  <si>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</si>
  <si>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</si>
  <si>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</si>
  <si>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</si>
  <si>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</si>
  <si>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</si>
  <si>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</si>
  <si>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</si>
  <si>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</si>
  <si>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</si>
  <si>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</si>
  <si>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</si>
  <si>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</si>
  <si>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</si>
  <si>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</si>
  <si>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</si>
  <si>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</si>
  <si>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</si>
  <si>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</si>
  <si>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</si>
  <si>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</si>
  <si>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</si>
  <si>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</si>
  <si>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</si>
  <si>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</si>
  <si>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</si>
  <si>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</si>
  <si>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</si>
  <si>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</si>
  <si>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</si>
  <si>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</si>
  <si>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</si>
  <si>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</si>
  <si>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</si>
  <si>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</si>
  <si>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</si>
  <si>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</si>
  <si>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</si>
  <si>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</si>
  <si>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</si>
  <si>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</si>
  <si>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</si>
  <si>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</si>
  <si>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</si>
  <si>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</si>
  <si>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</si>
  <si>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</si>
  <si>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</si>
  <si>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</si>
  <si>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</si>
  <si>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</si>
  <si>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</si>
  <si>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</si>
  <si>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</si>
  <si>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</si>
  <si>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</si>
  <si>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</si>
  <si>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</si>
  <si>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</si>
  <si>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</si>
  <si>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</si>
  <si>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</si>
  <si>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</si>
  <si>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</si>
  <si>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</si>
  <si>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</si>
  <si>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</si>
  <si>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</si>
  <si>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</si>
  <si>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</si>
  <si>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</si>
  <si>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</si>
  <si>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</si>
  <si>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</si>
  <si>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</si>
  <si>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</si>
  <si>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</si>
  <si>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</si>
  <si>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</si>
  <si>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</si>
  <si>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</si>
  <si>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</si>
  <si>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</si>
  <si>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</si>
  <si>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</si>
  <si>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</si>
  <si>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</si>
  <si>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</si>
  <si>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</si>
  <si>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</si>
  <si>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</si>
  <si>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</si>
  <si>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</si>
  <si>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</si>
  <si>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</si>
  <si>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</si>
  <si>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</si>
  <si>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</si>
  <si>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</si>
  <si>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</si>
  <si>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</si>
  <si>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</si>
  <si>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</si>
  <si>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</si>
  <si>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</si>
  <si>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</si>
  <si>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</si>
  <si>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</si>
  <si>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</si>
  <si>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</si>
  <si>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</si>
  <si>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</si>
  <si>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</si>
  <si>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</si>
  <si>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</si>
  <si>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</si>
  <si>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</si>
  <si>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</si>
  <si>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</si>
  <si>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</si>
  <si>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</si>
  <si>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</si>
  <si>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</si>
  <si>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</si>
  <si>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</si>
  <si>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</si>
  <si>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</si>
  <si>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</si>
  <si>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</si>
  <si>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</si>
  <si>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</si>
  <si>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</si>
  <si>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</si>
  <si>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</si>
  <si>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</si>
  <si>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</si>
  <si>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</si>
  <si>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</si>
  <si>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</si>
  <si>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</si>
  <si>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</si>
  <si>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</si>
  <si>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</si>
  <si>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</si>
  <si>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</si>
  <si>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</si>
  <si>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</si>
  <si>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</si>
  <si>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</si>
  <si>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</si>
  <si>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</si>
  <si>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</si>
  <si>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</si>
  <si>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</si>
  <si>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</si>
  <si>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</si>
  <si>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</si>
  <si>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</si>
  <si>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</si>
  <si>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</si>
  <si>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</si>
  <si>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</si>
  <si>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</si>
  <si>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</si>
  <si>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</si>
  <si>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</si>
  <si>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</si>
  <si>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</si>
  <si>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</si>
  <si>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</si>
  <si>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</si>
  <si>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</si>
  <si>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</si>
  <si>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</si>
  <si>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</si>
  <si>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</si>
  <si>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</si>
  <si>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</si>
  <si>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</si>
  <si>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</si>
  <si>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</si>
  <si>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</si>
  <si>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</si>
  <si>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</si>
  <si>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</si>
  <si>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</si>
  <si>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</si>
  <si>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</si>
  <si>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</si>
  <si>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</si>
  <si>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</si>
  <si>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</si>
  <si>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</si>
  <si>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</si>
  <si>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</si>
  <si>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</si>
  <si>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</si>
  <si>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</si>
  <si>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</si>
  <si>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</si>
  <si>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</si>
  <si>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</si>
  <si>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</si>
  <si>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</si>
  <si>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</si>
  <si>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</si>
  <si>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</si>
  <si>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</si>
  <si>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</si>
  <si>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</si>
  <si>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</si>
  <si>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</si>
  <si>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</si>
  <si>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</si>
  <si>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</si>
  <si>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</si>
  <si>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</si>
  <si>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</si>
  <si>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</si>
  <si>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</si>
  <si>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</si>
  <si>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</si>
  <si>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</si>
  <si>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</si>
  <si>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</si>
  <si>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</si>
  <si>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</si>
  <si>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</si>
  <si>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</si>
  <si>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</si>
  <si>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</si>
  <si>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</si>
  <si>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</si>
  <si>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</si>
  <si>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</si>
  <si>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</si>
  <si>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</si>
  <si>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</si>
  <si>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</si>
  <si>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</si>
  <si>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</si>
  <si>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</si>
  <si>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</si>
  <si>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</si>
  <si>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</si>
  <si>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</si>
  <si>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</si>
  <si>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</si>
  <si>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</si>
  <si>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</si>
  <si>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</si>
  <si>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</si>
  <si>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</si>
  <si>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</si>
  <si>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</si>
  <si>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</si>
  <si>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</si>
  <si>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</si>
  <si>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</si>
  <si>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</si>
  <si>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</si>
  <si>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</si>
  <si>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</si>
  <si>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</si>
  <si>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</si>
  <si>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</si>
  <si>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</si>
  <si>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</si>
  <si>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</si>
  <si>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</si>
  <si>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</si>
  <si>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</si>
  <si>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</si>
  <si>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</si>
  <si>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</si>
  <si>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</si>
  <si>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</si>
  <si>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</si>
  <si>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</si>
  <si>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</si>
  <si>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</si>
  <si>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</si>
  <si>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</si>
  <si>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</si>
  <si>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</si>
  <si>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</si>
  <si>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</si>
  <si>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</si>
  <si>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</si>
  <si>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</si>
  <si>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</si>
  <si>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</si>
  <si>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</si>
  <si>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</si>
  <si>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</si>
  <si>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</si>
  <si>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</si>
  <si>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</si>
  <si>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</si>
  <si>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</si>
  <si>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</si>
  <si>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</si>
  <si>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</si>
  <si>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</si>
  <si>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</si>
  <si>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</si>
  <si>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</si>
  <si>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</si>
  <si>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</si>
  <si>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</si>
  <si>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</si>
  <si>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</si>
  <si>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</si>
  <si>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</si>
  <si>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</si>
  <si>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</si>
  <si>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</si>
  <si>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</si>
  <si>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</si>
  <si>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</si>
  <si>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</si>
  <si>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</si>
  <si>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</si>
  <si>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</si>
  <si>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</si>
  <si>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</si>
  <si>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</si>
  <si>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</si>
  <si>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</si>
  <si>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</si>
  <si>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</si>
  <si>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</si>
  <si>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</si>
  <si>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</si>
  <si>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</si>
  <si>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</si>
  <si>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</si>
  <si>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</si>
  <si>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</si>
  <si>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</si>
  <si>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</si>
  <si>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</si>
  <si>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</si>
  <si>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</si>
  <si>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</si>
  <si>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</si>
  <si>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</si>
  <si>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</si>
  <si>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</si>
  <si>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</si>
  <si>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</si>
  <si>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</si>
  <si>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</si>
  <si>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</si>
  <si>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</si>
  <si>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</si>
  <si>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</si>
  <si>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</si>
  <si>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</si>
  <si>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</si>
  <si>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</si>
  <si>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</si>
  <si>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</si>
  <si>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</si>
  <si>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</si>
  <si>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</si>
  <si>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</si>
  <si>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</si>
  <si>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</si>
  <si>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</si>
  <si>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</si>
  <si>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</si>
  <si>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</si>
  <si>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</si>
  <si>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</si>
  <si>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</si>
  <si>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</si>
  <si>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</si>
  <si>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</si>
  <si>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</si>
  <si>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</si>
  <si>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</si>
  <si>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</si>
  <si>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</si>
  <si>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</si>
  <si>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</si>
  <si>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</si>
  <si>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</si>
  <si>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</si>
  <si>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</si>
  <si>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</si>
  <si>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</si>
  <si>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</si>
  <si>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</si>
  <si>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</si>
  <si>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</si>
  <si>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</si>
  <si>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</si>
  <si>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</si>
  <si>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</si>
  <si>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</si>
  <si>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</si>
  <si>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</si>
  <si>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</si>
  <si>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</si>
  <si>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</si>
  <si>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</si>
  <si>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</si>
  <si>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</si>
  <si>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</si>
  <si>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</si>
  <si>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</si>
  <si>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</si>
  <si>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</si>
  <si>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</si>
  <si>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</si>
  <si>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</si>
  <si>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</si>
  <si>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</si>
  <si>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</si>
  <si>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</si>
  <si>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</si>
  <si>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</si>
  <si>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</si>
  <si>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</si>
  <si>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</si>
  <si>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</si>
  <si>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</si>
  <si>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</si>
  <si>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</si>
  <si>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</si>
  <si>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</si>
  <si>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</si>
  <si>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</si>
  <si>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</si>
  <si>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</si>
  <si>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</si>
  <si>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</si>
  <si>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</si>
  <si>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</si>
  <si>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</si>
  <si>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</si>
  <si>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</si>
  <si>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</si>
  <si>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</si>
  <si>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</si>
  <si>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</si>
  <si>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</si>
  <si>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</si>
  <si>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</si>
  <si>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</si>
  <si>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</si>
  <si>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</si>
  <si>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</si>
  <si>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</si>
  <si>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</si>
  <si>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</si>
  <si>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</si>
  <si>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</si>
  <si>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</si>
  <si>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</si>
  <si>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</si>
  <si>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</si>
  <si>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</si>
  <si>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</si>
  <si>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</si>
  <si>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</si>
  <si>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</si>
  <si>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</si>
  <si>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</si>
  <si>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</si>
  <si>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</si>
  <si>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</si>
  <si>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</si>
  <si>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</si>
  <si>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</si>
  <si>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</si>
  <si>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</si>
  <si>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</si>
  <si>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</si>
  <si>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</si>
  <si>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</si>
  <si>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</si>
  <si>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</si>
  <si>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</si>
  <si>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</si>
  <si>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</si>
  <si>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</si>
  <si>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</si>
  <si>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</si>
  <si>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</si>
  <si>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</si>
  <si>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</si>
  <si>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</si>
  <si>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</si>
  <si>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</si>
  <si>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</si>
  <si>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</si>
  <si>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</si>
  <si>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</si>
  <si>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</si>
  <si>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</si>
  <si>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</si>
  <si>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</si>
  <si>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</si>
  <si>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</si>
  <si>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</si>
  <si>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</si>
  <si>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</si>
  <si>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</si>
  <si>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</si>
  <si>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</si>
  <si>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</si>
  <si>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</si>
  <si>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</si>
  <si>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</si>
  <si>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</si>
  <si>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</si>
  <si>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</si>
  <si>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</si>
  <si>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</si>
  <si>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</si>
  <si>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</si>
  <si>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</si>
  <si>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</si>
  <si>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</si>
  <si>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</si>
  <si>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</si>
  <si>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</si>
  <si>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</si>
  <si>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</si>
  <si>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</si>
  <si>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</si>
  <si>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</si>
  <si>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</si>
  <si>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</si>
  <si>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</si>
  <si>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</si>
  <si>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</si>
  <si>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</si>
  <si>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</si>
  <si>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</si>
  <si>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</si>
  <si>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</si>
  <si>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</si>
  <si>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</si>
  <si>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</si>
  <si>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</si>
  <si>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</si>
  <si>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</si>
  <si>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</si>
  <si>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</si>
  <si>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</si>
  <si>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</si>
  <si>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</si>
  <si>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</si>
  <si>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</si>
  <si>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</si>
  <si>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</si>
  <si>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</si>
  <si>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</si>
  <si>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</si>
  <si>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</si>
  <si>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</si>
  <si>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</si>
  <si>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</si>
  <si>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</si>
  <si>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</si>
  <si>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</si>
  <si>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</si>
  <si>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</si>
  <si>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</si>
  <si>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</si>
  <si>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</si>
  <si>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</si>
  <si>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</si>
  <si>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</si>
  <si>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</si>
  <si>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</si>
  <si>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</si>
  <si>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</si>
  <si>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</si>
  <si>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</si>
  <si>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</si>
  <si>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</si>
  <si>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</si>
  <si>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</si>
  <si>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</si>
  <si>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</si>
  <si>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</si>
  <si>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</si>
  <si>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</si>
  <si>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</si>
  <si>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</si>
  <si>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</si>
  <si>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</si>
  <si>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</si>
  <si>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</si>
  <si>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</si>
  <si>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</si>
  <si>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</si>
  <si>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</si>
  <si>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</si>
  <si>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</si>
  <si>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</si>
  <si>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</si>
  <si>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</si>
  <si>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</si>
  <si>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</si>
  <si>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</si>
  <si>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</si>
  <si>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</si>
  <si>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</si>
  <si>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</si>
  <si>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</si>
  <si>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</si>
  <si>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</si>
  <si>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</si>
  <si>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</si>
  <si>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</si>
  <si>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</si>
  <si>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</si>
  <si>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</si>
  <si>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</si>
  <si>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</si>
  <si>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</si>
  <si>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</si>
  <si>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</si>
  <si>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</si>
  <si>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</si>
  <si>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</si>
  <si>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</si>
  <si>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</si>
  <si>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</si>
  <si>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</si>
  <si>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</si>
  <si>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</si>
  <si>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</si>
  <si>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</si>
  <si>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</si>
  <si>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</si>
  <si>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</si>
  <si>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</si>
  <si>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</si>
  <si>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</si>
  <si>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</si>
  <si>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</si>
  <si>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</si>
  <si>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</si>
  <si>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</si>
  <si>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</si>
  <si>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</si>
  <si>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</si>
  <si>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</si>
  <si>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</si>
  <si>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</si>
  <si>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</si>
  <si>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</si>
  <si>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</si>
  <si>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</si>
  <si>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</si>
  <si>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</si>
  <si>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</si>
  <si>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</si>
  <si>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</si>
  <si>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</si>
  <si>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</si>
  <si>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</si>
  <si>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</si>
  <si>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</si>
  <si>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</si>
  <si>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</si>
  <si>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</si>
  <si>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</si>
  <si>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</si>
  <si>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</si>
  <si>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</si>
  <si>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</si>
  <si>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</si>
  <si>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</si>
  <si>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</si>
  <si>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</si>
  <si>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</si>
  <si>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</si>
  <si>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</si>
  <si>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</si>
  <si>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</si>
  <si>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</si>
  <si>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</si>
  <si>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</si>
  <si>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</si>
  <si>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</si>
  <si>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</si>
  <si>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</si>
  <si>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</si>
  <si>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</si>
  <si>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</si>
  <si>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</si>
  <si>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</si>
  <si>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</si>
  <si>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</si>
  <si>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</si>
  <si>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</si>
  <si>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</si>
  <si>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</si>
  <si>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</si>
  <si>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</si>
  <si>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</si>
  <si>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</si>
  <si>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</si>
  <si>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</si>
  <si>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</si>
  <si>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</si>
  <si>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</si>
  <si>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</si>
  <si>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</si>
  <si>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</si>
  <si>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</si>
  <si>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</si>
  <si>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</si>
  <si>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</si>
  <si>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</si>
  <si>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</si>
  <si>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</si>
  <si>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</si>
  <si>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</si>
  <si>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</si>
  <si>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</si>
  <si>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</si>
  <si>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</si>
  <si>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</si>
  <si>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</si>
  <si>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</si>
  <si>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</si>
  <si>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</si>
  <si>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</si>
  <si>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</si>
  <si>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</si>
  <si>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</si>
  <si>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</si>
  <si>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</si>
  <si>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</si>
  <si>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</si>
  <si>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</si>
  <si>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</si>
  <si>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</si>
  <si>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</si>
  <si>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</si>
  <si>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</si>
  <si>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</si>
  <si>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</si>
  <si>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</si>
  <si>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</si>
  <si>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</si>
  <si>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</si>
  <si>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</si>
  <si>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</si>
  <si>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</si>
  <si>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</si>
  <si>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</si>
  <si>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</si>
  <si>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</si>
  <si>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</si>
  <si>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</si>
  <si>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</si>
  <si>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</si>
  <si>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</si>
  <si>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</si>
  <si>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</si>
  <si>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</si>
  <si>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</si>
  <si>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</si>
  <si>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</si>
  <si>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</si>
  <si>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</si>
  <si>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</si>
  <si>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</si>
  <si>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</si>
  <si>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</si>
  <si>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</si>
  <si>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</si>
  <si>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</si>
  <si>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</si>
  <si>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</si>
  <si>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</si>
  <si>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</si>
  <si>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</si>
  <si>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</si>
  <si>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</si>
  <si>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</si>
  <si>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</si>
  <si>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</si>
  <si>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</si>
  <si>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</si>
  <si>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</si>
  <si>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</si>
  <si>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</si>
  <si>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</si>
  <si>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</si>
  <si>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</si>
  <si>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</si>
  <si>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</si>
  <si>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</si>
  <si>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</si>
  <si>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</si>
  <si>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</si>
  <si>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</si>
  <si>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</si>
  <si>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</si>
  <si>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</si>
  <si>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</si>
  <si>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</si>
  <si>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</si>
  <si>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</si>
  <si>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</si>
  <si>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</si>
  <si>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</si>
  <si>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</si>
  <si>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</si>
  <si>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</si>
  <si>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</si>
  <si>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</si>
  <si>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</si>
  <si>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</si>
  <si>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</si>
  <si>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</si>
  <si>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</si>
  <si>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</si>
  <si>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</si>
  <si>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</si>
  <si>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</si>
  <si>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</si>
  <si>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</si>
  <si>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</si>
  <si>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</si>
  <si>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</si>
  <si>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</si>
  <si>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</si>
  <si>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</si>
  <si>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</si>
  <si>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</si>
  <si>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</si>
  <si>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</si>
  <si>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</si>
  <si>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</si>
  <si>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</si>
  <si>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</si>
  <si>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</si>
  <si>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</si>
  <si>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</si>
  <si>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</si>
  <si>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</si>
  <si>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</si>
  <si>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</si>
  <si>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</si>
  <si>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</si>
  <si>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</si>
  <si>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</si>
  <si>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</si>
  <si>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</si>
  <si>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</si>
  <si>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</si>
  <si>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</si>
  <si>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</si>
  <si>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</si>
  <si>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</si>
  <si>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</si>
  <si>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</si>
  <si>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</si>
  <si>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</si>
  <si>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</si>
  <si>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</si>
  <si>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</si>
  <si>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</si>
  <si>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</si>
  <si>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</si>
  <si>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</si>
  <si>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</si>
  <si>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</si>
  <si>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</si>
  <si>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</si>
  <si>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</si>
  <si>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</si>
  <si>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</si>
  <si>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</si>
  <si>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</si>
  <si>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</si>
  <si>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</si>
  <si>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</si>
  <si>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</si>
  <si>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</si>
  <si>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</si>
  <si>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</si>
  <si>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</si>
  <si>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</si>
  <si>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</si>
  <si>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</si>
  <si>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</si>
  <si>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</si>
  <si>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</si>
  <si>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</si>
  <si>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</si>
  <si>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</si>
  <si>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</si>
  <si>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</si>
  <si>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</si>
  <si>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</si>
  <si>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</si>
  <si>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</si>
  <si>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</si>
  <si>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</si>
  <si>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</si>
  <si>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</si>
  <si>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</si>
  <si>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</si>
  <si>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</si>
  <si>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</si>
  <si>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</si>
  <si>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</si>
  <si>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</si>
  <si>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</si>
  <si>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</si>
  <si>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</si>
  <si>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</si>
  <si>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</si>
  <si>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</si>
  <si>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</si>
  <si>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</si>
  <si>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</si>
  <si>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</si>
  <si>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</si>
  <si>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</si>
  <si>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</si>
  <si>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</si>
  <si>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</si>
  <si>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</si>
  <si>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</si>
  <si>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</si>
  <si>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</si>
  <si>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</si>
  <si>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</si>
  <si>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</si>
  <si>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</si>
  <si>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</si>
  <si>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</si>
  <si>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</si>
  <si>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</si>
  <si>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</si>
  <si>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</si>
  <si>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</si>
  <si>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</si>
  <si>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</si>
  <si>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</si>
  <si>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</si>
  <si>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</si>
  <si>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</si>
  <si>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</si>
  <si>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</si>
  <si>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</si>
  <si>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</si>
  <si>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</si>
  <si>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</si>
  <si>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</si>
  <si>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</si>
  <si>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</si>
  <si>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</si>
  <si>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</si>
  <si>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</si>
  <si>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</si>
  <si>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</si>
  <si>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</si>
  <si>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</si>
  <si>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</si>
  <si>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</si>
  <si>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</si>
  <si>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</si>
  <si>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</si>
  <si>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</si>
  <si>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</si>
  <si>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</si>
  <si>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</si>
  <si>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</si>
  <si>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</si>
  <si>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</si>
  <si>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</si>
  <si>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</si>
  <si>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</si>
  <si>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</si>
  <si>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</si>
  <si>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</si>
  <si>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</si>
  <si>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</si>
  <si>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</si>
  <si>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</si>
  <si>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</si>
  <si>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</si>
  <si>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</si>
  <si>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</si>
  <si>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</si>
  <si>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</si>
  <si>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</si>
  <si>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</si>
  <si>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</si>
  <si>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</si>
  <si>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</si>
  <si>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</si>
  <si>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</si>
  <si>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</si>
  <si>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</si>
  <si>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</si>
  <si>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</si>
  <si>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</si>
  <si>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</si>
  <si>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</si>
  <si>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</si>
  <si>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</si>
  <si>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</si>
  <si>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</si>
  <si>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</si>
  <si>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</si>
  <si>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</si>
  <si>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</si>
  <si>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</si>
  <si>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</si>
  <si>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</si>
  <si>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</si>
  <si>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</si>
  <si>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</si>
  <si>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</si>
  <si>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</si>
  <si>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</si>
  <si>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</si>
  <si>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</si>
  <si>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</si>
  <si>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</si>
  <si>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</si>
  <si>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</si>
  <si>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</si>
  <si>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</si>
  <si>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</si>
  <si>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</si>
  <si>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</si>
  <si>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</si>
  <si>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</si>
  <si>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</si>
  <si>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</si>
  <si>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</si>
  <si>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</si>
  <si>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</si>
  <si>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</si>
  <si>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</si>
  <si>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</si>
  <si>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</si>
  <si>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</si>
  <si>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</si>
  <si>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</si>
  <si>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</si>
  <si>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</si>
  <si>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</si>
  <si>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</si>
  <si>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</si>
  <si>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</si>
  <si>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</si>
  <si>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</si>
  <si>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</si>
  <si>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</si>
  <si>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</si>
  <si>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</si>
  <si>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</si>
  <si>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</si>
  <si>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</si>
  <si>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</si>
  <si>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</si>
  <si>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</si>
  <si>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</si>
  <si>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</si>
  <si>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</si>
  <si>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</si>
  <si>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</si>
  <si>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</si>
  <si>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</si>
  <si>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</si>
  <si>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</si>
  <si>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</si>
  <si>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</si>
  <si>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</si>
  <si>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</si>
  <si>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</si>
  <si>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</si>
  <si>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</si>
  <si>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</si>
  <si>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</si>
  <si>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</si>
  <si>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</si>
  <si>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</si>
  <si>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</si>
  <si>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</si>
  <si>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</si>
  <si>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</si>
  <si>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</si>
  <si>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</si>
  <si>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</si>
  <si>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</si>
  <si>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</si>
  <si>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</si>
  <si>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</si>
  <si>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</si>
  <si>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</si>
  <si>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</si>
  <si>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</si>
  <si>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</si>
  <si>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</si>
  <si>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</si>
  <si>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</si>
  <si>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</si>
  <si>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</si>
  <si>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</si>
  <si>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</si>
  <si>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</si>
  <si>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</si>
  <si>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</si>
  <si>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</si>
  <si>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</si>
  <si>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</si>
  <si>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</si>
  <si>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</si>
  <si>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</si>
  <si>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</si>
  <si>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</si>
  <si>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</si>
  <si>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</si>
  <si>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</si>
  <si>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</si>
  <si>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</si>
  <si>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</si>
  <si>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</si>
  <si>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</si>
  <si>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</si>
  <si>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</si>
  <si>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</si>
  <si>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</si>
  <si>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</si>
  <si>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</si>
  <si>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</si>
  <si>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</si>
  <si>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</si>
  <si>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</si>
  <si>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</si>
  <si>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</si>
  <si>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</si>
  <si>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</si>
  <si>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</si>
  <si>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</si>
  <si>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</si>
  <si>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</si>
  <si>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</si>
  <si>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</si>
  <si>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</si>
  <si>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</si>
  <si>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</si>
  <si>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</si>
  <si>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</si>
  <si>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</si>
  <si>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</si>
  <si>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</si>
  <si>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</si>
  <si>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</si>
  <si>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</si>
  <si>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</si>
  <si>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</si>
  <si>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</si>
  <si>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</si>
  <si>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</si>
  <si>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</si>
  <si>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</si>
  <si>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</si>
  <si>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</si>
  <si>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</si>
  <si>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</si>
  <si>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</si>
  <si>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</si>
  <si>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</si>
  <si>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</si>
  <si>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</si>
  <si>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</si>
  <si>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</si>
  <si>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</si>
  <si>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</si>
  <si>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</si>
  <si>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</si>
  <si>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</si>
  <si>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</si>
  <si>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</si>
  <si>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</si>
  <si>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</si>
  <si>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</si>
  <si>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</si>
  <si>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</si>
  <si>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</si>
  <si>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</si>
  <si>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</si>
  <si>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</si>
  <si>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</si>
  <si>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</si>
  <si>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</si>
  <si>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</si>
  <si>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</si>
  <si>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</si>
  <si>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</si>
  <si>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</si>
  <si>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</si>
  <si>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</si>
  <si>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</si>
  <si>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</si>
  <si>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</si>
  <si>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</si>
  <si>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</si>
  <si>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</si>
  <si>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</si>
  <si>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</si>
  <si>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</si>
  <si>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</si>
  <si>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</si>
  <si>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</si>
  <si>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</si>
  <si>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</si>
  <si>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</si>
  <si>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</si>
  <si>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</si>
  <si>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</si>
  <si>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</si>
  <si>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</si>
  <si>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</si>
  <si>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</si>
  <si>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</si>
  <si>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</si>
  <si>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</si>
  <si>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</si>
  <si>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</si>
  <si>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</si>
  <si>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</si>
  <si>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</si>
  <si>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</si>
  <si>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</si>
  <si>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</si>
  <si>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</si>
  <si>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</si>
  <si>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</si>
  <si>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</si>
  <si>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</si>
  <si>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</si>
  <si>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</si>
  <si>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</si>
  <si>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</si>
  <si>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</si>
  <si>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</si>
  <si>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</si>
  <si>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</si>
  <si>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</si>
  <si>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</si>
  <si>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</si>
  <si>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</si>
  <si>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</si>
  <si>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</si>
  <si>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</si>
  <si>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</si>
  <si>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</si>
  <si>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</si>
  <si>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</si>
  <si>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</si>
  <si>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</si>
  <si>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</si>
  <si>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</si>
  <si>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</si>
  <si>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</si>
  <si>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</si>
  <si>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</si>
  <si>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</si>
  <si>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</si>
  <si>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</si>
  <si>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</si>
  <si>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</si>
  <si>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</si>
  <si>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</si>
  <si>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</si>
  <si>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</si>
  <si>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</si>
  <si>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</si>
  <si>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</si>
  <si>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</si>
  <si>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</si>
  <si>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</si>
  <si>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</si>
  <si>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</si>
  <si>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</si>
  <si>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</si>
  <si>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</si>
  <si>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</si>
  <si>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</si>
  <si>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</si>
  <si>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</si>
  <si>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</si>
  <si>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</si>
  <si>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</si>
  <si>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</si>
  <si>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</si>
  <si>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</si>
  <si>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</si>
  <si>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</si>
  <si>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</si>
  <si>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</si>
  <si>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</si>
  <si>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</si>
  <si>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</si>
  <si>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</si>
  <si>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</si>
  <si>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</si>
  <si>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</si>
  <si>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</si>
  <si>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</si>
  <si>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</si>
  <si>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</si>
  <si>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</si>
  <si>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</si>
  <si>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</si>
  <si>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</si>
  <si>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</si>
  <si>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</si>
  <si>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</si>
  <si>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</si>
  <si>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</si>
  <si>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</si>
  <si>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</si>
  <si>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</si>
  <si>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</si>
  <si>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</si>
  <si>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</si>
  <si>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</si>
  <si>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</si>
  <si>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</si>
  <si>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</si>
  <si>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</si>
  <si>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</si>
  <si>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</si>
  <si>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</si>
  <si>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</si>
  <si>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</si>
  <si>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</si>
  <si>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</si>
  <si>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</si>
  <si>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</si>
  <si>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</si>
  <si>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</si>
  <si>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</si>
  <si>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</si>
  <si>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</si>
  <si>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</si>
  <si>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</si>
  <si>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</si>
  <si>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</si>
  <si>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</si>
  <si>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</si>
  <si>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</si>
  <si>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</si>
  <si>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</si>
  <si>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</si>
  <si>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</si>
  <si>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</si>
  <si>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</si>
  <si>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</si>
  <si>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</si>
  <si>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</si>
  <si>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</si>
  <si>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</si>
  <si>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</si>
  <si>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</si>
  <si>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</si>
  <si>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</si>
  <si>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</si>
  <si>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</si>
  <si>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</si>
  <si>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</si>
  <si>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</si>
  <si>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</si>
  <si>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</si>
  <si>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</si>
  <si>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</si>
  <si>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</si>
  <si>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</si>
  <si>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</si>
  <si>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</si>
  <si>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</si>
  <si>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</si>
  <si>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</si>
  <si>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</si>
  <si>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</si>
  <si>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</si>
  <si>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</si>
  <si>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</si>
  <si>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</si>
  <si>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</si>
  <si>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</si>
  <si>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</si>
  <si>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</si>
  <si>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</si>
  <si>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</si>
  <si>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</si>
  <si>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</si>
  <si>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</si>
  <si>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</si>
  <si>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</si>
  <si>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</si>
  <si>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</si>
  <si>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</si>
  <si>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</si>
  <si>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</si>
  <si>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</si>
  <si>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</si>
  <si>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</si>
  <si>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</si>
  <si>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</si>
  <si>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</si>
  <si>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</si>
  <si>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</si>
  <si>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</si>
  <si>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</si>
  <si>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</si>
  <si>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</si>
  <si>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</si>
  <si>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</si>
  <si>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</si>
  <si>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</si>
  <si>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</si>
  <si>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</si>
  <si>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</si>
  <si>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</si>
  <si>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</si>
  <si>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</si>
  <si>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</si>
  <si>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</si>
  <si>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</si>
  <si>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</si>
  <si>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</si>
  <si>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</si>
  <si>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</si>
  <si>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</si>
  <si>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</si>
  <si>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</si>
  <si>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</si>
  <si>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</si>
  <si>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</si>
  <si>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</si>
  <si>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</si>
  <si>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</si>
  <si>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</si>
  <si>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</si>
  <si>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</si>
  <si>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</si>
  <si>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</si>
  <si>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</si>
  <si>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</si>
  <si>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</si>
  <si>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</si>
  <si>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</si>
  <si>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</si>
  <si>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</si>
  <si>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</si>
  <si>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</si>
  <si>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</si>
  <si>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</si>
  <si>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</si>
  <si>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</si>
  <si>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</si>
  <si>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</si>
  <si>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</si>
  <si>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</si>
  <si>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</si>
  <si>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</si>
  <si>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</si>
  <si>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</si>
  <si>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</si>
  <si>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</si>
  <si>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</si>
  <si>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</si>
  <si>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</si>
  <si>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</si>
  <si>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</si>
  <si>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</si>
  <si>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</si>
  <si>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</si>
  <si>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</si>
  <si>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</si>
  <si>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</si>
  <si>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</si>
  <si>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</si>
  <si>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</si>
  <si>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</si>
  <si>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</si>
  <si>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</si>
  <si>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</si>
  <si>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</si>
  <si>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</si>
  <si>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</si>
  <si>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</si>
  <si>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</si>
  <si>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</si>
  <si>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</si>
  <si>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</si>
  <si>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</si>
  <si>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</si>
  <si>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</si>
  <si>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</si>
  <si>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</si>
  <si>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</si>
  <si>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</si>
  <si>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</si>
  <si>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</si>
  <si>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</si>
  <si>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</si>
  <si>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</si>
  <si>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</si>
  <si>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</si>
  <si>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</si>
  <si>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</si>
  <si>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</si>
  <si>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</si>
  <si>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</si>
  <si>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</si>
  <si>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</si>
  <si>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</si>
  <si>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</si>
  <si>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</si>
  <si>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</si>
  <si>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</si>
  <si>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</si>
  <si>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</si>
  <si>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</si>
  <si>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</si>
  <si>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</si>
  <si>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</si>
  <si>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</si>
  <si>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</si>
  <si>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</si>
  <si>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</si>
  <si>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</si>
  <si>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</si>
  <si>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</si>
  <si>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</si>
  <si>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</si>
  <si>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</si>
  <si>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</si>
  <si>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</si>
  <si>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</si>
  <si>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</si>
  <si>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</si>
  <si>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</si>
  <si>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</si>
  <si>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</si>
  <si>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</si>
  <si>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</si>
  <si>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</si>
  <si>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</si>
  <si>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</si>
  <si>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</si>
  <si>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</si>
  <si>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</si>
  <si>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</si>
  <si>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</si>
  <si>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</si>
  <si>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</si>
  <si>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</si>
  <si>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</si>
  <si>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</si>
  <si>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</si>
  <si>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</si>
  <si>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</si>
  <si>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</si>
  <si>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</si>
  <si>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</si>
  <si>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</si>
  <si>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</si>
  <si>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</si>
  <si>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</si>
  <si>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</si>
  <si>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</si>
  <si>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</si>
  <si>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</si>
  <si>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</si>
  <si>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</si>
  <si>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</si>
  <si>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</si>
  <si>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</si>
  <si>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</si>
  <si>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</si>
  <si>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</si>
  <si>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</si>
  <si>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</si>
  <si>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</si>
  <si>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</si>
  <si>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</si>
  <si>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</si>
  <si>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</si>
  <si>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</si>
  <si>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</si>
  <si>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</si>
  <si>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</si>
  <si>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</si>
  <si>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</si>
  <si>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</si>
  <si>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</si>
  <si>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</si>
  <si>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</si>
  <si>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</si>
  <si>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</si>
  <si>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</si>
  <si>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</si>
  <si>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</si>
  <si>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</si>
  <si>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</si>
  <si>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</si>
  <si>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</si>
  <si>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</si>
  <si>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</si>
  <si>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</si>
  <si>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</si>
  <si>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</si>
  <si>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</si>
  <si>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</si>
  <si>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</si>
  <si>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</si>
  <si>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</si>
  <si>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</si>
  <si>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</si>
  <si>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</si>
  <si>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</si>
  <si>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</si>
  <si>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</si>
  <si>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</si>
  <si>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</si>
  <si>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</si>
  <si>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</si>
  <si>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</si>
  <si>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</si>
  <si>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</si>
  <si>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</si>
  <si>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</si>
  <si>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</si>
  <si>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</si>
  <si>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</si>
  <si>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</si>
  <si>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</si>
  <si>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</si>
  <si>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</si>
  <si>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</si>
  <si>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</si>
  <si>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</si>
  <si>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</si>
  <si>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</si>
  <si>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</si>
  <si>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</si>
  <si>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</si>
  <si>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</si>
  <si>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</si>
  <si>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</si>
  <si>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</si>
  <si>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</si>
  <si>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</si>
  <si>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</si>
  <si>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</si>
  <si>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</si>
  <si>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</si>
  <si>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</si>
  <si>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</si>
  <si>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</si>
  <si>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</si>
  <si>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</si>
  <si>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</si>
  <si>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</si>
  <si>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</si>
  <si>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</si>
  <si>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</si>
  <si>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</si>
  <si>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</si>
  <si>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</si>
  <si>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</si>
  <si>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</si>
  <si>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</si>
  <si>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</si>
  <si>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</si>
  <si>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</si>
  <si>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</si>
  <si>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</si>
  <si>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</si>
  <si>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</si>
  <si>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</si>
  <si>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</si>
  <si>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</si>
  <si>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</si>
  <si>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</si>
  <si>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</si>
  <si>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</si>
  <si>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</si>
  <si>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</si>
  <si>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</si>
  <si>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</si>
  <si>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</si>
  <si>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</si>
  <si>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</si>
  <si>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</si>
  <si>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</si>
  <si>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</si>
  <si>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</si>
  <si>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</si>
  <si>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</si>
  <si>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</si>
  <si>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</si>
  <si>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</si>
  <si>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</si>
  <si>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</si>
  <si>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</si>
  <si>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</si>
  <si>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</si>
  <si>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</si>
  <si>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</si>
  <si>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</si>
  <si>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</si>
  <si>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</si>
  <si>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</si>
  <si>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</si>
  <si>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</si>
  <si>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</si>
  <si>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</si>
  <si>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</si>
  <si>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</si>
  <si>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</si>
  <si>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</si>
  <si>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</si>
  <si>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</si>
  <si>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</si>
  <si>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</si>
  <si>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</si>
  <si>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</si>
  <si>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</si>
  <si>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</si>
  <si>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</si>
  <si>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</si>
  <si>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</si>
  <si>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</si>
  <si>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</si>
  <si>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</si>
  <si>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</si>
  <si>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</si>
  <si>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</si>
  <si>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</si>
  <si>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</si>
  <si>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</si>
  <si>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</si>
  <si>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</si>
  <si>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</si>
  <si>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</si>
  <si>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</si>
  <si>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</si>
  <si>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</si>
  <si>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</si>
  <si>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</si>
  <si>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</si>
  <si>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</si>
  <si>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</si>
  <si>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</si>
  <si>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</si>
  <si>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</si>
  <si>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</si>
  <si>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</si>
  <si>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</si>
  <si>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</si>
  <si>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</si>
  <si>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</si>
  <si>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</si>
  <si>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</si>
  <si>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</si>
  <si>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</si>
  <si>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</si>
  <si>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</si>
  <si>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</si>
  <si>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</si>
  <si>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</si>
  <si>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</si>
  <si>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</si>
  <si>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</si>
  <si>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</si>
  <si>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</si>
  <si>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</si>
  <si>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</si>
  <si>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</si>
  <si>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</si>
  <si>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</si>
  <si>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</si>
  <si>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</si>
  <si>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</si>
  <si>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</si>
  <si>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</si>
  <si>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</si>
  <si>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</si>
  <si>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</si>
  <si>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</si>
  <si>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</si>
  <si>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</si>
  <si>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</si>
  <si>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</si>
  <si>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</si>
  <si>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</si>
  <si>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</si>
  <si>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</si>
  <si>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</si>
  <si>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</si>
  <si>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</si>
  <si>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</si>
  <si>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</si>
  <si>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</si>
  <si>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</si>
  <si>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</si>
  <si>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</si>
  <si>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</si>
  <si>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</si>
  <si>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</si>
  <si>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</si>
  <si>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</si>
  <si>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</si>
  <si>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</si>
  <si>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</si>
  <si>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</si>
  <si>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</si>
  <si>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</si>
  <si>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</si>
  <si>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</si>
  <si>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</si>
  <si>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</si>
  <si>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</si>
  <si>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</si>
  <si>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</si>
  <si>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</si>
  <si>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</si>
  <si>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</si>
  <si>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</si>
  <si>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</si>
  <si>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</si>
  <si>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</si>
  <si>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</si>
  <si>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</si>
  <si>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</si>
  <si>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</si>
  <si>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</si>
  <si>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</si>
  <si>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</si>
  <si>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</si>
  <si>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</si>
  <si>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</si>
  <si>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</si>
  <si>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</si>
  <si>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</si>
  <si>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</si>
  <si>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</si>
  <si>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</si>
  <si>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</si>
  <si>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</si>
  <si>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</si>
  <si>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</si>
  <si>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</si>
  <si>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</si>
  <si>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</si>
  <si>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</si>
  <si>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</si>
  <si>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</si>
  <si>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</si>
  <si>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</si>
  <si>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</si>
  <si>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</si>
  <si>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</si>
  <si>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</si>
  <si>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</si>
  <si>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</si>
  <si>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</si>
  <si>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</si>
  <si>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</si>
  <si>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</si>
  <si>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</si>
  <si>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</si>
  <si>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</si>
  <si>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</si>
  <si>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</si>
  <si>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</si>
  <si>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</si>
  <si>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</si>
  <si>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</si>
  <si>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</si>
  <si>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</si>
  <si>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</si>
  <si>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</si>
  <si>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</si>
  <si>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</si>
  <si>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</si>
  <si>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</si>
  <si>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</si>
  <si>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</si>
  <si>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</si>
  <si>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</si>
  <si>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</si>
  <si>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</si>
  <si>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</si>
  <si>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</si>
  <si>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</si>
  <si>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</si>
  <si>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</si>
  <si>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</si>
  <si>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</si>
  <si>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</si>
  <si>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</si>
  <si>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</si>
  <si>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</si>
  <si>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</si>
  <si>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</si>
  <si>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</si>
  <si>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</si>
  <si>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</si>
  <si>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</si>
  <si>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</si>
  <si>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</si>
  <si>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</si>
  <si>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</si>
  <si>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</si>
  <si>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</si>
  <si>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</si>
  <si>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</si>
  <si>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</si>
  <si>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</si>
  <si>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</si>
  <si>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</si>
  <si>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</si>
  <si>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</si>
  <si>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</si>
  <si>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</si>
  <si>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</si>
  <si>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</si>
  <si>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</si>
  <si>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</si>
  <si>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</si>
  <si>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</si>
  <si>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</si>
  <si>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</si>
  <si>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</si>
  <si>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</si>
  <si>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</si>
  <si>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</si>
  <si>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</si>
  <si>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</si>
  <si>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</si>
  <si>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</si>
  <si>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</si>
  <si>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</si>
  <si>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</si>
  <si>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</si>
  <si>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</si>
  <si>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</si>
  <si>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</si>
  <si>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</si>
  <si>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</si>
  <si>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</si>
  <si>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</si>
  <si>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</si>
  <si>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</si>
  <si>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</si>
  <si>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</si>
  <si>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</si>
  <si>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</si>
  <si>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</si>
  <si>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</si>
  <si>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</si>
  <si>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</si>
  <si>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</si>
  <si>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</si>
  <si>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</si>
  <si>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</si>
  <si>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</si>
  <si>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</si>
  <si>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</si>
  <si>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</si>
  <si>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</si>
  <si>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</si>
  <si>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</si>
  <si>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</si>
  <si>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</si>
  <si>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</si>
  <si>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</si>
  <si>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</si>
  <si>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</si>
  <si>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</si>
  <si>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</si>
  <si>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</si>
  <si>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</si>
  <si>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</si>
  <si>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</si>
  <si>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</si>
  <si>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</si>
  <si>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</si>
  <si>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</si>
  <si>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</si>
  <si>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</si>
  <si>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</si>
  <si>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</si>
  <si>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</si>
  <si>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</si>
  <si>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</si>
  <si>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</si>
  <si>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</si>
  <si>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</si>
  <si>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</si>
  <si>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</si>
  <si>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</si>
  <si>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</si>
  <si>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</si>
  <si>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</si>
  <si>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</si>
  <si>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</si>
  <si>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</si>
  <si>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</si>
  <si>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</si>
  <si>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</si>
  <si>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</si>
  <si>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</si>
  <si>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</si>
  <si>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</si>
  <si>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</si>
  <si>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</si>
  <si>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</si>
  <si>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</si>
  <si>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</si>
  <si>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</si>
  <si>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</si>
  <si>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</si>
  <si>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</si>
  <si>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</si>
  <si>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</si>
  <si>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</si>
  <si>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</si>
  <si>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</si>
  <si>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</si>
  <si>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</si>
  <si>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</si>
  <si>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</si>
  <si>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</si>
  <si>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</si>
  <si>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</si>
  <si>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</si>
  <si>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</si>
  <si>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</si>
  <si>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</si>
  <si>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</si>
  <si>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</si>
  <si>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</si>
  <si>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</si>
  <si>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</si>
  <si>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</si>
  <si>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</si>
  <si>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</si>
  <si>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</si>
  <si>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</si>
  <si>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</si>
  <si>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</si>
  <si>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</si>
  <si>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</si>
  <si>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</si>
  <si>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</si>
  <si>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</si>
  <si>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</si>
  <si>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</si>
  <si>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</si>
  <si>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</si>
  <si>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</si>
  <si>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</si>
  <si>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</si>
  <si>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</si>
  <si>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</si>
  <si>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</si>
  <si>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</si>
  <si>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</si>
  <si>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</si>
  <si>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</si>
  <si>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</si>
  <si>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</si>
  <si>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</si>
  <si>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</si>
  <si>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</si>
  <si>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</si>
  <si>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</si>
  <si>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</si>
  <si>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</si>
  <si>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</si>
  <si>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</si>
  <si>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</si>
  <si>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</si>
  <si>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</si>
  <si>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</si>
  <si>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</si>
  <si>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</si>
  <si>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</si>
  <si>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</si>
  <si>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</si>
  <si>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</si>
  <si>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</si>
  <si>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</si>
  <si>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</si>
  <si>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</si>
  <si>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</si>
  <si>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</si>
  <si>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</si>
  <si>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</si>
  <si>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</si>
  <si>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</si>
  <si>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</si>
  <si>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</si>
  <si>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</si>
  <si>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</si>
  <si>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</si>
  <si>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</si>
  <si>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</si>
  <si>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</si>
  <si>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</si>
  <si>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</si>
  <si>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</si>
  <si>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</si>
  <si>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</si>
  <si>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</si>
  <si>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</si>
  <si>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</si>
  <si>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</si>
  <si>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</si>
  <si>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</si>
  <si>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</si>
  <si>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</si>
  <si>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</si>
  <si>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</si>
  <si>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</si>
  <si>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</si>
  <si>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</si>
  <si>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</si>
  <si>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</si>
  <si>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</si>
  <si>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</si>
  <si>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</si>
  <si>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</si>
  <si>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</si>
  <si>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</si>
  <si>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</si>
  <si>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</si>
  <si>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</si>
  <si>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</si>
  <si>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</si>
  <si>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</si>
  <si>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</si>
  <si>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</si>
  <si>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</si>
  <si>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</si>
  <si>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</si>
  <si>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</si>
  <si>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</si>
  <si>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</si>
  <si>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</si>
  <si>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</si>
  <si>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</si>
  <si>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</si>
  <si>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</si>
  <si>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</si>
  <si>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</si>
  <si>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</si>
  <si>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</si>
  <si>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</si>
  <si>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</si>
  <si>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</si>
  <si>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</si>
  <si>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</si>
  <si>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</si>
  <si>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</si>
  <si>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</si>
  <si>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</si>
  <si>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</si>
  <si>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</si>
  <si>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</si>
  <si>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</si>
  <si>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</si>
  <si>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</si>
  <si>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</si>
  <si>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</si>
  <si>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</si>
  <si>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</si>
  <si>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</si>
  <si>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</si>
  <si>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</si>
  <si>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</si>
  <si>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</si>
  <si>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</si>
  <si>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</si>
  <si>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</si>
  <si>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</si>
  <si>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</si>
  <si>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</si>
  <si>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</si>
  <si>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</si>
  <si>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</si>
  <si>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</si>
  <si>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</si>
  <si>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</si>
  <si>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</si>
  <si>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</si>
  <si>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</si>
  <si>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</si>
  <si>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</si>
  <si>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</si>
  <si>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</si>
  <si>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</si>
  <si>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</si>
  <si>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</si>
  <si>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</si>
  <si>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</si>
  <si>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</si>
  <si>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</si>
  <si>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</si>
  <si>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</si>
  <si>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</si>
  <si>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</si>
  <si>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</si>
  <si>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</si>
  <si>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</si>
  <si>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</si>
  <si>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</si>
  <si>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</si>
  <si>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</si>
  <si>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</si>
  <si>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</si>
  <si>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</si>
  <si>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</si>
  <si>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</si>
  <si>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</si>
  <si>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</si>
  <si>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</si>
  <si>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</si>
  <si>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</si>
  <si>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</si>
  <si>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</si>
  <si>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</si>
  <si>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</si>
  <si>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</si>
  <si>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</si>
  <si>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</si>
  <si>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</si>
  <si>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</si>
  <si>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</si>
  <si>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</si>
  <si>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</si>
  <si>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</si>
  <si>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</si>
  <si>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</si>
  <si>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</si>
  <si>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</si>
  <si>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</si>
  <si>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</si>
  <si>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</si>
  <si>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</si>
  <si>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</si>
  <si>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</si>
  <si>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</si>
  <si>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</si>
  <si>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</si>
  <si>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</si>
  <si>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</si>
  <si>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</si>
  <si>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</si>
  <si>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</si>
  <si>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</si>
  <si>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</si>
  <si>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</si>
  <si>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</si>
  <si>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</si>
  <si>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</si>
  <si>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</si>
  <si>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</si>
  <si>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</si>
  <si>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</si>
  <si>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</si>
  <si>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</si>
  <si>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</si>
  <si>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</si>
  <si>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</si>
  <si>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</si>
  <si>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</si>
  <si>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</si>
  <si>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</si>
  <si>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</si>
  <si>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</si>
  <si>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</si>
  <si>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</si>
  <si>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</si>
  <si>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</si>
  <si>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</si>
  <si>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</si>
  <si>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</si>
  <si>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</si>
  <si>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</si>
  <si>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</si>
  <si>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</si>
  <si>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</si>
  <si>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</si>
  <si>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</si>
  <si>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</si>
  <si>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</si>
  <si>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</si>
  <si>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</si>
  <si>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</si>
  <si>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</si>
  <si>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</si>
  <si>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</si>
  <si>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</si>
  <si>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</si>
  <si>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</si>
  <si>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</si>
  <si>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</si>
  <si>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</si>
  <si>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</si>
  <si>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</si>
  <si>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</si>
  <si>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</si>
  <si>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</si>
  <si>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</si>
  <si>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</si>
  <si>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</si>
  <si>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</si>
  <si>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</si>
  <si>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</si>
  <si>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</si>
  <si>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</si>
  <si>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</si>
  <si>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</si>
  <si>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</si>
  <si>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</si>
  <si>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</si>
  <si>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</si>
  <si>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</si>
  <si>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</si>
  <si>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</si>
  <si>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</si>
  <si>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</si>
  <si>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</si>
  <si>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</si>
  <si>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</si>
  <si>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</si>
  <si>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</si>
  <si>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</si>
  <si>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</si>
  <si>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</si>
  <si>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</si>
  <si>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</si>
  <si>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</si>
  <si>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</si>
  <si>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</si>
  <si>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</si>
  <si>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</si>
  <si>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</si>
  <si>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</si>
  <si>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</si>
  <si>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</si>
  <si>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</si>
  <si>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</si>
  <si>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</si>
  <si>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</si>
  <si>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</si>
  <si>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</si>
  <si>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</si>
  <si>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</si>
  <si>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</si>
  <si>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</si>
  <si>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</si>
  <si>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</si>
  <si>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</si>
  <si>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</si>
  <si>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</si>
  <si>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</si>
  <si>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</si>
  <si>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</si>
  <si>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</si>
  <si>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</si>
  <si>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</si>
  <si>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</si>
  <si>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</si>
  <si>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</si>
  <si>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</si>
  <si>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</si>
  <si>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</si>
  <si>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</si>
  <si>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</si>
  <si>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</si>
  <si>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</si>
  <si>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</si>
  <si>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</si>
  <si>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</si>
  <si>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</si>
  <si>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</si>
  <si>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</si>
  <si>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</si>
  <si>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</si>
  <si>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</si>
  <si>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</si>
  <si>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</si>
  <si>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</si>
  <si>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</si>
  <si>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</si>
  <si>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</si>
  <si>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</si>
  <si>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</si>
  <si>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</si>
  <si>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</si>
  <si>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</si>
  <si>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</si>
  <si>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</si>
  <si>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</si>
  <si>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</si>
  <si>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</si>
  <si>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</si>
  <si>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</si>
  <si>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</si>
  <si>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</si>
  <si>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</si>
  <si>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</si>
  <si>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</si>
  <si>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</si>
  <si>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</si>
  <si>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</si>
  <si>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</si>
  <si>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</si>
  <si>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</si>
  <si>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</si>
  <si>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</si>
  <si>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</si>
  <si>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</si>
  <si>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</si>
  <si>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</si>
  <si>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</si>
  <si>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</si>
  <si>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</si>
  <si>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</si>
  <si>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</si>
  <si>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</si>
  <si>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</si>
  <si>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</si>
  <si>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</si>
  <si>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</si>
  <si>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</si>
  <si>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</si>
  <si>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</si>
  <si>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</si>
  <si>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</si>
  <si>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</si>
  <si>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</si>
  <si>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</si>
  <si>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</si>
  <si>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</si>
  <si>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</si>
  <si>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</si>
  <si>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</si>
  <si>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</si>
  <si>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</si>
  <si>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</si>
  <si>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</si>
  <si>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</si>
  <si>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</si>
  <si>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</si>
  <si>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</si>
  <si>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</si>
  <si>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</si>
  <si>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</si>
  <si>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</si>
  <si>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</si>
  <si>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</si>
  <si>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</si>
  <si>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</si>
  <si>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</si>
  <si>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</si>
  <si>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</si>
  <si>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</si>
  <si>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</si>
  <si>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</si>
  <si>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</si>
  <si>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</si>
  <si>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</si>
  <si>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</si>
  <si>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</si>
  <si>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</si>
  <si>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</si>
  <si>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</si>
  <si>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</si>
  <si>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</si>
  <si>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</si>
  <si>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</si>
  <si>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</si>
  <si>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</si>
  <si>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</si>
  <si>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</si>
  <si>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</si>
  <si>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</si>
  <si>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</si>
  <si>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</si>
  <si>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</si>
  <si>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</si>
  <si>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</si>
  <si>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</si>
  <si>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</si>
  <si>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</si>
  <si>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</si>
  <si>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</si>
  <si>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</si>
  <si>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</si>
  <si>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</si>
  <si>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</si>
  <si>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</si>
  <si>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</si>
  <si>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</si>
  <si>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</si>
  <si>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</si>
  <si>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</si>
  <si>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</si>
  <si>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</si>
  <si>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</si>
  <si>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</si>
  <si>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</si>
  <si>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</si>
  <si>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</si>
  <si>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</si>
  <si>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</si>
  <si>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</si>
  <si>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</si>
  <si>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</si>
  <si>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</si>
  <si>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</si>
  <si>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</si>
  <si>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</si>
  <si>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</si>
  <si>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</si>
  <si>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</si>
  <si>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</si>
  <si>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</si>
  <si>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</si>
  <si>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</si>
  <si>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</si>
  <si>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</si>
  <si>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</si>
  <si>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</si>
  <si>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</si>
  <si>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</si>
  <si>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</si>
  <si>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</si>
  <si>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</si>
  <si>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</si>
  <si>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</si>
  <si>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</si>
  <si>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</si>
  <si>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</si>
  <si>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</si>
  <si>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</si>
  <si>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</si>
  <si>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</si>
  <si>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</si>
  <si>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</si>
  <si>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</si>
  <si>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</si>
  <si>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</si>
  <si>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</si>
  <si>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</si>
  <si>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</si>
  <si>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</si>
  <si>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</si>
  <si>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</si>
  <si>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</si>
  <si>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</si>
  <si>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</si>
  <si>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</si>
  <si>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</si>
  <si>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</si>
  <si>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</si>
  <si>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</si>
  <si>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</si>
  <si>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</si>
  <si>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</si>
  <si>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</si>
  <si>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</si>
  <si>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</si>
  <si>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</si>
  <si>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</si>
  <si>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</si>
  <si>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</si>
  <si>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</si>
  <si>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</si>
  <si>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</si>
  <si>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</si>
  <si>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</si>
  <si>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</si>
  <si>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</si>
  <si>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</si>
  <si>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</si>
  <si>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</si>
  <si>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</si>
  <si>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</si>
  <si>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</si>
  <si>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</si>
  <si>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</si>
  <si>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</si>
  <si>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</si>
  <si>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</si>
  <si>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</si>
  <si>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</si>
  <si>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</si>
  <si>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</si>
  <si>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</si>
  <si>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</si>
  <si>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</si>
  <si>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</si>
  <si>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</si>
  <si>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</si>
  <si>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</si>
  <si>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</si>
  <si>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</si>
  <si>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</si>
  <si>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</si>
  <si>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</si>
  <si>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</si>
  <si>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</si>
  <si>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</si>
  <si>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</si>
  <si>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</si>
  <si>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</si>
  <si>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</si>
  <si>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</si>
  <si>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</si>
  <si>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</si>
  <si>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</si>
  <si>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</si>
  <si>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</si>
  <si>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</si>
  <si>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</si>
  <si>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</si>
  <si>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</si>
  <si>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</si>
  <si>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</si>
  <si>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</si>
  <si>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</si>
  <si>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</si>
  <si>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</si>
  <si>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</si>
  <si>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</si>
  <si>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</si>
  <si>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</si>
  <si>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</si>
  <si>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</si>
  <si>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</si>
  <si>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</si>
  <si>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</si>
  <si>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</si>
  <si>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</si>
  <si>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</si>
  <si>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</si>
  <si>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</si>
  <si>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</si>
  <si>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</si>
  <si>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</si>
  <si>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</si>
  <si>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</si>
  <si>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</si>
  <si>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</si>
  <si>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</si>
  <si>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</si>
  <si>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</si>
  <si>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</si>
  <si>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</si>
  <si>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</si>
  <si>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</si>
  <si>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</si>
  <si>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</si>
  <si>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</si>
  <si>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</si>
  <si>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</si>
  <si>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</si>
  <si>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</si>
  <si>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</si>
  <si>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</si>
  <si>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</si>
  <si>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</si>
  <si>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</si>
  <si>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</si>
  <si>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</si>
  <si>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</si>
  <si>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</si>
  <si>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</si>
  <si>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</si>
  <si>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</si>
  <si>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</si>
  <si>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</si>
  <si>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</si>
  <si>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</si>
  <si>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</si>
  <si>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</si>
  <si>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</si>
  <si>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</si>
  <si>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</si>
  <si>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</si>
  <si>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</si>
  <si>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</si>
  <si>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</si>
  <si>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</si>
  <si>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</si>
  <si>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</si>
  <si>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</si>
  <si>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</si>
  <si>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</si>
  <si>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</si>
  <si>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</si>
  <si>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</si>
  <si>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</si>
  <si>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</si>
  <si>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</si>
  <si>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</si>
  <si>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</si>
  <si>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</si>
  <si>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</si>
  <si>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</si>
  <si>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</si>
  <si>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</si>
  <si>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</si>
  <si>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</si>
  <si>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</si>
  <si>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</si>
  <si>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</si>
  <si>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</si>
  <si>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</si>
  <si>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</si>
  <si>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</si>
  <si>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</si>
  <si>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</si>
  <si>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</si>
  <si>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</si>
  <si>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</si>
  <si>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</si>
  <si>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</si>
  <si>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</si>
  <si>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</si>
  <si>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</si>
  <si>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</si>
  <si>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</si>
  <si>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</si>
  <si>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</si>
  <si>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</si>
  <si>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</si>
  <si>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</si>
  <si>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</si>
  <si>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</si>
  <si>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</si>
  <si>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</si>
  <si>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</si>
  <si>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</si>
  <si>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</si>
  <si>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</si>
  <si>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</si>
  <si>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</si>
  <si>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</si>
  <si>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</si>
  <si>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</si>
  <si>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</si>
  <si>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</si>
  <si>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</si>
  <si>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</si>
  <si>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</si>
  <si>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</si>
  <si>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</si>
  <si>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</si>
  <si>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</si>
  <si>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</si>
  <si>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</si>
  <si>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</si>
  <si>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</si>
  <si>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</si>
  <si>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</si>
  <si>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</si>
  <si>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</si>
  <si>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</si>
  <si>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</si>
  <si>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</si>
  <si>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</si>
  <si>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</si>
  <si>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</si>
  <si>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</si>
  <si>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</si>
  <si>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</si>
  <si>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</si>
  <si>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</si>
  <si>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</si>
  <si>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</si>
  <si>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</si>
  <si>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</si>
  <si>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</si>
  <si>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</si>
  <si>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</si>
  <si>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</si>
  <si>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</si>
  <si>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</si>
  <si>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</si>
  <si>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</si>
  <si>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</si>
  <si>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</si>
  <si>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</si>
  <si>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</si>
  <si>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</si>
  <si>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</si>
  <si>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</si>
  <si>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</si>
  <si>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</si>
  <si>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</si>
  <si>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</si>
  <si>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</si>
  <si>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</si>
  <si>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</si>
  <si>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</si>
  <si>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</si>
  <si>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</si>
  <si>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</si>
  <si>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</si>
  <si>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</si>
  <si>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</si>
  <si>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</si>
  <si>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</si>
  <si>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</si>
  <si>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</si>
  <si>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</si>
  <si>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</si>
  <si>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</si>
  <si>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</si>
  <si>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</si>
  <si>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</si>
  <si>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</si>
  <si>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</si>
  <si>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</si>
  <si>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</si>
  <si>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</si>
  <si>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</si>
  <si>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</si>
  <si>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</si>
  <si>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</si>
  <si>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</si>
  <si>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</si>
  <si>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</si>
  <si>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</si>
  <si>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</si>
  <si>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</si>
  <si>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</si>
  <si>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</si>
  <si>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</si>
  <si>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</si>
  <si>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</si>
  <si>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</si>
  <si>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</si>
  <si>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</si>
  <si>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</si>
  <si>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</si>
  <si>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</si>
  <si>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</si>
  <si>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</si>
  <si>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</si>
  <si>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</si>
  <si>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</si>
  <si>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</si>
  <si>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</si>
  <si>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</si>
  <si>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</si>
  <si>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</si>
  <si>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</si>
  <si>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</si>
  <si>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</si>
  <si>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</si>
  <si>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</si>
  <si>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</si>
  <si>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</si>
  <si>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</si>
  <si>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</si>
  <si>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</si>
  <si>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</si>
  <si>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</si>
  <si>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</si>
  <si>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</si>
  <si>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</si>
  <si>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</si>
  <si>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</si>
  <si>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</si>
  <si>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</si>
  <si>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</si>
  <si>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</si>
  <si>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</si>
  <si>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</si>
  <si>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</si>
  <si>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</si>
  <si>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</si>
  <si>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</si>
  <si>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</si>
  <si>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</si>
  <si>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</si>
  <si>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</si>
  <si>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</si>
  <si>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</si>
  <si>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</si>
  <si>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</si>
  <si>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</si>
  <si>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</si>
  <si>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</si>
  <si>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</si>
  <si>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</si>
  <si>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</si>
  <si>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</si>
  <si>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</si>
  <si>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</si>
  <si>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</si>
  <si>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</si>
  <si>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</si>
  <si>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</si>
  <si>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</si>
  <si>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</si>
  <si>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</si>
  <si>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</si>
  <si>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</si>
  <si>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</si>
  <si>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</si>
  <si>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</si>
  <si>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</si>
  <si>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</si>
  <si>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</si>
  <si>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</si>
  <si>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</si>
  <si>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</si>
  <si>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</si>
  <si>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</si>
  <si>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</si>
  <si>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</si>
  <si>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</si>
  <si>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</si>
  <si>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</si>
  <si>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</si>
  <si>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</si>
  <si>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</si>
  <si>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</si>
  <si>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</si>
  <si>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</si>
  <si>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</si>
  <si>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</si>
  <si>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</si>
  <si>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</si>
  <si>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</si>
  <si>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</si>
  <si>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</si>
  <si>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</si>
  <si>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</si>
  <si>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</si>
  <si>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</si>
  <si>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</si>
  <si>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</si>
  <si>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</si>
  <si>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</si>
  <si>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</si>
  <si>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</si>
  <si>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</si>
  <si>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</si>
  <si>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</si>
  <si>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</si>
  <si>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</si>
  <si>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</si>
  <si>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</si>
  <si>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</si>
  <si>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</si>
  <si>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</si>
  <si>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</si>
  <si>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</si>
  <si>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</si>
  <si>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</si>
  <si>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</si>
  <si>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</si>
  <si>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</si>
  <si>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</si>
  <si>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</si>
  <si>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</si>
  <si>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</si>
  <si>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</si>
  <si>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</si>
  <si>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</si>
  <si>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</si>
  <si>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</si>
  <si>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</si>
  <si>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</si>
  <si>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</si>
  <si>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</si>
  <si>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</si>
  <si>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</si>
  <si>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</si>
  <si>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</si>
  <si>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</si>
  <si>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</si>
  <si>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</si>
  <si>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</si>
  <si>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</si>
  <si>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</si>
  <si>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</si>
  <si>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</si>
  <si>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</si>
  <si>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</si>
  <si>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</si>
  <si>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</si>
  <si>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</si>
  <si>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</si>
  <si>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</si>
  <si>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</si>
  <si>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</si>
  <si>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</si>
  <si>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</si>
  <si>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</si>
  <si>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</si>
  <si>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</si>
  <si>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</si>
  <si>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</si>
  <si>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</si>
  <si>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</si>
  <si>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</si>
  <si>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</si>
  <si>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</si>
  <si>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</si>
  <si>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</si>
  <si>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</si>
  <si>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</si>
  <si>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</si>
  <si>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</si>
  <si>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</si>
  <si>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</si>
  <si>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</si>
  <si>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</si>
  <si>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</si>
  <si>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</si>
  <si>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</si>
  <si>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</si>
  <si>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</si>
  <si>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</si>
  <si>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</si>
  <si>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</si>
  <si>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</si>
  <si>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</si>
  <si>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</si>
  <si>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</si>
  <si>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</si>
  <si>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</si>
  <si>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</si>
  <si>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</si>
  <si>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</si>
  <si>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</si>
  <si>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</si>
  <si>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</si>
  <si>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</si>
  <si>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</si>
  <si>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</si>
  <si>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</si>
  <si>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</si>
  <si>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</si>
  <si>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</si>
  <si>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</si>
  <si>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</si>
  <si>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</si>
  <si>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</si>
  <si>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</si>
  <si>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</si>
  <si>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</si>
  <si>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</si>
  <si>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</si>
  <si>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</si>
  <si>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</si>
  <si>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</si>
  <si>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</si>
  <si>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</si>
  <si>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</si>
  <si>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</si>
  <si>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</si>
  <si>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</si>
  <si>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</si>
  <si>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</si>
  <si>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</si>
  <si>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</si>
  <si>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</si>
  <si>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</si>
  <si>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</si>
  <si>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</si>
  <si>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</si>
  <si>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</si>
  <si>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</si>
  <si>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</si>
  <si>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</si>
  <si>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</si>
  <si>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</si>
  <si>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</si>
  <si>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</si>
  <si>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</si>
  <si>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</si>
  <si>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</si>
  <si>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</si>
  <si>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</si>
  <si>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</si>
  <si>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</si>
  <si>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</si>
  <si>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</si>
  <si>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</si>
  <si>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</si>
  <si>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</si>
  <si>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</si>
  <si>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</si>
  <si>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</si>
  <si>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</si>
  <si>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</si>
  <si>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</si>
  <si>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</si>
  <si>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</si>
  <si>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</si>
  <si>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</si>
  <si>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</si>
  <si>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</si>
  <si>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</si>
  <si>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</si>
  <si>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</si>
  <si>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</si>
  <si>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</si>
  <si>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</si>
  <si>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</si>
  <si>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</si>
  <si>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</si>
  <si>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</si>
  <si>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</si>
  <si>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</si>
  <si>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</si>
  <si>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</si>
  <si>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</si>
  <si>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</si>
  <si>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</si>
  <si>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</si>
  <si>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</si>
  <si>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</si>
  <si>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</si>
  <si>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</si>
  <si>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</si>
  <si>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</si>
  <si>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</si>
  <si>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</si>
  <si>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</si>
  <si>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</si>
  <si>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</si>
  <si>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</si>
  <si>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</si>
  <si>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</si>
  <si>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</si>
  <si>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</si>
  <si>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</si>
  <si>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</si>
  <si>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</si>
  <si>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</si>
  <si>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</si>
  <si>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</si>
  <si>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</si>
  <si>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</si>
  <si>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</si>
  <si>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</si>
  <si>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</si>
  <si>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</si>
  <si>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</si>
  <si>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</si>
  <si>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</si>
  <si>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</si>
  <si>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</si>
  <si>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</si>
  <si>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</si>
  <si>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</si>
  <si>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</si>
  <si>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</si>
  <si>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</si>
  <si>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</si>
  <si>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</si>
  <si>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</si>
  <si>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</si>
  <si>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</si>
  <si>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</si>
  <si>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</si>
  <si>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</si>
  <si>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</si>
  <si>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</si>
  <si>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</si>
  <si>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</si>
  <si>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</si>
  <si>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</si>
  <si>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</si>
  <si>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</si>
  <si>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</si>
  <si>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</si>
  <si>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</si>
  <si>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</si>
  <si>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</si>
  <si>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</si>
  <si>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</si>
  <si>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</si>
  <si>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</si>
  <si>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</si>
  <si>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</si>
  <si>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</si>
  <si>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</si>
  <si>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</si>
  <si>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</si>
  <si>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</si>
  <si>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</si>
  <si>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</si>
  <si>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</si>
  <si>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</si>
  <si>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</si>
  <si>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</si>
  <si>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</si>
  <si>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</si>
  <si>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</si>
  <si>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</si>
  <si>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</si>
  <si>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</si>
  <si>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</si>
  <si>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</si>
  <si>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</si>
  <si>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</si>
  <si>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</si>
  <si>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</si>
  <si>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</si>
  <si>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</si>
  <si>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</si>
  <si>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</si>
  <si>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</si>
  <si>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</si>
  <si>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</si>
  <si>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</si>
  <si>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</si>
  <si>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</si>
  <si>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</si>
  <si>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</si>
  <si>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</si>
  <si>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</si>
  <si>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</si>
  <si>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</si>
  <si>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</si>
  <si>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</si>
  <si>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</si>
  <si>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</si>
  <si>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</si>
  <si>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</si>
  <si>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</si>
  <si>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</si>
  <si>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</si>
  <si>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</si>
  <si>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</si>
  <si>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</si>
  <si>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</si>
  <si>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</si>
  <si>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</si>
  <si>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</si>
  <si>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</si>
  <si>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</si>
  <si>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</si>
  <si>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</si>
  <si>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</si>
  <si>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</si>
  <si>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</si>
  <si>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</si>
  <si>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</si>
  <si>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</si>
  <si>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</si>
  <si>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</si>
  <si>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</si>
  <si>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</si>
  <si>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</si>
  <si>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</si>
  <si>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</si>
  <si>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</si>
  <si>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</si>
  <si>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</si>
  <si>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</si>
  <si>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</si>
  <si>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</si>
  <si>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</si>
  <si>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</si>
  <si>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</si>
  <si>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</si>
  <si>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</si>
  <si>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</si>
  <si>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</si>
  <si>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</si>
  <si>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</si>
  <si>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</si>
  <si>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</si>
  <si>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</si>
  <si>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</si>
  <si>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</si>
  <si>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</si>
  <si>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</si>
  <si>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</si>
  <si>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</si>
  <si>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</si>
  <si>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</si>
  <si>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</si>
  <si>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</si>
  <si>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</si>
  <si>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</si>
  <si>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</si>
  <si>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</si>
  <si>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</si>
  <si>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</si>
  <si>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</si>
  <si>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</si>
  <si>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</si>
  <si>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</si>
  <si>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</si>
  <si>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</si>
  <si>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</si>
  <si>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</si>
  <si>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</si>
  <si>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</si>
  <si>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</si>
  <si>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</si>
  <si>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</si>
  <si>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</si>
  <si>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</si>
  <si>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</si>
  <si>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</si>
  <si>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</si>
  <si>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</si>
  <si>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</si>
  <si>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</si>
  <si>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</si>
  <si>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</si>
  <si>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</si>
  <si>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</si>
  <si>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</si>
  <si>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</si>
  <si>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</si>
  <si>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</si>
  <si>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</si>
  <si>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</si>
  <si>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</si>
  <si>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</si>
  <si>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</si>
  <si>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</si>
  <si>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</si>
  <si>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</si>
  <si>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</si>
  <si>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</si>
  <si>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</si>
  <si>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</si>
  <si>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</si>
  <si>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</si>
  <si>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</si>
  <si>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</si>
  <si>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</si>
  <si>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</si>
  <si>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</si>
  <si>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</si>
  <si>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</si>
  <si>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</si>
  <si>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</si>
  <si>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</si>
  <si>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</si>
  <si>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</si>
  <si>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</si>
  <si>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</si>
  <si>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</si>
  <si>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</si>
  <si>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</si>
  <si>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</si>
  <si>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</si>
  <si>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</si>
  <si>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</si>
  <si>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</si>
  <si>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</si>
  <si>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</si>
  <si>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</si>
  <si>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</si>
  <si>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</si>
  <si>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</si>
  <si>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</si>
  <si>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</si>
  <si>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</si>
  <si>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</si>
  <si>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</si>
  <si>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</si>
  <si>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</si>
  <si>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</si>
  <si>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</si>
  <si>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</si>
  <si>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</si>
  <si>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</si>
  <si>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</si>
  <si>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</si>
  <si>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</si>
  <si>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</si>
  <si>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</si>
  <si>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</si>
  <si>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</si>
  <si>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</si>
  <si>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</si>
  <si>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</si>
  <si>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</si>
  <si>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</si>
  <si>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</si>
  <si>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</si>
  <si>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</si>
  <si>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</si>
  <si>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</si>
  <si>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</si>
  <si>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</si>
  <si>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</si>
  <si>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</si>
  <si>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</si>
  <si>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</si>
  <si>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</si>
  <si>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</si>
  <si>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</si>
  <si>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</si>
  <si>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</si>
  <si>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</si>
  <si>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</si>
  <si>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</si>
  <si>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</si>
  <si>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</si>
  <si>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</si>
  <si>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</si>
  <si>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</si>
  <si>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</si>
  <si>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</si>
  <si>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</si>
  <si>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</si>
  <si>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</si>
  <si>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</si>
  <si>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</si>
  <si>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</si>
  <si>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</si>
  <si>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</si>
  <si>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</si>
  <si>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</si>
  <si>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</si>
  <si>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</si>
  <si>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</si>
  <si>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</si>
  <si>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</si>
  <si>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</si>
  <si>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</si>
  <si>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</si>
  <si>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</si>
  <si>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</si>
  <si>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</si>
  <si>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</si>
  <si>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</si>
  <si>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</si>
  <si>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</si>
  <si>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</si>
  <si>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</si>
  <si>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</si>
  <si>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</si>
  <si>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</si>
  <si>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</si>
  <si>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</si>
  <si>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</si>
  <si>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</si>
  <si>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</si>
  <si>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</si>
  <si>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</si>
  <si>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</si>
  <si>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</si>
  <si>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</si>
  <si>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</si>
  <si>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</si>
  <si>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</si>
  <si>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</si>
  <si>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</si>
  <si>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</si>
  <si>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</si>
  <si>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</si>
  <si>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</si>
  <si>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</si>
  <si>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</si>
  <si>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</si>
  <si>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</si>
  <si>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</si>
  <si>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</si>
  <si>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</si>
  <si>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</si>
  <si>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</si>
  <si>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</si>
  <si>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</si>
  <si>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</si>
  <si>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</si>
  <si>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</si>
  <si>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</si>
  <si>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</si>
  <si>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</si>
  <si>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</si>
  <si>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</si>
  <si>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</si>
  <si>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</si>
  <si>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</si>
  <si>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</si>
  <si>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</si>
  <si>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</si>
  <si>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</si>
  <si>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</si>
  <si>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</si>
  <si>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</si>
  <si>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</si>
  <si>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</si>
  <si>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</si>
  <si>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</si>
  <si>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</si>
  <si>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</si>
  <si>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</si>
  <si>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</si>
  <si>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</si>
  <si>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</si>
  <si>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</si>
  <si>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</si>
  <si>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</si>
  <si>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</si>
  <si>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</si>
  <si>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</si>
  <si>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</si>
  <si>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</si>
  <si>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</si>
  <si>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</si>
  <si>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</si>
  <si>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</si>
  <si>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</si>
  <si>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</si>
  <si>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</si>
  <si>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</si>
  <si>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</si>
  <si>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</si>
  <si>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</si>
  <si>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</si>
  <si>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</si>
  <si>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</si>
  <si>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</si>
  <si>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</si>
  <si>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</si>
  <si>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</si>
  <si>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</si>
  <si>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</si>
  <si>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</si>
  <si>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</si>
  <si>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</si>
  <si>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</si>
  <si>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</si>
  <si>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</si>
  <si>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</si>
  <si>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</si>
  <si>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</si>
  <si>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</si>
  <si>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</si>
  <si>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</si>
  <si>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</si>
  <si>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</si>
  <si>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</si>
  <si>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</si>
  <si>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</si>
  <si>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</si>
  <si>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</si>
  <si>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</si>
  <si>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</si>
  <si>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</si>
  <si>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</si>
  <si>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</si>
  <si>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</si>
  <si>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</si>
  <si>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</si>
  <si>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</si>
  <si>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</si>
  <si>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</si>
  <si>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</si>
  <si>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</si>
  <si>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</si>
  <si>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</si>
  <si>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</si>
  <si>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</si>
  <si>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</si>
  <si>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</si>
  <si>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</si>
  <si>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</si>
  <si>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</si>
  <si>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</si>
  <si>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</si>
  <si>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</si>
  <si>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</si>
  <si>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</si>
  <si>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</si>
  <si>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</si>
  <si>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</si>
  <si>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</si>
  <si>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</si>
  <si>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</si>
  <si>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</si>
  <si>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</si>
  <si>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</si>
  <si>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</si>
  <si>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</si>
  <si>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</si>
  <si>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</si>
  <si>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</si>
  <si>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</si>
  <si>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</si>
  <si>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</si>
  <si>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</si>
  <si>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</si>
  <si>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</si>
  <si>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</si>
  <si>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</si>
  <si>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</si>
  <si>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</si>
  <si>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</si>
  <si>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</si>
  <si>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</si>
  <si>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</si>
  <si>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</si>
  <si>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</si>
  <si>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</si>
  <si>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</si>
  <si>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</si>
  <si>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</si>
  <si>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</si>
  <si>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</si>
  <si>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</si>
  <si>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</si>
  <si>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</si>
  <si>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</si>
  <si>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</si>
  <si>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</si>
  <si>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</si>
  <si>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</si>
  <si>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</si>
  <si>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</si>
  <si>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</si>
  <si>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</si>
  <si>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</si>
  <si>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</si>
  <si>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</si>
  <si>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</si>
  <si>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</si>
  <si>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</si>
  <si>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</si>
  <si>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</si>
  <si>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</si>
  <si>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</si>
  <si>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</si>
  <si>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</si>
  <si>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</si>
  <si>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</si>
  <si>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</si>
  <si>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</si>
  <si>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</si>
  <si>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</si>
  <si>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</si>
  <si>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</si>
  <si>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</si>
  <si>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</si>
  <si>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</si>
  <si>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</si>
  <si>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</si>
  <si>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</si>
  <si>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</si>
  <si>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</si>
  <si>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</si>
  <si>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</si>
  <si>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</si>
  <si>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</si>
  <si>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</si>
  <si>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</si>
  <si>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</si>
  <si>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</si>
  <si>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</si>
  <si>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</si>
  <si>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</si>
  <si>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</si>
  <si>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</si>
  <si>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</si>
  <si>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</si>
  <si>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</si>
  <si>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</si>
  <si>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</si>
  <si>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</si>
  <si>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</si>
  <si>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</si>
  <si>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</si>
  <si>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</si>
  <si>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</si>
  <si>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</si>
  <si>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</si>
  <si>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</si>
  <si>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</si>
  <si>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</si>
  <si>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</si>
  <si>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</si>
  <si>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</si>
  <si>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</si>
  <si>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</si>
  <si>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</si>
  <si>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</si>
  <si>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</si>
  <si>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</si>
  <si>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</si>
  <si>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</si>
  <si>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</si>
  <si>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</si>
  <si>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</si>
  <si>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</si>
  <si>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</si>
  <si>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</si>
  <si>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</si>
  <si>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</si>
  <si>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</si>
  <si>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</si>
  <si>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</si>
  <si>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</si>
  <si>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</si>
  <si>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</si>
  <si>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</si>
  <si>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</si>
  <si>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</si>
  <si>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</si>
  <si>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</si>
  <si>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</si>
  <si>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</si>
  <si>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</si>
  <si>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</si>
  <si>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</si>
  <si>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</si>
  <si>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</si>
  <si>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</si>
  <si>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</si>
  <si>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</si>
  <si>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</si>
  <si>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</si>
  <si>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</si>
  <si>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</si>
  <si>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</si>
  <si>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</si>
  <si>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</si>
  <si>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</si>
  <si>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</si>
  <si>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</si>
  <si>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</si>
  <si>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</si>
  <si>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</si>
  <si>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</si>
  <si>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</si>
  <si>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</si>
  <si>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</si>
  <si>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</si>
  <si>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</si>
  <si>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</si>
  <si>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</si>
  <si>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</si>
  <si>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</si>
  <si>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</si>
  <si>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</si>
  <si>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</si>
  <si>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</si>
  <si>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</si>
  <si>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</si>
  <si>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</si>
  <si>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</si>
  <si>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</si>
  <si>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</si>
  <si>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</si>
  <si>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</si>
  <si>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</si>
  <si>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</si>
  <si>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</si>
  <si>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</si>
  <si>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</si>
  <si>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</si>
  <si>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</si>
  <si>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</si>
  <si>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</si>
  <si>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</si>
  <si>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</si>
  <si>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</si>
  <si>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</si>
  <si>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</si>
  <si>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</si>
  <si>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</si>
  <si>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</si>
  <si>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</si>
  <si>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</si>
  <si>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</si>
  <si>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</si>
  <si>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</si>
  <si>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</si>
  <si>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</si>
  <si>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</si>
  <si>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</si>
  <si>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</si>
  <si>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</si>
  <si>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</si>
  <si>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</si>
  <si>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</si>
  <si>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</si>
  <si>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</si>
  <si>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</si>
  <si>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</si>
  <si>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</si>
  <si>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</si>
  <si>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</si>
  <si>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</si>
  <si>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</si>
  <si>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</si>
  <si>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</si>
  <si>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</si>
  <si>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</si>
  <si>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</si>
  <si>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</si>
  <si>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</si>
  <si>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</si>
  <si>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</si>
  <si>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</si>
  <si>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</si>
  <si>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</si>
  <si>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</si>
  <si>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</si>
  <si>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</si>
  <si>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</si>
  <si>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</si>
  <si>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</si>
  <si>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</si>
  <si>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</si>
  <si>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</si>
  <si>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</si>
  <si>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</si>
  <si>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</si>
  <si>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</si>
  <si>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</si>
  <si>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</si>
  <si>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</si>
  <si>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</si>
  <si>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</si>
  <si>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</si>
  <si>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</si>
  <si>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</si>
  <si>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</si>
  <si>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</si>
  <si>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</si>
  <si>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</si>
  <si>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</si>
  <si>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</si>
  <si>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</si>
  <si>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</si>
  <si>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</si>
  <si>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</si>
  <si>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</si>
  <si>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</si>
  <si>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</si>
  <si>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</si>
  <si>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</si>
  <si>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</si>
  <si>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</si>
  <si>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</si>
  <si>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</si>
  <si>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</si>
  <si>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</si>
  <si>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</si>
  <si>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</si>
  <si>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</si>
  <si>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</si>
  <si>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</si>
  <si>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</si>
  <si>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</si>
  <si>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</si>
  <si>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</si>
  <si>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</si>
  <si>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</si>
  <si>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</si>
  <si>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</si>
  <si>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</si>
  <si>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</si>
  <si>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</si>
  <si>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</si>
  <si>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</si>
  <si>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</si>
  <si>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</si>
  <si>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</si>
  <si>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</si>
  <si>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</si>
  <si>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</si>
  <si>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</si>
  <si>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</si>
  <si>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</si>
  <si>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</si>
  <si>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</si>
  <si>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</si>
  <si>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</si>
  <si>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</si>
  <si>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</si>
  <si>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</si>
  <si>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</si>
  <si>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</si>
  <si>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</si>
  <si>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</si>
  <si>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</si>
  <si>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</si>
  <si>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</si>
  <si>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</si>
  <si>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</si>
  <si>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</si>
  <si>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</si>
  <si>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</si>
  <si>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</si>
  <si>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</si>
  <si>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</si>
  <si>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</si>
  <si>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</si>
  <si>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</si>
  <si>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</si>
  <si>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</si>
  <si>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</si>
  <si>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</si>
  <si>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</si>
  <si>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</si>
  <si>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</si>
  <si>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</si>
  <si>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</si>
  <si>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</si>
  <si>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</si>
  <si>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</si>
  <si>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</si>
  <si>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</si>
  <si>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</si>
  <si>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</si>
  <si>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</si>
  <si>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</si>
  <si>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</si>
  <si>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</si>
  <si>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</si>
  <si>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</si>
  <si>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</si>
  <si>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</si>
  <si>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</si>
  <si>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</si>
  <si>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</si>
  <si>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</si>
  <si>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</si>
  <si>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</si>
  <si>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</si>
  <si>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</si>
  <si>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</si>
  <si>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</si>
  <si>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</si>
  <si>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</si>
  <si>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</si>
  <si>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</si>
  <si>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</si>
  <si>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</si>
  <si>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</si>
  <si>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</si>
  <si>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</si>
  <si>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</si>
  <si>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</si>
  <si>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</si>
  <si>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</si>
  <si>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</si>
  <si>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</si>
  <si>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</si>
  <si>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</si>
  <si>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</si>
  <si>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</si>
  <si>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</si>
  <si>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</si>
  <si>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</si>
  <si>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</si>
  <si>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</si>
  <si>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</si>
  <si>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</si>
  <si>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</si>
  <si>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</si>
  <si>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</si>
  <si>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</si>
  <si>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</si>
  <si>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</si>
  <si>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</si>
  <si>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</si>
  <si>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</si>
  <si>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</si>
  <si>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</si>
  <si>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</si>
  <si>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</si>
  <si>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</si>
  <si>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</si>
  <si>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</si>
  <si>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</si>
  <si>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</si>
  <si>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</si>
  <si>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</si>
  <si>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</si>
  <si>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</si>
  <si>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</si>
  <si>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</si>
  <si>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</si>
  <si>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</si>
  <si>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</si>
  <si>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</si>
  <si>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</si>
  <si>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</si>
  <si>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</si>
  <si>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</si>
  <si>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</si>
  <si>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</si>
  <si>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</si>
  <si>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</si>
  <si>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</si>
  <si>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</si>
  <si>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</si>
  <si>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</si>
  <si>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</si>
  <si>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</si>
  <si>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</si>
  <si>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</si>
  <si>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</si>
  <si>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</si>
  <si>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</si>
  <si>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</si>
  <si>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</si>
  <si>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</si>
  <si>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</si>
  <si>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</si>
  <si>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</si>
  <si>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</si>
  <si>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</si>
  <si>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</si>
  <si>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</si>
  <si>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</si>
  <si>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</si>
  <si>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</si>
  <si>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</si>
  <si>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</si>
  <si>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</si>
  <si>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</si>
  <si>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</si>
  <si>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</si>
  <si>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</si>
  <si>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</si>
  <si>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</si>
  <si>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</si>
  <si>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</si>
  <si>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</si>
  <si>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</si>
  <si>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</si>
  <si>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</si>
  <si>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</si>
  <si>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</si>
  <si>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</si>
  <si>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</si>
  <si>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</si>
  <si>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</si>
  <si>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</si>
  <si>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</si>
  <si>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</si>
  <si>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</si>
  <si>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</si>
  <si>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</si>
  <si>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</si>
  <si>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</si>
  <si>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</si>
  <si>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</si>
  <si>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</si>
  <si>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</si>
  <si>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</si>
  <si>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</si>
  <si>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</si>
  <si>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</si>
  <si>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</si>
  <si>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</si>
  <si>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</si>
  <si>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</si>
  <si>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</si>
  <si>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</si>
  <si>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</si>
  <si>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</si>
  <si>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</si>
  <si>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</si>
  <si>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</si>
  <si>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</si>
  <si>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</si>
  <si>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</si>
  <si>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</si>
  <si>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</si>
  <si>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</si>
  <si>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</si>
  <si>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</si>
  <si>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</si>
  <si>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</si>
  <si>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</si>
  <si>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</si>
  <si>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</si>
  <si>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</si>
  <si>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</si>
  <si>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</si>
  <si>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</si>
  <si>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</si>
  <si>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</si>
  <si>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</si>
  <si>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</si>
  <si>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</si>
  <si>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</si>
  <si>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</si>
  <si>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</si>
  <si>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</si>
  <si>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</si>
  <si>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</si>
  <si>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</si>
  <si>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</si>
  <si>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</si>
  <si>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</si>
  <si>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</si>
  <si>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</si>
  <si>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</si>
  <si>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</si>
  <si>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</si>
  <si>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</si>
  <si>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</si>
  <si>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</si>
  <si>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</si>
  <si>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</si>
  <si>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</si>
  <si>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</si>
  <si>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</si>
  <si>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</si>
  <si>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</si>
  <si>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</si>
  <si>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</si>
  <si>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</si>
  <si>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</si>
  <si>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</si>
  <si>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</si>
  <si>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</si>
  <si>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</si>
  <si>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</si>
  <si>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</si>
  <si>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</si>
  <si>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</si>
  <si>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</si>
  <si>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</si>
  <si>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</si>
  <si>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</si>
  <si>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</si>
  <si>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</si>
  <si>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</si>
  <si>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</si>
  <si>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</si>
  <si>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</si>
  <si>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</si>
  <si>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</si>
  <si>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</si>
  <si>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</si>
  <si>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</si>
  <si>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</si>
  <si>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</si>
  <si>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</si>
  <si>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</si>
  <si>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</si>
  <si>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</si>
  <si>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</si>
  <si>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</si>
  <si>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</si>
  <si>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</si>
  <si>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</si>
  <si>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</si>
  <si>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</si>
  <si>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</si>
  <si>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</si>
  <si>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</si>
  <si>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</si>
  <si>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</si>
  <si>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</si>
  <si>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</si>
  <si>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</si>
  <si>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</si>
  <si>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</si>
  <si>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</si>
  <si>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</si>
  <si>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</si>
  <si>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</si>
  <si>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</si>
  <si>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</si>
  <si>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</si>
  <si>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</si>
  <si>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</si>
  <si>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</si>
  <si>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</si>
  <si>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</si>
  <si>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</si>
  <si>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</si>
  <si>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</si>
  <si>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</si>
  <si>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</si>
  <si>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</si>
  <si>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</si>
  <si>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</si>
  <si>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</si>
  <si>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</si>
  <si>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</si>
  <si>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</si>
  <si>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</si>
  <si>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</si>
  <si>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</si>
  <si>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</si>
  <si>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</si>
  <si>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</si>
  <si>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</si>
  <si>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</si>
  <si>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</si>
  <si>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</si>
  <si>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</si>
  <si>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</si>
  <si>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</si>
  <si>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</si>
  <si>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</si>
  <si>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</si>
  <si>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</si>
  <si>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</si>
  <si>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</si>
  <si>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</si>
  <si>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</si>
  <si>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</si>
  <si>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</si>
  <si>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</si>
  <si>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</si>
  <si>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</si>
  <si>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</si>
  <si>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</si>
  <si>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</si>
  <si>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</si>
  <si>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</si>
  <si>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</si>
  <si>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</si>
  <si>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</si>
  <si>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</si>
  <si>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</si>
  <si>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</si>
  <si>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</si>
  <si>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</si>
  <si>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</si>
  <si>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</si>
  <si>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</si>
  <si>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</si>
  <si>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</si>
  <si>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</si>
  <si>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</si>
  <si>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</si>
  <si>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</si>
  <si>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</si>
  <si>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</si>
  <si>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</si>
  <si>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</si>
  <si>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</si>
  <si>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</si>
  <si>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</si>
  <si>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</si>
  <si>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</si>
  <si>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</si>
  <si>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</si>
  <si>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</si>
  <si>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</si>
  <si>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</si>
  <si>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</si>
  <si>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</si>
  <si>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</si>
  <si>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</si>
  <si>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</si>
  <si>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</si>
  <si>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</si>
  <si>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</si>
  <si>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</si>
  <si>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</si>
  <si>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</si>
  <si>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</si>
  <si>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</si>
  <si>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</si>
  <si>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</si>
  <si>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</si>
  <si>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</si>
  <si>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</si>
  <si>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</si>
  <si>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</si>
  <si>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</si>
  <si>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</si>
  <si>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</si>
  <si>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</si>
  <si>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</si>
  <si>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</si>
  <si>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</si>
  <si>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</si>
  <si>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</si>
  <si>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</si>
  <si>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</si>
  <si>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</si>
  <si>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</si>
  <si>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</si>
  <si>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</si>
  <si>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</si>
  <si>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</si>
  <si>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</si>
  <si>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</si>
  <si>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</si>
  <si>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</si>
  <si>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</si>
  <si>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</si>
  <si>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</si>
  <si>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</si>
  <si>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</si>
  <si>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</si>
  <si>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</si>
  <si>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</si>
  <si>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</si>
  <si>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</si>
  <si>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</si>
  <si>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</si>
  <si>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</si>
  <si>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</si>
  <si>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</si>
  <si>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</si>
  <si>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</si>
  <si>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</si>
  <si>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</si>
  <si>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</si>
  <si>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</si>
  <si>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</si>
  <si>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</si>
  <si>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</si>
  <si>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</si>
  <si>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</si>
  <si>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</si>
  <si>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</si>
  <si>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</si>
  <si>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</si>
  <si>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</si>
  <si>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</si>
  <si>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</si>
  <si>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</si>
  <si>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</si>
  <si>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</si>
  <si>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</si>
  <si>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</si>
  <si>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</si>
  <si>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</si>
  <si>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</si>
  <si>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</si>
  <si>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</si>
  <si>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</si>
  <si>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</si>
  <si>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</si>
  <si>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</si>
  <si>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</si>
  <si>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</si>
  <si>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</si>
  <si>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</si>
  <si>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</si>
  <si>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</si>
  <si>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</si>
  <si>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</si>
  <si>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</si>
  <si>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</si>
  <si>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</si>
  <si>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</si>
  <si>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</si>
  <si>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</si>
  <si>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</si>
  <si>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</si>
  <si>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</si>
  <si>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</si>
  <si>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</si>
  <si>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</si>
  <si>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</si>
  <si>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</si>
  <si>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</si>
  <si>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</si>
  <si>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</si>
  <si>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</si>
  <si>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</si>
  <si>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</si>
  <si>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</si>
  <si>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</si>
  <si>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</si>
  <si>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</si>
  <si>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</si>
  <si>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</si>
  <si>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</si>
  <si>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</si>
  <si>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</si>
  <si>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</si>
  <si>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</si>
  <si>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</si>
  <si>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</si>
  <si>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</si>
  <si>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</si>
  <si>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</si>
  <si>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</si>
  <si>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</si>
  <si>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</si>
  <si>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</si>
  <si>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</si>
  <si>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</si>
  <si>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</si>
  <si>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</si>
  <si>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</si>
  <si>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</si>
  <si>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</si>
  <si>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</si>
  <si>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</si>
  <si>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</si>
  <si>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</si>
  <si>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</si>
  <si>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</si>
  <si>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</si>
  <si>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</si>
  <si>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</si>
  <si>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</si>
  <si>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</si>
  <si>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</si>
  <si>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</si>
  <si>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</si>
  <si>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</si>
  <si>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</si>
  <si>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</si>
  <si>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</si>
  <si>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</si>
  <si>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</si>
  <si>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</si>
  <si>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</si>
  <si>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</si>
  <si>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</si>
  <si>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</si>
  <si>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</si>
  <si>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</si>
  <si>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</si>
  <si>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</si>
  <si>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</si>
  <si>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</si>
  <si>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</si>
  <si>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</si>
  <si>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</si>
  <si>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</si>
  <si>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</si>
  <si>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</si>
  <si>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</si>
  <si>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</si>
  <si>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</si>
  <si>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</si>
  <si>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</si>
  <si>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</si>
  <si>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</si>
  <si>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</si>
  <si>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</si>
  <si>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</si>
  <si>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</si>
  <si>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</si>
  <si>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</si>
  <si>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</si>
  <si>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</si>
  <si>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</si>
  <si>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</si>
  <si>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</si>
  <si>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</si>
  <si>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</si>
  <si>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</si>
  <si>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</si>
  <si>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</si>
  <si>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</si>
  <si>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</si>
  <si>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</si>
  <si>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</si>
  <si>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</si>
  <si>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</si>
  <si>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</si>
  <si>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</si>
  <si>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</si>
  <si>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</si>
  <si>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</si>
  <si>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</si>
  <si>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</si>
  <si>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</si>
  <si>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</si>
  <si>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</si>
  <si>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</si>
  <si>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</si>
  <si>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</si>
  <si>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</si>
  <si>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</si>
  <si>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</si>
  <si>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</si>
  <si>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</si>
  <si>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</si>
  <si>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</si>
  <si>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</si>
  <si>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</si>
  <si>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</si>
  <si>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</si>
  <si>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</si>
  <si>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</si>
  <si>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</si>
  <si>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</si>
  <si>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</si>
  <si>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</si>
  <si>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</si>
  <si>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</si>
  <si>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</si>
  <si>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</si>
  <si>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</si>
  <si>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</si>
  <si>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</si>
  <si>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</si>
  <si>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</si>
  <si>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</si>
  <si>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</si>
  <si>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</si>
  <si>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</si>
  <si>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</si>
  <si>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</si>
  <si>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</si>
  <si>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</si>
  <si>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</si>
  <si>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</si>
  <si>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</si>
  <si>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</si>
  <si>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</si>
  <si>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</si>
  <si>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</si>
  <si>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</si>
  <si>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</si>
  <si>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</si>
  <si>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</si>
  <si>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</si>
  <si>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</si>
  <si>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</si>
  <si>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</si>
  <si>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</si>
  <si>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</si>
  <si>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</si>
  <si>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</si>
  <si>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</si>
  <si>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</si>
  <si>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</si>
  <si>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</si>
  <si>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</si>
  <si>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</si>
  <si>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</si>
  <si>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</si>
  <si>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</si>
  <si>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</si>
  <si>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</si>
  <si>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</si>
  <si>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</si>
  <si>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</si>
  <si>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</si>
  <si>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</si>
  <si>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</si>
  <si>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</si>
  <si>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</si>
  <si>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</si>
  <si>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</si>
  <si>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</si>
  <si>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</si>
  <si>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</si>
  <si>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</si>
  <si>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</si>
  <si>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</si>
  <si>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</si>
  <si>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</si>
  <si>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</si>
  <si>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</si>
  <si>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</si>
  <si>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</si>
  <si>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</si>
  <si>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</si>
  <si>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</si>
  <si>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</si>
  <si>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</si>
  <si>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</si>
  <si>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</si>
  <si>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</si>
  <si>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</si>
  <si>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</si>
  <si>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</si>
  <si>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</si>
  <si>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</si>
  <si>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</si>
  <si>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</si>
  <si>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</si>
  <si>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</si>
  <si>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</si>
  <si>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</si>
  <si>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</si>
  <si>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</si>
  <si>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</si>
  <si>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</si>
  <si>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</si>
  <si>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</si>
  <si>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</si>
  <si>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</si>
  <si>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</si>
  <si>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</si>
  <si>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</si>
  <si>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</si>
  <si>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</si>
  <si>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</si>
  <si>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</si>
  <si>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</si>
  <si>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</si>
  <si>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</si>
  <si>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</si>
  <si>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</si>
  <si>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</si>
  <si>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</si>
  <si>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</si>
  <si>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</si>
  <si>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</si>
  <si>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</si>
  <si>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</si>
  <si>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</si>
  <si>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</si>
  <si>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</si>
  <si>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</si>
  <si>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</si>
  <si>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</si>
  <si>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</si>
  <si>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</si>
  <si>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</si>
  <si>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</si>
  <si>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</si>
  <si>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</si>
  <si>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</si>
  <si>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</si>
  <si>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</si>
  <si>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</si>
  <si>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</si>
  <si>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</si>
  <si>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</si>
  <si>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</si>
  <si>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</si>
  <si>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</si>
  <si>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</si>
  <si>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</si>
  <si>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</si>
  <si>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</si>
  <si>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</si>
  <si>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</si>
  <si>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</si>
  <si>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</si>
  <si>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</si>
  <si>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</si>
  <si>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</si>
  <si>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</si>
  <si>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</si>
  <si>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</si>
  <si>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</si>
  <si>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</si>
  <si>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</si>
  <si>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</si>
  <si>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</si>
  <si>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</si>
  <si>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</si>
  <si>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</si>
  <si>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</si>
  <si>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</si>
  <si>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</si>
  <si>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</si>
  <si>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</si>
  <si>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</si>
  <si>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</si>
  <si>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</si>
  <si>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</si>
  <si>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</si>
  <si>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</si>
  <si>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</si>
  <si>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</si>
  <si>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</si>
  <si>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</si>
  <si>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</si>
  <si>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</si>
  <si>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</si>
  <si>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</si>
  <si>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</si>
  <si>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</si>
  <si>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</si>
  <si>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</si>
  <si>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</si>
  <si>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</si>
  <si>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</si>
  <si>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</si>
  <si>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</si>
  <si>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</si>
  <si>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</si>
  <si>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</si>
  <si>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</si>
  <si>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</si>
  <si>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</si>
  <si>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</si>
  <si>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</si>
  <si>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</si>
  <si>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</si>
  <si>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</si>
  <si>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</si>
  <si>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</si>
  <si>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</si>
  <si>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</si>
  <si>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</si>
  <si>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</si>
  <si>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</si>
  <si>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</si>
  <si>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</si>
  <si>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</si>
  <si>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</si>
  <si>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</si>
  <si>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</si>
  <si>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</si>
  <si>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</si>
  <si>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</si>
  <si>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</si>
  <si>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</si>
  <si>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</si>
  <si>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</si>
  <si>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</si>
  <si>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</si>
  <si>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</si>
  <si>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</si>
  <si>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</si>
  <si>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</si>
  <si>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</si>
  <si>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</si>
  <si>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</si>
  <si>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</si>
  <si>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</si>
  <si>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</si>
  <si>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</si>
  <si>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</si>
  <si>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</si>
  <si>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</si>
  <si>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</si>
  <si>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</si>
  <si>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</si>
  <si>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</si>
  <si>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</si>
  <si>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</si>
  <si>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</si>
  <si>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</si>
  <si>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</si>
  <si>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</si>
  <si>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</si>
  <si>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</si>
  <si>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</si>
  <si>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</si>
  <si>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</si>
  <si>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</si>
  <si>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</si>
  <si>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</si>
  <si>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</si>
  <si>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</si>
  <si>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</si>
  <si>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</si>
  <si>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</si>
  <si>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</si>
  <si>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</si>
  <si>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</si>
  <si>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</si>
  <si>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</si>
  <si>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</si>
  <si>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</si>
  <si>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</si>
  <si>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</si>
  <si>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</si>
  <si>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</si>
  <si>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</si>
  <si>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</si>
  <si>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</si>
  <si>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</si>
  <si>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</si>
  <si>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</si>
  <si>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</si>
  <si>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</si>
  <si>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</si>
  <si>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</si>
  <si>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</si>
  <si>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</si>
  <si>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</si>
  <si>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</si>
  <si>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</si>
  <si>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</si>
  <si>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</si>
  <si>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</si>
  <si>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</si>
  <si>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</si>
  <si>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</si>
  <si>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</si>
  <si>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</si>
  <si>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</si>
  <si>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</si>
  <si>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</si>
  <si>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</si>
  <si>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</si>
  <si>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</si>
  <si>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</si>
  <si>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</si>
  <si>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</si>
  <si>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</si>
  <si>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</si>
  <si>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</si>
  <si>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</si>
  <si>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</si>
  <si>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</si>
  <si>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</si>
  <si>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</si>
  <si>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</si>
  <si>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</si>
  <si>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</si>
  <si>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</si>
  <si>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</si>
  <si>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</si>
  <si>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</si>
  <si>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</si>
  <si>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</si>
  <si>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</si>
  <si>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</si>
  <si>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</si>
  <si>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</si>
  <si>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</si>
  <si>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</si>
  <si>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</si>
  <si>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</si>
  <si>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</si>
  <si>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</si>
  <si>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</si>
  <si>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</si>
  <si>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</si>
  <si>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</si>
  <si>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</si>
  <si>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</si>
  <si>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</si>
  <si>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</si>
  <si>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</si>
  <si>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</si>
  <si>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</si>
  <si>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</si>
  <si>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</si>
  <si>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</si>
  <si>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</si>
  <si>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</si>
  <si>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</si>
  <si>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</si>
  <si>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</si>
  <si>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</si>
  <si>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</si>
  <si>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</si>
  <si>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</si>
  <si>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</si>
  <si>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</si>
  <si>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</si>
  <si>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</si>
  <si>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</si>
  <si>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</si>
  <si>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</si>
  <si>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</si>
  <si>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</si>
  <si>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</si>
  <si>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</si>
  <si>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</si>
  <si>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</si>
  <si>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</si>
  <si>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</si>
  <si>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</si>
  <si>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</si>
  <si>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</si>
  <si>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</si>
  <si>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</si>
  <si>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</si>
  <si>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</si>
  <si>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</si>
  <si>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</si>
  <si>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</si>
  <si>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</si>
  <si>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</si>
  <si>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</si>
  <si>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</si>
  <si>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</si>
  <si>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</si>
  <si>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</si>
  <si>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</si>
  <si>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</si>
  <si>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</si>
  <si>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</si>
  <si>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</si>
  <si>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</si>
  <si>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</si>
  <si>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</si>
  <si>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</si>
  <si>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</si>
  <si>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</si>
  <si>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</si>
  <si>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</si>
  <si>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</si>
  <si>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</si>
  <si>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</si>
  <si>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</si>
  <si>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</si>
  <si>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</si>
  <si>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</si>
  <si>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</si>
  <si>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</si>
  <si>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</si>
  <si>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</si>
  <si>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</si>
  <si>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</si>
  <si>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</si>
  <si>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</si>
  <si>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</si>
  <si>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</si>
  <si>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</si>
  <si>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</si>
  <si>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</si>
  <si>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</si>
  <si>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</si>
  <si>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</si>
  <si>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</si>
  <si>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</si>
  <si>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</si>
  <si>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</si>
  <si>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</si>
  <si>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</si>
  <si>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</si>
  <si>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</si>
  <si>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</si>
  <si>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</si>
  <si>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</si>
  <si>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</si>
  <si>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</si>
  <si>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</si>
  <si>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</si>
  <si>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</si>
  <si>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</si>
  <si>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</si>
  <si>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</si>
  <si>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</si>
  <si>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</si>
  <si>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</si>
  <si>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</si>
  <si>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</si>
  <si>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</si>
  <si>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</si>
  <si>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</si>
  <si>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</si>
  <si>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</si>
  <si>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</si>
  <si>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</si>
  <si>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</si>
  <si>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</si>
  <si>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</si>
  <si>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</si>
  <si>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</si>
  <si>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</si>
  <si>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</si>
  <si>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</si>
  <si>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</si>
  <si>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</si>
  <si>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</si>
  <si>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</si>
  <si>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</si>
  <si>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</si>
  <si>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</si>
  <si>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</si>
  <si>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</si>
  <si>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</si>
  <si>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</si>
  <si>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</si>
  <si>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</si>
  <si>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</si>
  <si>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</si>
  <si>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</si>
  <si>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</si>
  <si>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</si>
  <si>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</si>
  <si>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</si>
  <si>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</si>
  <si>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</si>
  <si>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</si>
  <si>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</si>
  <si>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</si>
  <si>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</si>
  <si>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</si>
  <si>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</si>
  <si>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</si>
  <si>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</si>
  <si>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</si>
  <si>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</si>
  <si>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</si>
  <si>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</si>
  <si>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</si>
  <si>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</si>
  <si>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</si>
  <si>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</si>
  <si>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</si>
  <si>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</si>
  <si>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</si>
  <si>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</si>
  <si>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</si>
  <si>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</si>
  <si>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</si>
  <si>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</si>
  <si>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</si>
  <si>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</si>
  <si>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</si>
  <si>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</si>
  <si>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</si>
  <si>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</si>
  <si>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</si>
  <si>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</si>
  <si>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</si>
  <si>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</si>
  <si>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</si>
  <si>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</si>
  <si>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</si>
  <si>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</si>
  <si>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</si>
  <si>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</si>
  <si>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</si>
  <si>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</si>
  <si>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</si>
  <si>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</si>
  <si>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</si>
  <si>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</si>
  <si>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</si>
  <si>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</si>
  <si>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</si>
  <si>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</si>
  <si>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</si>
  <si>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</si>
  <si>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</si>
  <si>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</si>
  <si>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</si>
  <si>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</si>
  <si>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</si>
  <si>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</si>
  <si>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</si>
  <si>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</si>
  <si>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</si>
  <si>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</si>
  <si>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</si>
  <si>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</si>
  <si>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</si>
  <si>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</si>
  <si>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</si>
  <si>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</si>
  <si>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</si>
  <si>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</si>
  <si>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</si>
  <si>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</si>
  <si>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</si>
  <si>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</si>
  <si>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</si>
  <si>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</si>
  <si>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</si>
  <si>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</si>
  <si>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</si>
  <si>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</si>
  <si>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</si>
  <si>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</si>
  <si>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</si>
  <si>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</si>
  <si>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</si>
  <si>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</si>
  <si>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</si>
  <si>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</si>
  <si>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</si>
  <si>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</si>
  <si>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</si>
  <si>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</si>
  <si>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</si>
  <si>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</si>
  <si>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</si>
  <si>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</si>
  <si>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</si>
  <si>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</si>
  <si>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</si>
  <si>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</si>
  <si>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</si>
  <si>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</si>
  <si>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</si>
  <si>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</si>
  <si>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</si>
  <si>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</si>
  <si>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</si>
  <si>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</si>
  <si>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</si>
  <si>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</si>
  <si>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</si>
  <si>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</si>
  <si>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</si>
  <si>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</si>
  <si>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</si>
  <si>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</si>
  <si>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</si>
  <si>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</si>
  <si>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</si>
  <si>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</si>
  <si>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</si>
  <si>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</si>
  <si>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</si>
  <si>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</si>
  <si>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</si>
  <si>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</si>
  <si>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</si>
  <si>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</si>
  <si>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</si>
  <si>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</si>
  <si>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</si>
  <si>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</si>
  <si>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</si>
  <si>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</si>
  <si>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</si>
  <si>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</si>
  <si>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</si>
  <si>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</si>
  <si>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</si>
  <si>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</si>
  <si>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</si>
  <si>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</si>
  <si>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</si>
  <si>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</si>
  <si>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</si>
  <si>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</si>
  <si>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</si>
  <si>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</si>
  <si>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</si>
  <si>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</si>
  <si>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</si>
  <si>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</si>
  <si>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</si>
  <si>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</si>
  <si>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</si>
  <si>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</si>
  <si>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</si>
  <si>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</si>
  <si>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</si>
  <si>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</si>
  <si>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</si>
  <si>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</si>
  <si>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</si>
  <si>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</si>
  <si>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</si>
  <si>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</si>
  <si>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</si>
  <si>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</si>
  <si>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</si>
  <si>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</si>
  <si>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</si>
  <si>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</si>
  <si>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</si>
  <si>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</si>
  <si>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</si>
  <si>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</si>
  <si>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</si>
  <si>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</si>
  <si>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</si>
  <si>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</si>
  <si>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</si>
  <si>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</si>
  <si>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</si>
  <si>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</si>
  <si>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</si>
  <si>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</si>
  <si>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</si>
  <si>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</si>
  <si>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</si>
  <si>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</si>
  <si>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</si>
  <si>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</si>
  <si>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</si>
  <si>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</si>
  <si>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</si>
  <si>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</si>
  <si>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</si>
  <si>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</si>
  <si>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</si>
  <si>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</si>
  <si>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</si>
  <si>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</si>
  <si>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</si>
  <si>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</si>
  <si>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</si>
  <si>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</si>
  <si>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</si>
  <si>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</si>
  <si>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</si>
  <si>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</si>
  <si>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</si>
  <si>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</si>
  <si>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</si>
  <si>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</si>
  <si>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</si>
  <si>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</si>
  <si>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</si>
  <si>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</si>
  <si>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</si>
  <si>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</si>
  <si>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</si>
  <si>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</si>
  <si>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</si>
  <si>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</si>
  <si>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</si>
  <si>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</si>
  <si>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</si>
  <si>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</si>
  <si>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</si>
  <si>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</si>
  <si>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</si>
  <si>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</si>
  <si>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</si>
  <si>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</si>
  <si>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</si>
  <si>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</si>
  <si>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</si>
  <si>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</si>
  <si>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</si>
  <si>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</si>
  <si>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</si>
  <si>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</si>
  <si>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</si>
  <si>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</si>
  <si>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</si>
  <si>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</si>
  <si>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</si>
  <si>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</si>
  <si>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</si>
  <si>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</si>
  <si>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</si>
  <si>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</si>
  <si>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</si>
  <si>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</si>
  <si>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</si>
  <si>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</si>
  <si>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</si>
  <si>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</si>
  <si>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</si>
  <si>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</si>
  <si>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</si>
  <si>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</si>
  <si>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</si>
  <si>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</si>
  <si>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</si>
  <si>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</si>
  <si>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</si>
  <si>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</si>
  <si>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</si>
  <si>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</si>
  <si>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</si>
  <si>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</si>
  <si>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</si>
  <si>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</si>
  <si>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</si>
  <si>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</si>
  <si>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</si>
  <si>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</si>
  <si>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</si>
  <si>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</si>
  <si>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</si>
  <si>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</si>
  <si>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</si>
  <si>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</si>
  <si>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</si>
  <si>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</si>
  <si>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</si>
  <si>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</si>
  <si>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</si>
  <si>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</si>
  <si>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</si>
  <si>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</si>
  <si>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</si>
  <si>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</si>
  <si>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</si>
  <si>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</si>
  <si>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</si>
  <si>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</si>
  <si>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</si>
  <si>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</si>
  <si>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</si>
  <si>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</si>
  <si>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</si>
  <si>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</si>
  <si>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</si>
  <si>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</si>
  <si>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</si>
  <si>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</si>
  <si>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</si>
  <si>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</si>
  <si>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</si>
  <si>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</si>
  <si>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</si>
  <si>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</si>
  <si>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</si>
  <si>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</si>
  <si>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</si>
  <si>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</si>
  <si>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</si>
  <si>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</si>
  <si>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</si>
  <si>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</si>
  <si>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</si>
  <si>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</si>
  <si>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</si>
  <si>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</si>
  <si>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</si>
  <si>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</si>
  <si>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</si>
  <si>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</si>
  <si>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</si>
  <si>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</si>
  <si>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</si>
  <si>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</si>
  <si>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</si>
  <si>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</si>
  <si>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</si>
  <si>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</si>
  <si>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</si>
  <si>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</si>
  <si>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</si>
  <si>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</si>
  <si>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</si>
  <si>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</si>
  <si>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</si>
  <si>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</si>
  <si>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</si>
  <si>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</si>
  <si>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</si>
  <si>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</si>
  <si>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</si>
  <si>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</si>
  <si>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</si>
  <si>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</si>
  <si>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</si>
  <si>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</si>
  <si>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</si>
  <si>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</si>
  <si>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</si>
  <si>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</si>
  <si>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</si>
  <si>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</si>
  <si>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</si>
  <si>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</si>
  <si>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</si>
  <si>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</si>
  <si>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</si>
  <si>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</si>
  <si>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</si>
  <si>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</si>
  <si>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</si>
  <si>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</si>
  <si>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</si>
  <si>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</si>
  <si>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</si>
  <si>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</si>
  <si>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</si>
  <si>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</si>
  <si>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</si>
  <si>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</si>
  <si>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</si>
  <si>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</si>
  <si>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</si>
  <si>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</si>
  <si>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</si>
  <si>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</si>
  <si>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</si>
  <si>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</si>
  <si>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</si>
  <si>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</si>
  <si>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</si>
  <si>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</si>
  <si>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</si>
  <si>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</si>
  <si>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</si>
  <si>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</si>
  <si>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</si>
  <si>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</si>
  <si>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</si>
  <si>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</si>
  <si>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</si>
  <si>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</si>
  <si>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</si>
  <si>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</si>
  <si>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</si>
  <si>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</si>
  <si>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</si>
  <si>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</si>
  <si>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</si>
  <si>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</si>
  <si>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</si>
  <si>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</si>
  <si>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</si>
  <si>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</si>
  <si>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</si>
  <si>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</si>
  <si>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</si>
  <si>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</si>
  <si>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</si>
  <si>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</si>
  <si>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</si>
  <si>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</si>
  <si>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</si>
  <si>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</si>
  <si>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</si>
  <si>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</si>
  <si>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</si>
  <si>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</si>
  <si>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</si>
  <si>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</si>
  <si>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</si>
  <si>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</si>
  <si>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</si>
  <si>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</si>
  <si>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</si>
  <si>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</si>
  <si>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</si>
  <si>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</si>
  <si>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</si>
  <si>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</si>
  <si>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</si>
  <si>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</si>
  <si>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</si>
  <si>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</si>
  <si>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</si>
  <si>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</si>
  <si>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</si>
  <si>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</si>
  <si>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</si>
  <si>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</si>
  <si>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</si>
  <si>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</si>
  <si>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</si>
  <si>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</si>
  <si>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</si>
  <si>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</si>
  <si>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</si>
  <si>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</si>
  <si>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</si>
  <si>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</si>
  <si>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</si>
  <si>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</si>
  <si>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</si>
  <si>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</si>
  <si>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</si>
  <si>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</si>
  <si>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</si>
  <si>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</si>
  <si>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</si>
  <si>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</si>
  <si>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</si>
  <si>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</si>
  <si>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</si>
  <si>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</si>
  <si>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</si>
  <si>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</si>
  <si>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</si>
  <si>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</si>
  <si>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</si>
  <si>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</si>
  <si>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</si>
  <si>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</si>
  <si>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</si>
  <si>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</si>
  <si>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</si>
  <si>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</si>
  <si>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</si>
  <si>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</si>
  <si>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</si>
  <si>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</si>
  <si>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</si>
  <si>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</si>
  <si>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</si>
  <si>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</si>
  <si>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</si>
  <si>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</si>
  <si>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</si>
  <si>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</si>
  <si>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</si>
  <si>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</si>
  <si>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</si>
  <si>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</si>
  <si>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</si>
  <si>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</si>
  <si>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</si>
  <si>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</si>
  <si>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</si>
  <si>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</si>
  <si>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</si>
  <si>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</si>
  <si>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</si>
  <si>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</si>
  <si>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</si>
  <si>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</si>
  <si>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</si>
  <si>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</si>
  <si>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</si>
  <si>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</si>
  <si>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</si>
  <si>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</si>
  <si>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</si>
  <si>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</si>
  <si>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</si>
  <si>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</si>
  <si>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</si>
  <si>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</si>
  <si>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</si>
  <si>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</si>
  <si>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</si>
  <si>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</si>
  <si>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</si>
  <si>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</si>
  <si>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</si>
  <si>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</si>
  <si>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</si>
  <si>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</si>
  <si>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</si>
  <si>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</si>
  <si>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</si>
  <si>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</si>
  <si>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</si>
  <si>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</si>
  <si>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</si>
  <si>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</si>
  <si>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</si>
  <si>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</si>
  <si>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</si>
  <si>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</si>
  <si>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</si>
  <si>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</si>
  <si>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</si>
  <si>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</si>
  <si>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</si>
  <si>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</si>
  <si>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</si>
  <si>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</si>
  <si>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</si>
  <si>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</si>
  <si>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</si>
  <si>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</si>
  <si>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</si>
  <si>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</si>
  <si>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</si>
  <si>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</si>
  <si>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</si>
  <si>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</si>
  <si>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</si>
  <si>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</si>
  <si>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</si>
  <si>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</si>
  <si>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</si>
  <si>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</si>
  <si>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</si>
  <si>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</si>
  <si>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</si>
  <si>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</si>
  <si>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</si>
  <si>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</si>
  <si>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</si>
  <si>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</si>
  <si>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</si>
  <si>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</si>
  <si>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</si>
  <si>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</si>
  <si>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</si>
  <si>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</si>
  <si>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</si>
  <si>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</si>
  <si>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</si>
  <si>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</si>
  <si>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</si>
  <si>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</si>
  <si>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</si>
  <si>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</si>
  <si>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</si>
  <si>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</si>
  <si>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</si>
  <si>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</si>
  <si>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</si>
  <si>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</si>
  <si>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</si>
  <si>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</si>
  <si>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</si>
  <si>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</si>
  <si>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</si>
  <si>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</si>
  <si>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</si>
  <si>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</si>
  <si>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</si>
  <si>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</si>
  <si>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</si>
  <si>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</si>
  <si>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</si>
  <si>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</si>
  <si>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</si>
  <si>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</si>
  <si>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</si>
  <si>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</si>
  <si>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</si>
  <si>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</si>
  <si>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</si>
  <si>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</si>
  <si>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</si>
  <si>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</si>
  <si>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</si>
  <si>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</si>
  <si>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</si>
  <si>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</si>
  <si>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</si>
  <si>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</si>
  <si>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</si>
  <si>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</si>
  <si>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</si>
  <si>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</si>
  <si>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</si>
  <si>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</si>
  <si>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</si>
  <si>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</si>
  <si>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</si>
  <si>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</si>
  <si>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</si>
  <si>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</si>
  <si>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</si>
  <si>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</si>
  <si>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</si>
  <si>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</si>
  <si>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</si>
  <si>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</si>
  <si>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</si>
  <si>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</si>
  <si>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</si>
  <si>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</si>
  <si>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</si>
  <si>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</si>
  <si>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</si>
  <si>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</si>
  <si>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</si>
  <si>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</si>
  <si>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</si>
  <si>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</si>
  <si>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</si>
  <si>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</si>
  <si>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</si>
  <si>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</si>
  <si>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</si>
  <si>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</si>
  <si>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</si>
  <si>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</si>
  <si>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</si>
  <si>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</si>
  <si>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</si>
  <si>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</si>
  <si>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</si>
  <si>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</si>
  <si>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</si>
  <si>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</si>
  <si>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</si>
  <si>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</si>
  <si>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</si>
  <si>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</si>
  <si>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</si>
  <si>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</si>
  <si>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</si>
  <si>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</si>
  <si>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</si>
  <si>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</si>
  <si>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</si>
  <si>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</si>
  <si>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</si>
  <si>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</si>
  <si>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</si>
  <si>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</si>
  <si>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</si>
  <si>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</si>
  <si>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</si>
  <si>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</si>
  <si>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</si>
  <si>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</si>
  <si>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</si>
  <si>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</si>
  <si>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</si>
  <si>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</si>
  <si>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</si>
  <si>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</si>
  <si>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</si>
  <si>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</si>
  <si>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</si>
  <si>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</si>
  <si>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</si>
  <si>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</si>
  <si>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</si>
  <si>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</si>
  <si>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</si>
  <si>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</si>
  <si>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</si>
  <si>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</si>
  <si>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</si>
  <si>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</si>
  <si>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</si>
  <si>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</si>
  <si>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</si>
  <si>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</si>
  <si>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</si>
  <si>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</si>
  <si>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</si>
  <si>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</si>
  <si>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</si>
  <si>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</si>
  <si>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</si>
  <si>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</si>
  <si>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</si>
  <si>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</si>
  <si>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</si>
  <si>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</si>
  <si>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</si>
  <si>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</si>
  <si>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</si>
  <si>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</si>
  <si>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</si>
  <si>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</si>
  <si>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</si>
  <si>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</si>
  <si>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</si>
  <si>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</si>
  <si>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</si>
  <si>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</si>
  <si>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</si>
  <si>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</si>
  <si>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</si>
  <si>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</si>
  <si>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</si>
  <si>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</si>
  <si>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</si>
  <si>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</si>
  <si>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</si>
  <si>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</si>
  <si>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</si>
  <si>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</si>
  <si>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</si>
  <si>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</si>
  <si>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</si>
  <si>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</si>
  <si>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</si>
  <si>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</si>
  <si>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</si>
  <si>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</si>
  <si>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</si>
  <si>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</si>
  <si>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</si>
  <si>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</si>
  <si>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</si>
  <si>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</si>
  <si>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</si>
  <si>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</si>
  <si>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</si>
  <si>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</si>
  <si>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</si>
  <si>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</si>
  <si>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</si>
  <si>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</si>
  <si>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</si>
  <si>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</si>
  <si>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</si>
  <si>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</si>
  <si>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</si>
  <si>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</si>
  <si>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</si>
  <si>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</si>
  <si>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</si>
  <si>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</si>
  <si>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</si>
  <si>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</si>
  <si>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</si>
  <si>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</si>
  <si>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</si>
  <si>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</si>
  <si>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</si>
  <si>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</si>
  <si>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</si>
  <si>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</si>
  <si>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</si>
  <si>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</si>
  <si>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</si>
  <si>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</si>
  <si>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</si>
  <si>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</si>
  <si>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</si>
  <si>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</si>
  <si>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</si>
  <si>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</si>
  <si>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</si>
  <si>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</si>
  <si>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</si>
  <si>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</si>
  <si>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</si>
  <si>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</si>
  <si>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</si>
  <si>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</si>
  <si>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</si>
  <si>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</si>
  <si>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</si>
  <si>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</si>
  <si>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</si>
  <si>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</si>
  <si>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</si>
  <si>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</si>
  <si>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</si>
  <si>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</si>
  <si>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</si>
  <si>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</si>
  <si>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</si>
  <si>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</si>
  <si>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</si>
  <si>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</si>
  <si>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</si>
  <si>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</si>
  <si>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</si>
  <si>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</si>
  <si>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</si>
  <si>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</si>
  <si>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</si>
  <si>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</si>
  <si>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</si>
  <si>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</si>
  <si>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</si>
  <si>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</si>
  <si>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</si>
  <si>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</si>
  <si>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</si>
  <si>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</si>
  <si>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</si>
  <si>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</si>
  <si>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</si>
  <si>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</si>
  <si>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</si>
  <si>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</si>
  <si>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</si>
  <si>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</si>
  <si>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</si>
  <si>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</si>
  <si>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</si>
  <si>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</si>
  <si>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</si>
  <si>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</si>
  <si>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</si>
  <si>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</si>
  <si>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</si>
  <si>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</si>
  <si>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</si>
  <si>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</si>
  <si>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</si>
  <si>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</si>
  <si>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</si>
  <si>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</si>
  <si>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</si>
  <si>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</si>
  <si>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</si>
  <si>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</si>
  <si>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</si>
  <si>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</si>
  <si>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</si>
  <si>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</si>
  <si>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</si>
  <si>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</si>
  <si>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</si>
  <si>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</si>
  <si>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</si>
  <si>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</si>
  <si>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</si>
  <si>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</si>
  <si>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</si>
  <si>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</si>
  <si>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</si>
  <si>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</si>
  <si>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</si>
  <si>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</si>
  <si>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</si>
  <si>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</si>
  <si>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</si>
  <si>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</si>
  <si>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</si>
  <si>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</si>
  <si>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</si>
  <si>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</si>
  <si>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</si>
  <si>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</si>
  <si>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</si>
  <si>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</si>
  <si>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</si>
  <si>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</si>
  <si>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</si>
  <si>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</si>
  <si>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</si>
  <si>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</si>
  <si>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</si>
  <si>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</si>
  <si>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</si>
  <si>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</si>
  <si>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</si>
  <si>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</si>
  <si>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</si>
  <si>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</si>
  <si>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</si>
  <si>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(All)</t>
  </si>
  <si>
    <t>Row Labels</t>
  </si>
  <si>
    <t>Grand Total</t>
  </si>
  <si>
    <t>Column Labels</t>
  </si>
  <si>
    <t>Count of sub-category</t>
  </si>
  <si>
    <t>Date Created Conversion</t>
  </si>
  <si>
    <t>Date Ended Conversion</t>
  </si>
  <si>
    <t>Count of state</t>
  </si>
  <si>
    <t>Month created</t>
  </si>
  <si>
    <t>Month Ended</t>
  </si>
  <si>
    <t>Jan</t>
  </si>
  <si>
    <t>Feb</t>
  </si>
  <si>
    <t>Years</t>
  </si>
  <si>
    <t>Jun</t>
  </si>
  <si>
    <t>Mar</t>
  </si>
  <si>
    <t>Apr</t>
  </si>
  <si>
    <t>May</t>
  </si>
  <si>
    <t>Jul</t>
  </si>
  <si>
    <t>Aug</t>
  </si>
  <si>
    <t>Sep</t>
  </si>
  <si>
    <t>Oct</t>
  </si>
  <si>
    <t>Nov</t>
  </si>
  <si>
    <t>Dec</t>
  </si>
  <si>
    <t>Goal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</si>
  <si>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</si>
  <si>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</si>
  <si>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</si>
  <si>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</si>
  <si>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</si>
  <si>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</si>
  <si>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</t>
  </si>
  <si>
    <t>Percentage Successful</t>
  </si>
  <si>
    <t>Percentage Failed</t>
  </si>
  <si>
    <t>Percentage Canceled</t>
  </si>
  <si>
    <t>Percentage Live</t>
  </si>
  <si>
    <t>5000 to 9999</t>
  </si>
  <si>
    <t>10000 to 14999</t>
  </si>
  <si>
    <t>Less Than 1000</t>
  </si>
  <si>
    <t>1000 to 4999</t>
  </si>
  <si>
    <t>15000 to 19999</t>
  </si>
  <si>
    <t>Greater than or equal to 50000</t>
  </si>
  <si>
    <t>Total Outcome</t>
  </si>
  <si>
    <t>Percentage of Outcome of the Total Projects</t>
  </si>
  <si>
    <t>&lt;$15K outcome as a %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</si>
</sst>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0000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ourier New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5"/>
      <color rgb="FF5C5C5C"/>
      <name val="Helvetica Neue"/>
      <family val="2"/>
    </font>
    <font>
      <b/>
      <i/>
      <sz val="14"/>
      <color theme="1"/>
      <name val="Helvetica"/>
      <family val="2"/>
    </font>
    <font>
      <sz val="12"/>
      <color rgb="FF9C0006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8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1" applyNumberFormat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5" fillId="3" borderId="1" xfId="3"/>
    <xf numFmtId="0" fontId="4" fillId="2" borderId="0" xfId="2"/>
    <xf numFmtId="1" fontId="2" fillId="0" borderId="0" xfId="1" applyNumberFormat="1" applyFont="1" applyAlignment="1">
      <alignment horizontal="center"/>
    </xf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Font="1"/>
    <xf numFmtId="164" fontId="6" fillId="0" borderId="0" xfId="0" applyNumberFormat="1" applyFont="1"/>
    <xf numFmtId="0" fontId="0" fillId="0" borderId="0" xfId="0" applyFont="1"/>
    <xf numFmtId="0" fontId="10" fillId="0" borderId="0" xfId="0" applyFont="1"/>
    <xf numFmtId="9" fontId="0" fillId="0" borderId="2" xfId="1" applyFont="1" applyBorder="1"/>
    <xf numFmtId="1" fontId="0" fillId="0" borderId="2" xfId="0" applyNumberFormat="1" applyBorder="1"/>
    <xf numFmtId="1" fontId="0" fillId="0" borderId="0" xfId="0" applyNumberFormat="1"/>
    <xf numFmtId="0" fontId="12" fillId="5" borderId="3" xfId="17"/>
    <xf numFmtId="165" fontId="5" fillId="3" borderId="1" xfId="3" applyNumberFormat="1"/>
    <xf numFmtId="165" fontId="10" fillId="8" borderId="2" xfId="0" applyNumberFormat="1" applyFont="1" applyFill="1" applyBorder="1"/>
    <xf numFmtId="165" fontId="10" fillId="9" borderId="2" xfId="0" applyNumberFormat="1" applyFont="1" applyFill="1" applyBorder="1"/>
    <xf numFmtId="165" fontId="10" fillId="7" borderId="2" xfId="0" applyNumberFormat="1" applyFont="1" applyFill="1" applyBorder="1"/>
    <xf numFmtId="165" fontId="1" fillId="7" borderId="2" xfId="16" applyNumberFormat="1" applyFont="1" applyFill="1" applyBorder="1"/>
    <xf numFmtId="165" fontId="13" fillId="5" borderId="3" xfId="17" applyNumberFormat="1" applyFont="1"/>
    <xf numFmtId="165" fontId="10" fillId="6" borderId="2" xfId="0" applyNumberFormat="1" applyFont="1" applyFill="1" applyBorder="1"/>
    <xf numFmtId="0" fontId="9" fillId="6" borderId="2" xfId="0" applyFont="1" applyFill="1" applyBorder="1"/>
    <xf numFmtId="0" fontId="9" fillId="6" borderId="4" xfId="0" applyFont="1" applyFill="1" applyBorder="1"/>
    <xf numFmtId="165" fontId="9" fillId="10" borderId="0" xfId="0" applyNumberFormat="1" applyFont="1" applyFill="1" applyBorder="1" applyAlignment="1">
      <alignment wrapText="1"/>
    </xf>
    <xf numFmtId="9" fontId="3" fillId="10" borderId="0" xfId="1" applyFont="1" applyFill="1"/>
    <xf numFmtId="0" fontId="9" fillId="11" borderId="0" xfId="0" applyFont="1" applyFill="1" applyBorder="1" applyAlignment="1">
      <alignment wrapText="1"/>
    </xf>
    <xf numFmtId="9" fontId="0" fillId="11" borderId="0" xfId="1" applyFont="1" applyFill="1"/>
  </cellXfs>
  <cellStyles count="18">
    <cellStyle name="Bad" xfId="16" builtinId="27"/>
    <cellStyle name="Check Cell" xfId="3" builtinId="23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Input" xfId="17" builtinId="20"/>
    <cellStyle name="Neutral" xfId="2" builtinId="28"/>
    <cellStyle name="Normal" xfId="0" builtinId="0"/>
    <cellStyle name="Percent" xfId="1" builtinId="5"/>
  </cellStyles>
  <dxfs count="14">
    <dxf>
      <font>
        <b val="0"/>
        <i val="0"/>
        <color theme="1"/>
      </font>
      <fill>
        <patternFill>
          <bgColor theme="0" tint="-0.499984740745262"/>
        </patternFill>
      </fill>
    </dxf>
    <dxf>
      <font>
        <b val="0"/>
        <i val="0"/>
        <color theme="1"/>
      </font>
      <fill>
        <patternFill>
          <bgColor theme="0" tint="-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 tint="4.9989318521683403E-2"/>
      </font>
      <fill>
        <patternFill>
          <bgColor theme="0" tint="-0.34998626667073579"/>
        </patternFill>
      </fill>
    </dxf>
    <dxf>
      <font>
        <b val="0"/>
        <i val="0"/>
        <color theme="1"/>
      </font>
      <fill>
        <patternFill>
          <bgColor theme="0" tint="-0.499984740745262"/>
        </patternFill>
      </fill>
    </dxf>
    <dxf>
      <font>
        <b val="0"/>
        <i val="0"/>
        <color theme="1"/>
      </font>
      <fill>
        <patternFill>
          <bgColor theme="0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color theme="1"/>
      </font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layout>
        <c:manualLayout>
          <c:xMode val="edge"/>
          <c:yMode val="edge"/>
          <c:x val="0.428910651610953"/>
          <c:y val="0.0243013365735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Table1'!$C$4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Table1'!$D$4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Table1'!$E$4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89108320"/>
        <c:axId val="-1089105760"/>
      </c:barChart>
      <c:catAx>
        <c:axId val="-108910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9105760"/>
        <c:crosses val="autoZero"/>
        <c:auto val="1"/>
        <c:lblAlgn val="ctr"/>
        <c:lblOffset val="100"/>
        <c:noMultiLvlLbl val="0"/>
      </c:catAx>
      <c:valAx>
        <c:axId val="-10891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8910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2'!$B$5:$B$45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Table 2'!$C$4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2'!$C$5:$C$45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Table 2'!$D$4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2'!$D$5:$D$45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Table 2'!$E$4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2'!$E$5:$E$45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90107984"/>
        <c:axId val="-1100599408"/>
      </c:barChart>
      <c:catAx>
        <c:axId val="-10901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0599408"/>
        <c:crosses val="autoZero"/>
        <c:auto val="1"/>
        <c:lblAlgn val="ctr"/>
        <c:lblOffset val="100"/>
        <c:noMultiLvlLbl val="0"/>
      </c:catAx>
      <c:valAx>
        <c:axId val="-11005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9010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ProjectOutcome vs Month created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3'!$D$5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 3'!$E$5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Table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02961584"/>
        <c:axId val="-1102959808"/>
      </c:lineChart>
      <c:catAx>
        <c:axId val="-11029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2959808"/>
        <c:crosses val="autoZero"/>
        <c:auto val="1"/>
        <c:lblAlgn val="ctr"/>
        <c:lblOffset val="100"/>
        <c:noMultiLvlLbl val="0"/>
      </c:catAx>
      <c:valAx>
        <c:axId val="-11029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029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29244458271383"/>
          <c:y val="0.0454091316793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0.698481561822126</c:v>
                </c:pt>
                <c:pt idx="1">
                  <c:v>0.654035087719298</c:v>
                </c:pt>
                <c:pt idx="2">
                  <c:v>0.527700831024931</c:v>
                </c:pt>
                <c:pt idx="3">
                  <c:v>0.465373961218837</c:v>
                </c:pt>
                <c:pt idx="4">
                  <c:v>0.458536585365854</c:v>
                </c:pt>
                <c:pt idx="5">
                  <c:v>0.416107382550336</c:v>
                </c:pt>
                <c:pt idx="6">
                  <c:v>0.398550724637681</c:v>
                </c:pt>
                <c:pt idx="7">
                  <c:v>0.380952380952381</c:v>
                </c:pt>
                <c:pt idx="8">
                  <c:v>0.472727272727273</c:v>
                </c:pt>
                <c:pt idx="9">
                  <c:v>0.477272727272727</c:v>
                </c:pt>
                <c:pt idx="10">
                  <c:v>0.285714285714286</c:v>
                </c:pt>
                <c:pt idx="11">
                  <c:v>0.191536748329621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0.245119305856833</c:v>
                </c:pt>
                <c:pt idx="1">
                  <c:v>0.294736842105263</c:v>
                </c:pt>
                <c:pt idx="2">
                  <c:v>0.39196675900277</c:v>
                </c:pt>
                <c:pt idx="3">
                  <c:v>0.398891966759003</c:v>
                </c:pt>
                <c:pt idx="4">
                  <c:v>0.439024390243902</c:v>
                </c:pt>
                <c:pt idx="5">
                  <c:v>0.483221476510067</c:v>
                </c:pt>
                <c:pt idx="6">
                  <c:v>0.463768115942029</c:v>
                </c:pt>
                <c:pt idx="7">
                  <c:v>0.44047619047619</c:v>
                </c:pt>
                <c:pt idx="8">
                  <c:v>0.4</c:v>
                </c:pt>
                <c:pt idx="9">
                  <c:v>0.363636363636364</c:v>
                </c:pt>
                <c:pt idx="10">
                  <c:v>0.523809523809524</c:v>
                </c:pt>
                <c:pt idx="11">
                  <c:v>0.574610244988864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0.0390455531453362</c:v>
                </c:pt>
                <c:pt idx="1">
                  <c:v>0.0421052631578947</c:v>
                </c:pt>
                <c:pt idx="2">
                  <c:v>0.0720221606648199</c:v>
                </c:pt>
                <c:pt idx="3">
                  <c:v>0.110803324099723</c:v>
                </c:pt>
                <c:pt idx="4">
                  <c:v>0.0829268292682927</c:v>
                </c:pt>
                <c:pt idx="5">
                  <c:v>0.0939597315436241</c:v>
                </c:pt>
                <c:pt idx="6">
                  <c:v>0.130434782608696</c:v>
                </c:pt>
                <c:pt idx="7">
                  <c:v>0.154761904761905</c:v>
                </c:pt>
                <c:pt idx="8">
                  <c:v>0.127272727272727</c:v>
                </c:pt>
                <c:pt idx="9">
                  <c:v>0.136363636363636</c:v>
                </c:pt>
                <c:pt idx="10">
                  <c:v>0.19047619047619</c:v>
                </c:pt>
                <c:pt idx="11">
                  <c:v>0.22271714922049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Bonus!$K$1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Bonus!$K$2:$K$13</c:f>
              <c:numCache>
                <c:formatCode>0%</c:formatCode>
                <c:ptCount val="12"/>
                <c:pt idx="0">
                  <c:v>0.017353579175705</c:v>
                </c:pt>
                <c:pt idx="1">
                  <c:v>0.00912280701754386</c:v>
                </c:pt>
                <c:pt idx="2">
                  <c:v>0.00831024930747922</c:v>
                </c:pt>
                <c:pt idx="3">
                  <c:v>0.0249307479224377</c:v>
                </c:pt>
                <c:pt idx="4">
                  <c:v>0.0195121951219512</c:v>
                </c:pt>
                <c:pt idx="5">
                  <c:v>0.00671140939597315</c:v>
                </c:pt>
                <c:pt idx="6">
                  <c:v>0.0072463768115942</c:v>
                </c:pt>
                <c:pt idx="7">
                  <c:v>0.0238095238095238</c:v>
                </c:pt>
                <c:pt idx="8">
                  <c:v>0.0</c:v>
                </c:pt>
                <c:pt idx="9">
                  <c:v>0.0227272727272727</c:v>
                </c:pt>
                <c:pt idx="10">
                  <c:v>0.0</c:v>
                </c:pt>
                <c:pt idx="11">
                  <c:v>0.0111358574610245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35937296"/>
        <c:axId val="-1135935248"/>
      </c:lineChart>
      <c:catAx>
        <c:axId val="-113593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5935248"/>
        <c:crosses val="autoZero"/>
        <c:auto val="1"/>
        <c:lblAlgn val="ctr"/>
        <c:lblOffset val="100"/>
        <c:noMultiLvlLbl val="0"/>
      </c:catAx>
      <c:valAx>
        <c:axId val="-113593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layout>
            <c:manualLayout>
              <c:xMode val="edge"/>
              <c:yMode val="edge"/>
              <c:x val="0.0221204227238239"/>
              <c:y val="0.3280722929721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3593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44450</xdr:rowOff>
    </xdr:from>
    <xdr:to>
      <xdr:col>13</xdr:col>
      <xdr:colOff>330200</xdr:colOff>
      <xdr:row>29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6350</xdr:rowOff>
    </xdr:from>
    <xdr:to>
      <xdr:col>19</xdr:col>
      <xdr:colOff>127000</xdr:colOff>
      <xdr:row>42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1</xdr:row>
      <xdr:rowOff>50800</xdr:rowOff>
    </xdr:from>
    <xdr:to>
      <xdr:col>15</xdr:col>
      <xdr:colOff>457200</xdr:colOff>
      <xdr:row>31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1536434</xdr:colOff>
      <xdr:row>19</xdr:row>
      <xdr:rowOff>44406</xdr:rowOff>
    </xdr:from>
    <xdr:to>
      <xdr:col>8</xdr:col>
      <xdr:colOff>1332168</xdr:colOff>
      <xdr:row>44</xdr:row>
      <xdr:rowOff>62167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2.864875462961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4.582195138886" createdVersion="4" refreshedVersion="4" minRefreshableVersion="3" recordCount="4114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Month created" numFmtId="164">
      <sharedItems count="12">
        <s v="Apr"/>
        <s v="Sep"/>
        <s v="Aug"/>
        <s v="Dec"/>
        <s v="May"/>
        <s v="Mar"/>
        <s v="Jun"/>
        <s v="Jul"/>
        <s v="Feb"/>
        <s v="Oct"/>
        <s v="Nov"/>
        <s v="Jan"/>
      </sharedItems>
    </cacheField>
    <cacheField name="Month Ended" numFmtId="0">
      <sharedItems/>
    </cacheField>
    <cacheField name="Years" numFmtId="0">
      <sharedItems count="9">
        <s v="2016"/>
        <s v="2015"/>
        <s v="2013"/>
        <s v="2014"/>
        <s v="2011"/>
        <s v="2012"/>
        <s v="2010"/>
        <s v="2017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0"/>
    <s v="Apr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0"/>
    <s v="Apr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0"/>
    <s v="May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0"/>
    <s v="Apr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0"/>
    <s v="May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0"/>
    <s v="May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0"/>
    <s v="May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0"/>
    <s v="May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0"/>
    <s v="Apr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0"/>
    <s v="May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0"/>
    <s v="May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0"/>
    <s v="Ma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0"/>
    <s v="Jun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0"/>
    <s v="May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0"/>
    <s v="May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0"/>
    <s v="Ma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0"/>
    <s v="May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0"/>
    <s v="Apr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0"/>
    <s v="Ma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0"/>
    <s v="Ma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0"/>
    <s v="May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0"/>
    <s v="May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0"/>
    <s v="May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0"/>
    <s v="Ma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0"/>
    <s v="Ma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0"/>
    <s v="Ma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0"/>
    <s v="May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0"/>
    <s v="Ma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0"/>
    <s v="May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0"/>
    <s v="Jun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0"/>
    <s v="Jun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0"/>
    <s v="May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0"/>
    <s v="May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0"/>
    <s v="May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0"/>
    <s v="May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0"/>
    <s v="May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0"/>
    <s v="May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0"/>
    <s v="May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0"/>
    <s v="Ma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0"/>
    <s v="May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0"/>
    <s v="May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0"/>
    <s v="May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0"/>
    <s v="May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d v="2015-04-29T15:43:15"/>
    <d v="2015-06-01T17:42:00"/>
    <x v="0"/>
    <s v="Jun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d v="2015-04-15T16:28:43"/>
    <d v="2015-05-17T13:00:00"/>
    <x v="0"/>
    <s v="May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d v="2015-04-10T15:10:05"/>
    <d v="2015-06-09T15:10:05"/>
    <x v="0"/>
    <s v="Jun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d v="2014-04-30T17:09:16"/>
    <d v="2014-05-30T17:09:16"/>
    <x v="0"/>
    <s v="May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0"/>
    <s v="May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0"/>
    <s v="Jun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s v="Jun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0"/>
    <s v="Ma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0"/>
    <s v="Jun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0"/>
    <s v="May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0"/>
    <s v="May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0"/>
    <s v="Jun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0"/>
    <s v="May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0"/>
    <s v="May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d v="2016-04-24T14:53:51"/>
    <d v="2016-05-23T17:00:00"/>
    <x v="0"/>
    <s v="May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0"/>
    <s v="Ma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0"/>
    <s v="May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0"/>
    <s v="Jun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0"/>
    <s v="Jun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0"/>
    <s v="May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0"/>
    <s v="May"/>
    <x v="5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0"/>
    <s v="May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d v="2015-04-26T10:04:31"/>
    <d v="2015-06-10T10:04:31"/>
    <x v="0"/>
    <s v="Jun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0"/>
    <s v="May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0"/>
    <s v="May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0"/>
    <s v="May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d v="2014-05-19T23:59:00"/>
    <x v="0"/>
    <s v="May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d v="2013-05-23T19:30:37"/>
    <x v="0"/>
    <s v="May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d v="2013-05-07T10:33:14"/>
    <x v="0"/>
    <s v="May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0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0"/>
    <s v="Jul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0"/>
    <s v="May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0"/>
    <s v="Jun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0"/>
    <s v="May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d v="2014-05-13T13:43:56"/>
    <x v="0"/>
    <s v="May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d v="2014-05-01T10:55:29"/>
    <x v="0"/>
    <s v="May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0"/>
    <s v="May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0"/>
    <s v="May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0"/>
    <s v="May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0"/>
    <s v="May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0"/>
    <s v="May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0"/>
    <s v="May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d v="2016-05-15T12:35:01"/>
    <x v="0"/>
    <s v="Ma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d v="2013-05-31T07:00:00"/>
    <x v="0"/>
    <s v="May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s v="May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d v="2016-05-07T08:57:12"/>
    <x v="0"/>
    <s v="May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0"/>
    <s v="Ma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d v="2015-06-05T16:00:00"/>
    <x v="0"/>
    <s v="Jun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0"/>
    <s v="May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0"/>
    <s v="May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0"/>
    <s v="May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0"/>
    <s v="May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d v="2014-05-27T23:59:00"/>
    <x v="0"/>
    <s v="May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0"/>
    <s v="Apr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d v="2015-06-07T22:50:00"/>
    <x v="0"/>
    <s v="Jun"/>
    <x v="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d v="2016-05-05T08:01:47"/>
    <x v="0"/>
    <s v="May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d v="2015-05-02T10:11:49"/>
    <x v="0"/>
    <s v="May"/>
    <x v="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d v="2016-04-21T17:00:00"/>
    <x v="0"/>
    <s v="Apr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d v="2014-04-14T18:00:00"/>
    <x v="0"/>
    <s v="Apr"/>
    <x v="3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s v="May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0"/>
    <s v="May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d v="2016-04-26T21:00:00"/>
    <x v="0"/>
    <s v="Apr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d v="2012-05-05T14:15:28"/>
    <x v="0"/>
    <s v="May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d v="2014-05-06T19:06:29"/>
    <x v="0"/>
    <s v="May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d v="2012-05-03T18:00:26"/>
    <x v="0"/>
    <s v="May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d v="2012-05-05T12:25:43"/>
    <x v="0"/>
    <s v="May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d v="2016-05-25T13:06:31"/>
    <x v="0"/>
    <s v="May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0"/>
    <s v="May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0"/>
    <s v="May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0"/>
    <s v="May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d v="2012-05-26T20:59:57"/>
    <x v="0"/>
    <s v="May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0"/>
    <s v="May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d v="2012-06-23T00:27:56"/>
    <x v="0"/>
    <s v="Jun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0"/>
    <s v="Jun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d v="2012-05-23T10:29:04"/>
    <x v="0"/>
    <s v="May"/>
    <x v="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d v="2013-05-31T12:00:00"/>
    <x v="0"/>
    <s v="May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d v="2015-05-31T22:59:00"/>
    <x v="0"/>
    <s v="May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1"/>
    <s v="Oct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s v="Apr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5:21:47"/>
    <d v="2016-10-10T05:21:47"/>
    <x v="2"/>
    <s v="Oct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1"/>
    <s v="Oct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7:17:22"/>
    <d v="2015-05-15T17:17:22"/>
    <x v="0"/>
    <s v="May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3"/>
    <s v="Feb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4"/>
    <s v="Jun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5"/>
    <s v="Apr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1"/>
    <s v="Oct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7:29:43"/>
    <d v="2014-10-30T17:29:43"/>
    <x v="2"/>
    <s v="Oct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6:58:12"/>
    <d v="2014-06-16T15:16:00"/>
    <x v="4"/>
    <s v="Ju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5:06:01"/>
    <d v="2016-07-05T19:00:00"/>
    <x v="6"/>
    <s v="Jul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1"/>
    <s v="Nov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4:23:04"/>
    <d v="2016-05-31T12:31:00"/>
    <x v="4"/>
    <s v="May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6:50:18"/>
    <d v="2015-09-04T12:00:00"/>
    <x v="2"/>
    <s v="Sep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4"/>
    <s v="Jul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4:50:34"/>
    <d v="2015-05-16T05:16:00"/>
    <x v="0"/>
    <s v="May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8:46:33"/>
    <d v="2015-10-12T08:46:33"/>
    <x v="2"/>
    <s v="Oct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7"/>
    <s v="Jul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7"/>
    <s v="Jul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3:45:32"/>
    <d v="2015-03-19T22:45:32"/>
    <x v="8"/>
    <s v="Mar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0"/>
    <s v="May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9"/>
    <s v="Nov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20:32:22"/>
    <d v="2016-09-03T00:55:00"/>
    <x v="7"/>
    <s v="Sep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8"/>
    <s v="Apr"/>
    <x v="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7"/>
    <s v="Aug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10"/>
    <s v="Jan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3:25:40"/>
    <d v="2015-01-08T13:18:00"/>
    <x v="10"/>
    <s v="Ja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1"/>
    <s v="Feb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10"/>
    <s v="Dec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5"/>
    <s v="May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s v="Jun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2"/>
    <s v="Sep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9"/>
    <s v="Dec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0"/>
    <s v="Jun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6"/>
    <s v="Jul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6"/>
    <s v="Aug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1"/>
    <s v="Feb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20:50:28"/>
    <d v="2014-10-21T20:50:28"/>
    <x v="1"/>
    <s v="Oct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4"/>
    <s v="Jul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6:54:51"/>
    <d v="2015-08-15T16:54:51"/>
    <x v="6"/>
    <s v="Aug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6"/>
    <s v="Jul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7"/>
    <s v="Aug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8:04:14"/>
    <d v="2015-09-30T19:00:00"/>
    <x v="2"/>
    <s v="Sep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7"/>
    <s v="Sep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0:48:44"/>
    <d v="2016-01-12T10:48:44"/>
    <x v="3"/>
    <s v="Jan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3"/>
    <s v="Jan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6"/>
    <s v="Aug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8"/>
    <s v="Mar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1"/>
    <s v="Oct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7"/>
    <s v="Aug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6"/>
    <s v="Aug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4:28:43"/>
    <d v="2015-03-19T03:28:43"/>
    <x v="8"/>
    <s v="Mar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8:45:08"/>
    <d v="2015-02-28T08:45:08"/>
    <x v="11"/>
    <s v="Feb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3:12:56"/>
    <d v="2015-05-08T13:12:56"/>
    <x v="5"/>
    <s v="May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2"/>
    <s v="Aug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4:46:39"/>
    <d v="2015-08-05T14:46:39"/>
    <x v="7"/>
    <s v="Aug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5"/>
    <s v="Mar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7:55:45"/>
    <d v="2015-11-26T18:55:45"/>
    <x v="9"/>
    <s v="Nov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8"/>
    <s v="Mar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5"/>
    <s v="Apr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4"/>
    <s v="Jun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9:17:12"/>
    <d v="2017-01-06T19:17:12"/>
    <x v="3"/>
    <s v="Jan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9"/>
    <s v="Nov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7"/>
    <s v="Aug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7"/>
    <s v="Aug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4:30:34"/>
    <d v="2017-03-03T15:00:00"/>
    <x v="8"/>
    <s v="Mar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6"/>
    <s v="Jul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3:23:35"/>
    <d v="2014-09-04T23:23:35"/>
    <x v="2"/>
    <s v="Sep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7"/>
    <s v="Sep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6"/>
    <s v="Jun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2"/>
    <s v="Oct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1"/>
    <s v="Oct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7:26:06"/>
    <d v="2014-11-28T18:26:06"/>
    <x v="1"/>
    <s v="Nov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1"/>
    <s v="Mar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1:05:32"/>
    <d v="2015-07-10T11:05:32"/>
    <x v="4"/>
    <s v="Jul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1"/>
    <s v="Oct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1"/>
    <s v="Feb"/>
    <x v="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1"/>
    <s v="Oct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1:58:22"/>
    <d v="2016-08-31T21:58:22"/>
    <x v="2"/>
    <s v="Aug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2"/>
    <s v="Sep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11"/>
    <s v="Feb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7:16:04"/>
    <d v="2015-10-08T15:59:00"/>
    <x v="1"/>
    <s v="Oct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10"/>
    <s v="Jan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7"/>
    <s v="Aug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1"/>
    <s v="Oct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9:06:23"/>
    <d v="2016-08-05T19:06:23"/>
    <x v="7"/>
    <s v="Aug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3"/>
    <s v="Jan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3:52:47"/>
    <d v="2014-12-16T03:52:47"/>
    <x v="10"/>
    <s v="Dec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7:08:55"/>
    <d v="2015-07-10T17:08:55"/>
    <x v="6"/>
    <s v="Jul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1"/>
    <s v="Oct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2"/>
    <s v="Sep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8"/>
    <s v="Apr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7"/>
    <s v="Aug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11"/>
    <s v="Mar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11"/>
    <s v="Feb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5"/>
    <s v="Apr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10"/>
    <s v="Dec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5"/>
    <s v="May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8"/>
    <s v="Apr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7"/>
    <s v="Aug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5:06:04"/>
    <d v="2015-03-28T14:06:04"/>
    <x v="11"/>
    <s v="Mar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1"/>
    <s v="Mar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20:09:10"/>
    <d v="2016-05-21T20:05:00"/>
    <x v="0"/>
    <s v="May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0:38:46"/>
    <d v="2015-07-10T00:38:46"/>
    <x v="4"/>
    <s v="Jul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8:04:14"/>
    <d v="2016-04-08T17:04:14"/>
    <x v="5"/>
    <s v="Apr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s v="May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6:27:21"/>
    <d v="2015-07-09T16:27:21"/>
    <x v="6"/>
    <s v="Jul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1:28:25"/>
    <d v="2015-06-01T11:28:25"/>
    <x v="0"/>
    <s v="Jun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7:24:57"/>
    <d v="2016-02-13T17:24:57"/>
    <x v="11"/>
    <s v="Feb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4"/>
    <s v="Jun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8:00:51"/>
    <d v="2016-01-02T18:00:51"/>
    <x v="3"/>
    <s v="Jan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11"/>
    <s v="Feb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6:52:52"/>
    <d v="2016-09-29T16:52:52"/>
    <x v="2"/>
    <s v="Sep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4"/>
    <s v="Jun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6:48:17"/>
    <d v="2015-07-09T16:48:17"/>
    <x v="6"/>
    <s v="Jul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1:01:39"/>
    <d v="2016-01-04T19:00:00"/>
    <x v="10"/>
    <s v="Jan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11"/>
    <s v="Mar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8:06:00"/>
    <d v="2016-12-30T04:00:00"/>
    <x v="3"/>
    <s v="Dec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s v="Nov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d v="2012-05-28T10:43:13"/>
    <x v="0"/>
    <s v="May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d v="2014-05-15T12:53:06"/>
    <x v="0"/>
    <s v="May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0"/>
    <s v="Apr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0"/>
    <s v="May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s v="May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d v="2015-06-07T22:51:14"/>
    <x v="0"/>
    <s v="Jun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d v="2013-05-27T01:59:00"/>
    <x v="0"/>
    <s v="May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d v="2016-05-03T18:00:00"/>
    <x v="0"/>
    <s v="May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d v="2015-05-01T00:46:37"/>
    <x v="0"/>
    <s v="May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d v="2013-05-27T19:00:00"/>
    <x v="0"/>
    <s v="May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0"/>
    <s v="Apr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0"/>
    <s v="May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s v="May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0"/>
    <s v="May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0"/>
    <s v="May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d v="2015-05-08T22:59:00"/>
    <x v="0"/>
    <s v="May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d v="2014-05-25T08:32:38"/>
    <x v="0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d v="2015-05-07T09:01:04"/>
    <x v="0"/>
    <s v="May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d v="2015-05-03T17:51:00"/>
    <x v="0"/>
    <s v="May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s v="Apr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0"/>
    <s v="May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0"/>
    <s v="Jun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0"/>
    <s v="May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0"/>
    <s v="May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d v="2012-06-01T17:52:24"/>
    <x v="0"/>
    <s v="Jun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0"/>
    <s v="May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0"/>
    <s v="May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0"/>
    <s v="May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0"/>
    <s v="May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0"/>
    <s v="May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0"/>
    <s v="May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0"/>
    <s v="Jun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0"/>
    <s v="Apr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0"/>
    <s v="May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0"/>
    <s v="May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0"/>
    <s v="May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0"/>
    <s v="Ma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0"/>
    <s v="May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0"/>
    <s v="Apr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0"/>
    <s v="May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0"/>
    <s v="May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0"/>
    <s v="May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0"/>
    <s v="Apr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0"/>
    <s v="May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0"/>
    <s v="May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s v="May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0"/>
    <s v="May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0"/>
    <s v="May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s v="May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0"/>
    <s v="May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0"/>
    <s v="May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0"/>
    <s v="May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0"/>
    <s v="May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0"/>
    <s v="May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0"/>
    <s v="May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d v="2015-04-29T18:00:00"/>
    <x v="0"/>
    <s v="Apr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0"/>
    <s v="Apr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0"/>
    <s v="May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0"/>
    <s v="May"/>
    <x v="3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0"/>
    <s v="Jun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0"/>
    <s v="May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d v="2016-05-31T11:33:14"/>
    <x v="0"/>
    <s v="May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d v="2015-05-25T22:59:00"/>
    <x v="0"/>
    <s v="May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s v="May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d v="2016-05-04T18:00:00"/>
    <x v="0"/>
    <s v="May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d v="2016-04-29T16:00:00"/>
    <x v="0"/>
    <s v="Apr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d v="2014-05-19T00:00:00"/>
    <x v="0"/>
    <s v="May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d v="2014-05-05T07:36:26"/>
    <x v="0"/>
    <s v="May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d v="2016-05-26T19:54:35"/>
    <x v="0"/>
    <s v="May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0"/>
    <s v="May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0"/>
    <s v="May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s v="May"/>
    <x v="1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s v="May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2"/>
    <s v="Sep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2"/>
    <s v="Sep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2"/>
    <s v="Sep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2"/>
    <s v="Oct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2"/>
    <s v="Sep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2"/>
    <s v="Oct"/>
    <x v="4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s v="Sep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2"/>
    <s v="Sep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2"/>
    <s v="Sep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2"/>
    <s v="Sep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2"/>
    <s v="Sep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2"/>
    <s v="Sep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2"/>
    <s v="Sep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2"/>
    <s v="Sep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2"/>
    <s v="Sep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2"/>
    <s v="Sep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2"/>
    <s v="Sep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2"/>
    <s v="Sep"/>
    <x v="3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2"/>
    <s v="Sep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2"/>
    <s v="Sep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2"/>
    <s v="Sep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2"/>
    <s v="Sep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2"/>
    <s v="Sep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2"/>
    <s v="Aug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2"/>
    <s v="Sep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2"/>
    <s v="Sep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2"/>
    <s v="Oct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2"/>
    <s v="Sep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d v="2014-08-01T10:58:45"/>
    <d v="2014-08-31T10:58:45"/>
    <x v="2"/>
    <s v="Aug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d v="2015-08-31T09:47:37"/>
    <d v="2015-10-02T18:03:00"/>
    <x v="2"/>
    <s v="Oct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2"/>
    <s v="Sep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2"/>
    <s v="Aug"/>
    <x v="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2"/>
    <s v="Sep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2"/>
    <s v="Aug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2"/>
    <s v="Sep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2"/>
    <s v="Sep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d v="2016-08-24T03:20:01"/>
    <d v="2016-10-23T03:20:01"/>
    <x v="2"/>
    <s v="Oct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d v="2015-08-18T09:20:40"/>
    <d v="2015-09-27T09:20:40"/>
    <x v="2"/>
    <s v="Sep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d v="2015-08-05T11:11:02"/>
    <d v="2015-09-04T11:11:02"/>
    <x v="2"/>
    <s v="Sep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2"/>
    <s v="Sep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2"/>
    <s v="Sep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2"/>
    <s v="Sep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d v="2016-08-04T17:12:55"/>
    <d v="2016-08-26T22:59:00"/>
    <x v="2"/>
    <s v="Aug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d v="2015-08-03T17:49:03"/>
    <d v="2015-09-02T17:49:03"/>
    <x v="2"/>
    <s v="Sep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2"/>
    <s v="Sep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d v="2011-09-22T13:28:49"/>
    <x v="2"/>
    <s v="Sep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d v="2011-09-26T23:59:00"/>
    <x v="2"/>
    <s v="Sep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d v="2014-09-26T22:08:27"/>
    <x v="2"/>
    <s v="Sep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2"/>
    <s v="Sep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d v="2012-10-05T22:59:00"/>
    <x v="2"/>
    <s v="Oct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2"/>
    <s v="Sep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2"/>
    <s v="Sep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2"/>
    <s v="Sep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2"/>
    <s v="Sep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2"/>
    <s v="Sep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d v="2016-10-02T01:41:24"/>
    <x v="2"/>
    <s v="Oct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2"/>
    <s v="Sep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2"/>
    <s v="Sep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2"/>
    <s v="Oct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2"/>
    <s v="Oct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d v="2012-09-09T22:55:00"/>
    <x v="2"/>
    <s v="Sep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d v="2014-09-23T15:46:16"/>
    <x v="2"/>
    <s v="Sep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d v="2012-10-02T13:40:03"/>
    <x v="2"/>
    <s v="Oct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d v="2015-09-23T15:27:39"/>
    <x v="2"/>
    <s v="Sep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2"/>
    <s v="Sep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d v="2013-09-09T22:59:00"/>
    <x v="2"/>
    <s v="Sep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d v="2014-10-02T16:37:05"/>
    <x v="2"/>
    <s v="Oct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d v="2016-09-06T21:00:00"/>
    <x v="2"/>
    <s v="Sep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2"/>
    <s v="Sep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d v="2012-08-28T19:00:00"/>
    <x v="2"/>
    <s v="Aug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2"/>
    <s v="Sep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2"/>
    <s v="Sep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d v="2015-09-17T09:59:51"/>
    <x v="2"/>
    <s v="Sep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d v="2013-09-05T22:59:00"/>
    <x v="2"/>
    <s v="Sep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d v="2012-09-24T22:59:00"/>
    <x v="2"/>
    <s v="Sep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d v="2009-09-25T22:59:00"/>
    <x v="2"/>
    <s v="Sep"/>
    <x v="8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d v="2015-09-25T23:33:41"/>
    <x v="2"/>
    <s v="Sep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d v="2016-08-31T00:36:00"/>
    <x v="2"/>
    <s v="Aug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2"/>
    <s v="Sep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2"/>
    <s v="Sep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2"/>
    <s v="Oct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2"/>
    <s v="Oct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d v="2011-09-15T17:00:03"/>
    <x v="2"/>
    <s v="Sep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2"/>
    <s v="Aug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d v="2011-10-29T11:12:01"/>
    <x v="2"/>
    <s v="Oct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d v="2013-09-30T22:59:00"/>
    <x v="2"/>
    <s v="Sep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2"/>
    <s v="Oct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2"/>
    <s v="Sep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2"/>
    <s v="Sep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2"/>
    <s v="Sep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2"/>
    <s v="Aug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s v="Sep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d v="2015-09-04T10:00:00"/>
    <x v="2"/>
    <s v="Sep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d v="2015-09-25T16:00:00"/>
    <x v="2"/>
    <s v="Sep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d v="2016-10-03T22:59:00"/>
    <x v="2"/>
    <s v="Oct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2"/>
    <s v="Sep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d v="2014-10-17T23:00:00"/>
    <x v="2"/>
    <s v="Oct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2"/>
    <s v="Sep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2"/>
    <s v="Sep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2"/>
    <s v="Sep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2"/>
    <s v="Aug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2"/>
    <s v="Sep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d v="2014-09-11T09:01:08"/>
    <x v="2"/>
    <s v="Sep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2"/>
    <s v="Sep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d v="2015-09-16T12:43:32"/>
    <x v="2"/>
    <s v="Sep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2"/>
    <s v="Aug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d v="2014-08-31T10:47:58"/>
    <x v="2"/>
    <s v="Aug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8"/>
    <s v="Mar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6"/>
    <s v="Aug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2"/>
    <s v="Sep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4"/>
    <s v="Jun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11"/>
    <s v="Mar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1"/>
    <s v="Nov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11"/>
    <s v="Mar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6:49:00"/>
    <d v="2015-10-22T13:59:00"/>
    <x v="9"/>
    <s v="Oct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4"/>
    <s v="Ju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6:38:02"/>
    <d v="2009-11-26T23:59:00"/>
    <x v="1"/>
    <s v="Nov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2"/>
    <s v="Sep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6"/>
    <s v="Jul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2"/>
    <s v="Oct"/>
    <x v="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0:07:02"/>
    <d v="2015-10-11T10:07:02"/>
    <x v="2"/>
    <s v="Oct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s v="Dec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2"/>
    <s v="Sep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3:41:53"/>
    <d v="2013-07-31T03:41:53"/>
    <x v="7"/>
    <s v="Jul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2:38:46"/>
    <d v="2016-10-08T02:38:46"/>
    <x v="2"/>
    <s v="Oct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9"/>
    <s v="Nov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3:16:58"/>
    <d v="2014-10-17T13:16:58"/>
    <x v="9"/>
    <s v="Oct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8"/>
    <s v="Mar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4:03:16"/>
    <d v="2013-11-02T14:03:16"/>
    <x v="9"/>
    <s v="Nov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11"/>
    <s v="Feb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11"/>
    <s v="Feb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3"/>
    <s v="Feb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4"/>
    <s v="May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8"/>
    <s v="Mar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8"/>
    <s v="Mar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0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1"/>
    <s v="Oct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11"/>
    <s v="Feb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2:09:51"/>
    <d v="2014-01-25T12:09:51"/>
    <x v="3"/>
    <s v="Jan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s v="May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8"/>
    <s v="Feb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9"/>
    <s v="Nov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s v="Apr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1"/>
    <s v="Oct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3:25:12"/>
    <d v="2014-08-16T13:25:12"/>
    <x v="7"/>
    <s v="Aug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0"/>
    <s v="May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1"/>
    <s v="Nov"/>
    <x v="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0"/>
    <s v="May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5:19:27"/>
    <d v="2013-06-02T15:19:27"/>
    <x v="4"/>
    <s v="Jun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2:02:21"/>
    <d v="2011-08-09T22:02:21"/>
    <x v="6"/>
    <s v="Aug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7"/>
    <s v="Sep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0"/>
    <s v="May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6"/>
    <s v="Ju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2"/>
    <s v="Sep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2"/>
    <s v="Sep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3:01:23"/>
    <d v="2012-07-10T22:51:05"/>
    <x v="4"/>
    <s v="Jul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8:45:24"/>
    <d v="2014-09-05T18:45:24"/>
    <x v="7"/>
    <s v="Sep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10"/>
    <s v="Jan"/>
    <x v="2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5"/>
    <s v="Apr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7"/>
    <s v="Aug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2"/>
    <s v="Sep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1"/>
    <s v="Feb"/>
    <x v="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1:04:03"/>
    <d v="2015-05-05T21:04:03"/>
    <x v="0"/>
    <s v="May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0"/>
    <s v="Ju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5:02:14"/>
    <d v="2012-05-18T15:02:14"/>
    <x v="5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6:51:49"/>
    <d v="2015-04-01T15:51:49"/>
    <x v="5"/>
    <s v="Apr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1"/>
    <s v="Nov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7"/>
    <s v="Aug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1"/>
    <s v="Oct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5"/>
    <s v="Apr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10"/>
    <s v="Ja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1"/>
    <s v="Nov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0"/>
    <s v="May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4"/>
    <s v="Ju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9:16:34"/>
    <d v="2016-12-25T10:16:34"/>
    <x v="9"/>
    <s v="Dec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20:18:20"/>
    <d v="2017-01-08T20:18:20"/>
    <x v="3"/>
    <s v="Jan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3"/>
    <s v="Jan"/>
    <x v="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8:14:45"/>
    <d v="2012-08-22T18:14:45"/>
    <x v="7"/>
    <s v="Aug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8:34:59"/>
    <d v="2016-01-27T18:34:59"/>
    <x v="3"/>
    <s v="Jan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9:50:30"/>
    <d v="2016-10-12T19:50:30"/>
    <x v="2"/>
    <s v="Oct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2:25:38"/>
    <d v="2015-05-20T12:25:38"/>
    <x v="0"/>
    <s v="May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6"/>
    <s v="Jul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4:51:45"/>
    <d v="2015-07-16T14:51:45"/>
    <x v="6"/>
    <s v="Jul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3"/>
    <s v="Feb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10"/>
    <s v="Dec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10"/>
    <s v="Dec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2"/>
    <s v="Oct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5"/>
    <s v="May"/>
    <x v="6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0:37:31"/>
    <d v="2011-07-09T00:37:31"/>
    <x v="6"/>
    <s v="Jul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8"/>
    <s v="Mar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3"/>
    <s v="Ja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8"/>
    <s v="Apr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10"/>
    <s v="Dec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7"/>
    <s v="Aug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1"/>
    <s v="Oct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5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4"/>
    <s v="Jun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3:13:59"/>
    <d v="2016-02-29T23:13:59"/>
    <x v="11"/>
    <s v="Feb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5"/>
    <s v="Apr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9"/>
    <s v="Nov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7"/>
    <s v="Aug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7"/>
    <s v="Aug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10"/>
    <s v="Dec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3:41:20"/>
    <d v="2015-05-27T13:41:20"/>
    <x v="5"/>
    <s v="May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1"/>
    <s v="Feb"/>
    <x v="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9:47:04"/>
    <d v="2015-09-06T09:46:00"/>
    <x v="2"/>
    <s v="Sep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10"/>
    <s v="Dec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2"/>
    <s v="Sep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d v="2015-08-23T21:00:00"/>
    <x v="2"/>
    <s v="Aug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2"/>
    <s v="Sep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2"/>
    <s v="Sep"/>
    <x v="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2"/>
    <s v="Oct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2"/>
    <s v="Sep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2"/>
    <s v="Sep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d v="2014-09-10T15:09:34"/>
    <x v="2"/>
    <s v="Sep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2"/>
    <s v="Sep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2"/>
    <s v="Aug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2"/>
    <s v="Aug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2"/>
    <s v="Sep"/>
    <x v="3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2"/>
    <s v="Sep"/>
    <x v="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2"/>
    <s v="Sep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2"/>
    <s v="Sep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s v="Sep"/>
    <x v="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2"/>
    <s v="Sep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2"/>
    <s v="Aug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2"/>
    <s v="Sep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2"/>
    <s v="Sep"/>
    <x v="1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11"/>
    <s v="F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1"/>
    <s v="Oct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5"/>
    <s v="May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9"/>
    <s v="Oct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6"/>
    <s v="Jul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9"/>
    <s v="Nov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1"/>
    <s v="Oct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1:42:44"/>
    <d v="2016-02-10T11:42:44"/>
    <x v="11"/>
    <s v="F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1"/>
    <s v="Oct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6"/>
    <s v="Jul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1"/>
    <s v="Jan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6"/>
    <s v="Aug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9:48:16"/>
    <d v="2016-01-09T09:48:16"/>
    <x v="10"/>
    <s v="Jan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9"/>
    <s v="Nov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1"/>
    <s v="Oct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3:29:03"/>
    <d v="2016-06-12T03:29:03"/>
    <x v="4"/>
    <s v="Jun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3"/>
    <s v="Jan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10"/>
    <s v="Dec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6:11:45"/>
    <d v="2015-03-24T15:11:45"/>
    <x v="8"/>
    <s v="Mar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10"/>
    <s v="Dec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10"/>
    <s v="Dec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1"/>
    <s v="Oct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4:20:15"/>
    <d v="2016-12-18T04:20:15"/>
    <x v="10"/>
    <s v="Dec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11"/>
    <s v="F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8"/>
    <s v="Mar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3:50:49"/>
    <d v="2015-07-10T13:50:49"/>
    <x v="6"/>
    <s v="Jul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6"/>
    <s v="Jul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5:13:14"/>
    <d v="2015-01-01T15:13:14"/>
    <x v="3"/>
    <s v="Jan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3"/>
    <s v="Jan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3"/>
    <s v="Jan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11"/>
    <s v="F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7"/>
    <s v="Jul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2:11:28"/>
    <d v="2015-11-04T13:11:28"/>
    <x v="9"/>
    <s v="Nov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10"/>
    <s v="Jan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1"/>
    <s v="Oct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4"/>
    <s v="Jun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11"/>
    <s v="Mar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5"/>
    <s v="May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2"/>
    <s v="Sep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10"/>
    <s v="Dec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s v="Sep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9:18:24"/>
    <d v="2015-08-01T19:18:24"/>
    <x v="7"/>
    <s v="Aug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2:45:19"/>
    <d v="2015-03-15T13:00:00"/>
    <x v="8"/>
    <s v="Mar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8"/>
    <s v="Mar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8"/>
    <s v="Mar"/>
    <x v="1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4:22:57"/>
    <d v="2015-11-30T19:00:00"/>
    <x v="9"/>
    <s v="Nov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11"/>
    <s v="Feb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5"/>
    <s v="Apr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1"/>
    <s v="Nov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6"/>
    <s v="Jul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11"/>
    <s v="F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6"/>
    <s v="Jul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10"/>
    <s v="Dec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5"/>
    <s v="Apr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5"/>
    <s v="Apr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5"/>
    <s v="May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9"/>
    <s v="Nov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6"/>
    <s v="Jul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10"/>
    <s v="Dec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8"/>
    <s v="Mar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5"/>
    <s v="May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10"/>
    <s v="Dec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4:03:35"/>
    <d v="2015-06-18T14:03:35"/>
    <x v="4"/>
    <s v="Jun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7"/>
    <s v="Aug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9:50:56"/>
    <d v="2014-08-27T19:50:56"/>
    <x v="7"/>
    <s v="Aug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7"/>
    <s v="Aug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s v="May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4:48:56"/>
    <d v="2015-11-22T15:48:56"/>
    <x v="9"/>
    <s v="Nov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4"/>
    <s v="Jun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9"/>
    <s v="Nov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4:56:26"/>
    <d v="2015-04-22T14:56:26"/>
    <x v="5"/>
    <s v="Apr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8:27:17"/>
    <d v="2016-01-19T08:27:17"/>
    <x v="10"/>
    <s v="Jan"/>
    <x v="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9:45:46"/>
    <d v="2016-09-01T19:45:46"/>
    <x v="2"/>
    <s v="Sep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2"/>
    <s v="Sep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20:29:00"/>
    <d v="2016-06-23T20:29:00"/>
    <x v="4"/>
    <s v="Jun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1:55:59"/>
    <d v="2015-09-24T21:55:59"/>
    <x v="2"/>
    <s v="Sep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4:01:47"/>
    <d v="2017-02-25T04:01:47"/>
    <x v="11"/>
    <s v="Feb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5"/>
    <s v="May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4:26:43"/>
    <d v="2015-12-09T14:26:43"/>
    <x v="10"/>
    <s v="Dec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1"/>
    <s v="Nov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7"/>
    <s v="Aug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6"/>
    <s v="Jul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6"/>
    <s v="Jul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9:13:17"/>
    <d v="2015-05-27T19:13:17"/>
    <x v="0"/>
    <s v="May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8:44:01"/>
    <d v="2015-05-14T18:44:01"/>
    <x v="0"/>
    <s v="May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6:29:37"/>
    <d v="2017-03-26T15:29:37"/>
    <x v="8"/>
    <s v="Mar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7"/>
    <s v="Aug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11"/>
    <s v="Mar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1:37:37"/>
    <d v="2014-07-13T11:37:37"/>
    <x v="6"/>
    <s v="Jul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0"/>
    <s v="May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2"/>
    <s v="Sep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0"/>
    <s v="May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0:49:25"/>
    <d v="2015-11-25T11:49:25"/>
    <x v="9"/>
    <s v="Nov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4"/>
    <s v="Jun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11"/>
    <s v="F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5"/>
    <s v="Apr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4"/>
    <s v="Jun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8:05:18"/>
    <d v="2017-02-25T18:04:00"/>
    <x v="11"/>
    <s v="Feb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1"/>
    <s v="Mar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2"/>
    <s v="Oct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2"/>
    <s v="Sep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2"/>
    <s v="Sep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2"/>
    <s v="Sep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2"/>
    <s v="Sep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2"/>
    <s v="Sep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2"/>
    <s v="Aug"/>
    <x v="3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2"/>
    <s v="Aug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2"/>
    <s v="Aug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2"/>
    <s v="Sep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2"/>
    <s v="Sep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2"/>
    <s v="Aug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2"/>
    <s v="Oct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2"/>
    <s v="Sep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2"/>
    <s v="Sep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2"/>
    <s v="Sep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2"/>
    <s v="Sep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2"/>
    <s v="Sep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2"/>
    <s v="Sep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2"/>
    <s v="Sep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2"/>
    <s v="Sep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9"/>
    <s v="Nov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1"/>
    <s v="Oct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s v="Jan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6"/>
    <s v="Jul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5"/>
    <s v="Apr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10"/>
    <s v="Jan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7"/>
    <s v="Aug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1"/>
    <s v="Oct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5"/>
    <s v="May"/>
    <x v="1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6"/>
    <s v="Jul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4"/>
    <s v="Jun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3"/>
    <s v="Jan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3"/>
    <s v="Dec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7"/>
    <s v="Sep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6"/>
    <s v="Aug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3"/>
    <s v="Jan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11"/>
    <s v="Feb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4"/>
    <s v="Jun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0"/>
    <s v="May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7"/>
    <s v="Sep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2"/>
    <s v="Sep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1"/>
    <s v="Oct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8"/>
    <s v="Mar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1"/>
    <s v="Oct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6"/>
    <s v="Jul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10"/>
    <s v="Jan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1:09:30"/>
    <d v="2015-08-03T11:09:30"/>
    <x v="7"/>
    <s v="Aug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3"/>
    <s v="Feb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1"/>
    <s v="Oct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10"/>
    <s v="Dec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7"/>
    <s v="Sep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6"/>
    <s v="Jun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10"/>
    <s v="Dec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5"/>
    <s v="Apr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1"/>
    <s v="Feb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9"/>
    <s v="Oct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6"/>
    <s v="Jul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11"/>
    <s v="Feb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2"/>
    <s v="Sep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9"/>
    <s v="Nov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3"/>
    <s v="Jan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6"/>
    <s v="Jul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9"/>
    <s v="Nov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3"/>
    <s v="Jan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3"/>
    <s v="Feb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3"/>
    <s v="Jan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8:53:03"/>
    <d v="2016-12-14T13:39:00"/>
    <x v="10"/>
    <s v="Dec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10"/>
    <s v="Jan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7"/>
    <s v="Sep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10"/>
    <s v="Dec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8:38:22"/>
    <d v="2014-08-19T19:44:00"/>
    <x v="7"/>
    <s v="Aug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10"/>
    <s v="Dec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11"/>
    <s v="Feb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4"/>
    <s v="Jun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3"/>
    <s v="Feb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1"/>
    <s v="Nov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9"/>
    <s v="Nov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2"/>
    <s v="Sep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1"/>
    <s v="Feb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8"/>
    <s v="Feb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2"/>
    <s v="Oct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2"/>
    <s v="Sep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2"/>
    <s v="Aug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2"/>
    <s v="Sep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2"/>
    <s v="Oct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2"/>
    <s v="Sep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d v="2016-09-03T20:36:22"/>
    <x v="2"/>
    <s v="Sep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2"/>
    <s v="Aug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2"/>
    <s v="Sep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2"/>
    <s v="Aug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2"/>
    <s v="Sep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2"/>
    <s v="Aug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2"/>
    <s v="Sep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2"/>
    <s v="Sep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2"/>
    <s v="Sep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2"/>
    <s v="Aug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d v="2014-09-30T11:00:00"/>
    <x v="2"/>
    <s v="Sep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2"/>
    <s v="Sep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d v="2014-09-08T16:11:25"/>
    <x v="2"/>
    <s v="Sep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d v="2016-08-31T15:46:11"/>
    <x v="2"/>
    <s v="Aug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s v="Jan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3"/>
    <s v="Jan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3"/>
    <s v="Dec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3"/>
    <s v="Jan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3"/>
    <s v="Feb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3"/>
    <s v="Jan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3"/>
    <s v="Jan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3"/>
    <s v="Jan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3"/>
    <s v="Jan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3"/>
    <s v="Feb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3"/>
    <s v="Jan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3"/>
    <s v="Jan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3"/>
    <s v="Feb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3"/>
    <s v="Jan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3"/>
    <s v="Jan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3"/>
    <s v="Jan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3"/>
    <s v="Ja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3"/>
    <s v="Jan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3"/>
    <s v="Jan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3"/>
    <s v="Ja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3:20:13"/>
    <d v="2016-11-26T14:20:13"/>
    <x v="9"/>
    <s v="Nov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11"/>
    <s v="Feb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5:36:10"/>
    <d v="2016-12-04T01:00:00"/>
    <x v="10"/>
    <s v="Dec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7"/>
    <s v="Aug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3:09:21"/>
    <d v="2015-09-09T23:09:21"/>
    <x v="2"/>
    <s v="Sep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1"/>
    <s v="Oct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3:48:03"/>
    <d v="2015-02-16T13:48:03"/>
    <x v="11"/>
    <s v="Feb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s v="May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3:58:10"/>
    <d v="2013-12-15T23:58:10"/>
    <x v="10"/>
    <s v="Dec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10"/>
    <s v="Dec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8:59:29"/>
    <d v="2013-02-24T18:59:29"/>
    <x v="11"/>
    <s v="Feb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3"/>
    <s v="Jan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1"/>
    <s v="Oct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s v="May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11"/>
    <s v="Feb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10"/>
    <s v="Dec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1"/>
    <s v="Oct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7"/>
    <s v="Jul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5"/>
    <s v="Apr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1"/>
    <s v="Oct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3"/>
    <s v="Ja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3"/>
    <s v="Jan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3"/>
    <s v="Jan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3"/>
    <s v="Dec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3"/>
    <s v="Jan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3"/>
    <s v="Jan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d v="2016-12-07T11:49:00"/>
    <d v="2016-12-28T11:49:00"/>
    <x v="3"/>
    <s v="Dec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d v="2016-12-27T13:08:20"/>
    <d v="2017-01-31T13:08:20"/>
    <x v="3"/>
    <s v="Jan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3"/>
    <s v="Jan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3"/>
    <s v="Jan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3"/>
    <s v="Mar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3"/>
    <s v="Dec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3"/>
    <s v="Jan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3"/>
    <s v="Jan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3"/>
    <s v="Dec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3"/>
    <s v="Jan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3"/>
    <s v="Jan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3"/>
    <s v="Dec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d v="2015-12-01T01:37:27"/>
    <d v="2016-01-19T01:37:27"/>
    <x v="3"/>
    <s v="Jan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d v="2014-12-08T13:46:10"/>
    <d v="2015-01-22T13:46:10"/>
    <x v="3"/>
    <s v="Jan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d v="2016-12-01T17:03:39"/>
    <d v="2017-01-03T17:03:39"/>
    <x v="3"/>
    <s v="Jan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3"/>
    <s v="Mar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3"/>
    <s v="Jan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3"/>
    <s v="Jan"/>
    <x v="4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3"/>
    <s v="Jan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d v="2016-12-06T16:02:50"/>
    <d v="2017-01-07T16:00:00"/>
    <x v="3"/>
    <s v="Jan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d v="2016-12-29T14:51:23"/>
    <d v="2017-01-28T14:29:00"/>
    <x v="3"/>
    <s v="Jan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3"/>
    <s v="Jan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3"/>
    <s v="Jan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3"/>
    <s v="Jan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3"/>
    <s v="Jan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d v="2016-02-01T13:00:00"/>
    <x v="3"/>
    <s v="Feb"/>
    <x v="1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3"/>
    <s v="Jan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d v="2012-01-11T20:00:00"/>
    <x v="3"/>
    <s v="Jan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3"/>
    <s v="Jan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3"/>
    <s v="Jan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3"/>
    <s v="Jan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3"/>
    <s v="Jan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d v="2016-12-31T13:20:54"/>
    <x v="3"/>
    <s v="Dec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d v="2016-01-02T18:19:51"/>
    <x v="3"/>
    <s v="Jan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d v="2012-02-12T22:35:14"/>
    <x v="3"/>
    <s v="Feb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d v="2013-01-26T00:09:34"/>
    <x v="3"/>
    <s v="Jan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d v="2017-01-18T10:16:37"/>
    <x v="3"/>
    <s v="Jan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3"/>
    <s v="Jan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3"/>
    <s v="Jan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d v="2017-01-10T16:59:00"/>
    <x v="3"/>
    <s v="Jan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d v="2014-01-05T10:38:09"/>
    <x v="3"/>
    <s v="Jan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d v="2013-01-20T12:21:20"/>
    <x v="3"/>
    <s v="Jan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d v="2013-01-26T17:54:16"/>
    <x v="3"/>
    <s v="Jan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3"/>
    <s v="Jan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d v="2013-01-13T17:48:33"/>
    <x v="3"/>
    <s v="Jan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3"/>
    <s v="Jan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d v="2015-02-02T16:39:12"/>
    <x v="3"/>
    <s v="Feb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d v="2011-01-01T22:00:00"/>
    <x v="3"/>
    <s v="Jan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3"/>
    <s v="Dec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3"/>
    <s v="Jan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d v="2015-01-15T16:54:55"/>
    <x v="3"/>
    <s v="Jan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d v="2014-01-15T14:00:00"/>
    <x v="3"/>
    <s v="Jan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d v="2015-01-30T11:53:34"/>
    <x v="3"/>
    <s v="Jan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d v="2015-01-18T13:33:38"/>
    <x v="3"/>
    <s v="Jan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d v="2015-12-31T23:00:00"/>
    <x v="3"/>
    <s v="Dec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d v="2015-01-06T01:00:00"/>
    <x v="3"/>
    <s v="Jan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3"/>
    <s v="Jan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3"/>
    <s v="Jan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3"/>
    <s v="Jan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s v="Feb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3"/>
    <s v="Dec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3"/>
    <s v="Jan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3"/>
    <s v="Dec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3"/>
    <s v="Jan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3"/>
    <s v="Feb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3"/>
    <s v="Jan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3"/>
    <s v="Jan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3"/>
    <s v="Feb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s v="Jan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s v="Jan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3"/>
    <s v="Jan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3"/>
    <s v="Jan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3"/>
    <s v="Dec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3"/>
    <s v="Jan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9"/>
    <s v="Nov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s v="Sep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9"/>
    <s v="Nov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11"/>
    <s v="Feb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1"/>
    <s v="Oct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10"/>
    <s v="Jan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11"/>
    <s v="Feb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9"/>
    <s v="Nov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3"/>
    <s v="Jan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5"/>
    <s v="Apr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2"/>
    <s v="Aug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9"/>
    <s v="Nov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11"/>
    <s v="Mar"/>
    <x v="4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9"/>
    <s v="Nov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0"/>
    <s v="May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2:22:11"/>
    <d v="2015-09-21T12:22:11"/>
    <x v="1"/>
    <s v="Sep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11"/>
    <s v="Feb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10"/>
    <s v="Dec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10"/>
    <s v="Dec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4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1"/>
    <s v="Oct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10"/>
    <s v="Jan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2"/>
    <s v="Sep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11"/>
    <s v="Mar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3"/>
    <s v="Dec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2"/>
    <s v="Sep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8:00:55"/>
    <d v="2012-05-27T18:00:55"/>
    <x v="0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7"/>
    <s v="Sep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1"/>
    <s v="Oct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9"/>
    <s v="Nov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7"/>
    <s v="Aug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4"/>
    <s v="Jul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5"/>
    <s v="Apr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4"/>
    <s v="Jun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1"/>
    <s v="Oct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2"/>
    <s v="Aug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1:31:48"/>
    <d v="2012-11-28T12:31:48"/>
    <x v="9"/>
    <s v="Nov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3"/>
    <s v="Jan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0"/>
    <s v="May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8"/>
    <s v="Mar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4:28:34"/>
    <d v="2010-06-08T14:11:00"/>
    <x v="0"/>
    <s v="Jun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7"/>
    <s v="Aug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2"/>
    <s v="Sep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3"/>
    <s v="Jan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10"/>
    <s v="Jan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3:33:10"/>
    <d v="2014-03-12T22:33:10"/>
    <x v="8"/>
    <s v="Mar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3:37:03"/>
    <d v="2011-09-10T23:37:03"/>
    <x v="2"/>
    <s v="Sep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4:14:15"/>
    <d v="2010-07-26T23:59:00"/>
    <x v="6"/>
    <s v="Jul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6"/>
    <s v="Jul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1"/>
    <s v="Mar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9:07:25"/>
    <d v="2014-01-23T19:07:25"/>
    <x v="11"/>
    <s v="Jan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"/>
    <s v="Dec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0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3:19:07"/>
    <d v="2012-08-25T13:19:07"/>
    <x v="7"/>
    <s v="Aug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11"/>
    <s v="Feb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5:28:54"/>
    <d v="2010-10-22T00:00:00"/>
    <x v="1"/>
    <s v="Oct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6"/>
    <s v="Jul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10"/>
    <s v="Dec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10"/>
    <s v="Dec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1:07:02"/>
    <d v="2013-11-14T12:07:02"/>
    <x v="9"/>
    <s v="Nov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"/>
    <s v="Dec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2"/>
    <s v="Oct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"/>
    <s v="Nov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11"/>
    <s v="Feb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"/>
    <s v="Nov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9:28:50"/>
    <d v="2010-07-08T17:40:00"/>
    <x v="6"/>
    <s v="Jul"/>
    <x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4:44:55"/>
    <d v="2012-05-14T14:44:55"/>
    <x v="0"/>
    <s v="May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1"/>
    <s v="Nov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0:42:49"/>
    <d v="2012-04-08T23:42:49"/>
    <x v="5"/>
    <s v="Apr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4"/>
    <s v="Jun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8"/>
    <s v="Mar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8"/>
    <s v="Mar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5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0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3"/>
    <s v="Jan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9:34:49"/>
    <d v="2012-01-18T15:00:00"/>
    <x v="3"/>
    <s v="Jan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"/>
    <s v="Nov"/>
    <x v="2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2"/>
    <s v="Sep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s v="Jun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6"/>
    <s v="Aug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1"/>
    <s v="Feb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11"/>
    <s v="Feb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"/>
    <s v="Nov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5"/>
    <s v="Apr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3"/>
    <s v="Feb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s v="Sep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3:45:06"/>
    <d v="2016-06-30T13:45:06"/>
    <x v="4"/>
    <s v="Jun"/>
    <x v="0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8"/>
    <s v="Mar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3"/>
    <s v="Feb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3"/>
    <s v="Jan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0"/>
    <s v="Jun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"/>
    <s v="Nov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s v="Jan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7"/>
    <s v="Aug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2"/>
    <s v="Sep"/>
    <x v="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8"/>
    <s v="Apr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"/>
    <s v="Nov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5"/>
    <s v="Apr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3"/>
    <s v="Jan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1"/>
    <s v="Mar"/>
    <x v="7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1"/>
    <s v="Feb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11"/>
    <s v="Feb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1"/>
    <s v="Oct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7"/>
    <s v="Sep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1"/>
    <s v="Oct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1"/>
    <s v="Oct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8"/>
    <s v="Apr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7"/>
    <s v="Aug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1"/>
    <s v="Feb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3"/>
    <s v="Jan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s v="Jun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2"/>
    <s v="Sep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1"/>
    <s v="Nov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8"/>
    <s v="Mar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0"/>
    <s v="Jun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6"/>
    <s v="Aug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11"/>
    <s v="Feb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11"/>
    <s v="Feb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4"/>
    <s v="Jun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"/>
    <s v="Nov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7"/>
    <s v="Aug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1"/>
    <s v="Oct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7"/>
    <s v="Aug"/>
    <x v="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8"/>
    <s v="Mar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3"/>
    <s v="Dec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10"/>
    <s v="Jan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4"/>
    <s v="Jun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3:33:45"/>
    <d v="2016-10-01T03:33:45"/>
    <x v="1"/>
    <s v="Oct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2"/>
    <s v="Sep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2"/>
    <s v="Sep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6"/>
    <s v="Jul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5"/>
    <s v="May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"/>
    <s v="Nov"/>
    <x v="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"/>
    <s v="Nov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10"/>
    <s v="Nov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6"/>
    <s v="Jul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"/>
    <s v="Nov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"/>
    <s v="Nov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"/>
    <s v="Nov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1"/>
    <s v="Mar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3"/>
    <s v="Jan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10"/>
    <s v="Dec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8"/>
    <s v="Mar"/>
    <x v="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1"/>
    <s v="Feb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1"/>
    <s v="Oct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s v="Dec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10"/>
    <s v="Dec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10"/>
    <s v="Dec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4"/>
    <s v="Jun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7"/>
    <s v="Sep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10"/>
    <s v="Dec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3"/>
    <s v="Jan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3"/>
    <s v="Dec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10"/>
    <s v="Dec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9"/>
    <s v="Nov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8"/>
    <s v="Apr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9"/>
    <s v="Nov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6"/>
    <s v="Jul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1"/>
    <s v="Feb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3"/>
    <s v="Jan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3"/>
    <s v="Dec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3"/>
    <s v="Jan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d v="2015-02-10T23:59:00"/>
    <x v="3"/>
    <s v="Feb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d v="2015-01-05T15:26:00"/>
    <x v="3"/>
    <s v="Jan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3"/>
    <s v="Jan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3"/>
    <s v="Jan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3"/>
    <s v="Feb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d v="2016-01-21T16:18:29"/>
    <x v="3"/>
    <s v="Jan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d v="2015-02-14T14:39:40"/>
    <x v="3"/>
    <s v="Feb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d v="2016-01-03T23:20:07"/>
    <x v="3"/>
    <s v="Ja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8"/>
    <s v="Feb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8"/>
    <s v="Mar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8"/>
    <s v="May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8"/>
    <s v="Feb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8"/>
    <s v="Mar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8"/>
    <s v="Apr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8"/>
    <s v="Mar"/>
    <x v="6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8"/>
    <s v="Mar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8"/>
    <s v="Ma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d v="2016-07-28T12:00:09"/>
    <d v="2016-08-27T12:00:09"/>
    <x v="7"/>
    <s v="Aug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0T20:26:32"/>
    <d v="2014-07-30T20:26:32"/>
    <x v="7"/>
    <s v="Jul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d v="2014-07-31T11:42:28"/>
    <d v="2014-09-12T05:00:00"/>
    <x v="7"/>
    <s v="Sep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d v="2015-04-20T01:04:15"/>
    <d v="2015-05-20T01:04:15"/>
    <x v="0"/>
    <s v="May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d v="2015-01-07T17:13:21"/>
    <d v="2015-03-05T15:27:00"/>
    <x v="11"/>
    <s v="Mar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d v="2014-07-24T15:59:10"/>
    <d v="2014-08-23T15:59:10"/>
    <x v="7"/>
    <s v="Aug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15:26:00"/>
    <d v="2015-12-26T15:26:00"/>
    <x v="10"/>
    <s v="Dec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d v="2014-10-06T14:38:35"/>
    <d v="2014-11-05T15:38:35"/>
    <x v="9"/>
    <s v="Nov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d v="2016-08-15T20:16:29"/>
    <d v="2016-09-24T20:16:29"/>
    <x v="2"/>
    <s v="Sep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05:20:45"/>
    <d v="2016-02-12T05:20:45"/>
    <x v="11"/>
    <s v="Feb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4:07:57"/>
    <d v="2015-09-14T14:07:57"/>
    <x v="2"/>
    <s v="Sep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29T19:20:25"/>
    <d v="2014-08-26T19:20:25"/>
    <x v="7"/>
    <s v="Aug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4:08:15"/>
    <d v="2016-06-06T15:09:00"/>
    <x v="0"/>
    <s v="Jun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8T23:08:52"/>
    <d v="2017-03-05T23:08:52"/>
    <x v="8"/>
    <s v="Mar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15:26:39"/>
    <d v="2014-08-10T17:00:00"/>
    <x v="7"/>
    <s v="Aug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18:49:05"/>
    <d v="2016-03-07T18:49:05"/>
    <x v="8"/>
    <s v="Mar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2:16:17"/>
    <d v="2015-04-24T11:16:17"/>
    <x v="8"/>
    <s v="Apr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15:54:43"/>
    <d v="2016-12-04T16:54:43"/>
    <x v="10"/>
    <s v="Dec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16:37:23"/>
    <d v="2015-03-25T19:00:00"/>
    <x v="8"/>
    <s v="Mar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3:57:36"/>
    <d v="2015-03-13T12:57:36"/>
    <x v="8"/>
    <s v="Mar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16:54:53"/>
    <d v="2015-04-15T16:54:53"/>
    <x v="5"/>
    <s v="Apr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1:38:28"/>
    <d v="2016-05-01T20:00:00"/>
    <x v="5"/>
    <s v="May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d v="2016-07-05T14:22:21"/>
    <d v="2016-07-12T14:22:21"/>
    <x v="7"/>
    <s v="Jul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7-31T19:44:22"/>
    <d v="2016-08-30T19:44:22"/>
    <x v="7"/>
    <s v="Aug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4"/>
    <s v="Jul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1"/>
    <s v="Feb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6"/>
    <s v="Aug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10"/>
    <s v="Dec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5"/>
    <s v="Apr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9"/>
    <s v="Nov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1"/>
    <s v="Sep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3:04:53"/>
    <d v="2015-11-17T14:04:53"/>
    <x v="9"/>
    <s v="Nov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1"/>
    <s v="Feb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1"/>
    <s v="Oct"/>
    <x v="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3"/>
    <s v="Jan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0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7"/>
    <s v="Sep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3"/>
    <s v="Jan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s v="Jul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0"/>
    <s v="May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0"/>
    <s v="May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s v="Jan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7"/>
    <s v="Aug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6"/>
    <s v="Aug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6:53:24"/>
    <d v="2014-08-08T16:53:24"/>
    <x v="7"/>
    <s v="Aug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8"/>
    <s v="Mar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7"/>
    <s v="Aug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2:08:07"/>
    <d v="2014-06-15T12:08:07"/>
    <x v="4"/>
    <s v="Jun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5"/>
    <s v="Apr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4"/>
    <s v="Jun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s v="May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5"/>
    <s v="Apr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3"/>
    <s v="Jan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1"/>
    <s v="Feb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1"/>
    <s v="Oct"/>
    <x v="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7"/>
    <s v="Aug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1"/>
    <s v="Oct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1"/>
    <s v="Mar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5"/>
    <s v="Apr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s v="May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1"/>
    <s v="Feb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6"/>
    <s v="Jul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9"/>
    <s v="Dec"/>
    <x v="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0"/>
    <s v="Jun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4"/>
    <s v="Jun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8"/>
    <s v="Mar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5"/>
    <s v="Apr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5:40:24"/>
    <d v="2014-07-23T15:40:24"/>
    <x v="6"/>
    <s v="Jul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8"/>
    <s v="Apr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9"/>
    <s v="Nov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10"/>
    <s v="Dec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3"/>
    <s v="Jan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10"/>
    <s v="Jan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7"/>
    <s v="Aug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1"/>
    <s v="Oct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8"/>
    <s v="Mar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0"/>
    <s v="Jun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10"/>
    <s v="Dec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5"/>
    <s v="Apr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5"/>
    <s v="Apr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5:56:40"/>
    <d v="2011-10-28T15:56:40"/>
    <x v="1"/>
    <s v="Oct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8"/>
    <s v="Mar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1:53:45"/>
    <d v="2013-05-30T11:53:45"/>
    <x v="4"/>
    <s v="May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5"/>
    <s v="Apr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5"/>
    <s v="Apr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9:58:50"/>
    <d v="2015-09-25T09:58:50"/>
    <x v="7"/>
    <s v="Sep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6"/>
    <s v="Jul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9"/>
    <s v="Nov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7"/>
    <s v="Aug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4"/>
    <s v="Jun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1"/>
    <s v="Nov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6:47:48"/>
    <d v="2015-12-24T16:47:48"/>
    <x v="10"/>
    <s v="Dec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3"/>
    <s v="Dec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7"/>
    <s v="Jul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10"/>
    <s v="Nov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7"/>
    <s v="Aug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10"/>
    <s v="Dec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5"/>
    <s v="Apr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1"/>
    <s v="Jan"/>
    <x v="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s v="Jan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6:05:21"/>
    <d v="2015-08-06T06:05:21"/>
    <x v="7"/>
    <s v="Aug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1:47:30"/>
    <d v="2015-07-09T11:47:30"/>
    <x v="6"/>
    <s v="Jul"/>
    <x v="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9:08:47"/>
    <d v="2015-02-16T19:08:47"/>
    <x v="11"/>
    <s v="Feb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10"/>
    <s v="Dec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3:22:00"/>
    <d v="2015-04-28T23:22:00"/>
    <x v="5"/>
    <s v="Apr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2"/>
    <s v="Oct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5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8:19:43"/>
    <d v="2014-10-19T18:19:43"/>
    <x v="2"/>
    <s v="Oct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9"/>
    <s v="Dec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4"/>
    <s v="Jun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10"/>
    <s v="Jan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1:27:43"/>
    <d v="2015-09-06T21:27:43"/>
    <x v="2"/>
    <s v="Sep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0"/>
    <s v="May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4"/>
    <s v="Jun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2"/>
    <s v="Sep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7"/>
    <s v="Aug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20:42:42"/>
    <d v="2015-02-23T20:42:42"/>
    <x v="11"/>
    <s v="Feb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9"/>
    <s v="Dec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10"/>
    <s v="Dec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2:26:05"/>
    <d v="2015-06-30T10:45:00"/>
    <x v="4"/>
    <s v="Jun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8"/>
    <s v="Mar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0:06:29"/>
    <d v="2015-05-19T10:06:29"/>
    <x v="0"/>
    <s v="May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2"/>
    <s v="Sep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2:22:00"/>
    <d v="2014-08-09T12:22:00"/>
    <x v="7"/>
    <s v="Aug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2:23:02"/>
    <d v="2016-06-18T12:23:02"/>
    <x v="4"/>
    <s v="Jun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6"/>
    <s v="Jul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4"/>
    <s v="Jun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2"/>
    <s v="Sep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s v="Sep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1"/>
    <s v="Feb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s v="May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9"/>
    <s v="Nov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1:22:32"/>
    <d v="2014-08-20T11:22:32"/>
    <x v="7"/>
    <s v="Aug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6"/>
    <s v="Aug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0"/>
    <s v="May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6"/>
    <s v="Jul"/>
    <x v="1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1"/>
    <s v="Mar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0:51:36"/>
    <d v="2014-10-15T10:51:36"/>
    <x v="1"/>
    <s v="Oct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7"/>
    <s v="Aug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1"/>
    <s v="Oct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4"/>
    <s v="Jun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1"/>
    <s v="Mar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3"/>
    <s v="Jan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s v="Nov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8"/>
    <s v="Apr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8"/>
    <s v="Apr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8"/>
    <s v="Mar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8"/>
    <s v="Mar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8"/>
    <s v="Mar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8"/>
    <s v="Mar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8"/>
    <s v="Ma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8"/>
    <s v="Mar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8"/>
    <s v="Mar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8"/>
    <s v="Mar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8"/>
    <s v="Mar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8"/>
    <s v="Apr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8"/>
    <s v="Mar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8"/>
    <s v="Mar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8"/>
    <s v="Apr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8"/>
    <s v="Mar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8"/>
    <s v="Apr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8"/>
    <s v="Mar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8"/>
    <s v="Mar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8"/>
    <s v="Mar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8"/>
    <s v="Mar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8"/>
    <s v="Apr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8"/>
    <s v="Mar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8"/>
    <s v="Apr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8"/>
    <s v="Mar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8"/>
    <s v="Apr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8"/>
    <s v="Mar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8"/>
    <s v="Ma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8"/>
    <s v="Mar"/>
    <x v="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8"/>
    <s v="Mar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8"/>
    <s v="Mar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8"/>
    <s v="Mar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8"/>
    <s v="Apr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8"/>
    <s v="Mar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d v="2016-02-19T09:29:20"/>
    <d v="2016-03-20T08:29:20"/>
    <x v="8"/>
    <s v="Mar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d v="2016-02-09T13:37:33"/>
    <d v="2016-04-09T12:37:33"/>
    <x v="8"/>
    <s v="Apr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d v="2017-02-06T13:37:33"/>
    <d v="2017-03-11T08:29:00"/>
    <x v="8"/>
    <s v="Mar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d v="2016-02-23T12:01:04"/>
    <d v="2016-03-24T11:01:04"/>
    <x v="8"/>
    <s v="Mar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8"/>
    <s v="Apr"/>
    <x v="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8"/>
    <s v="Mar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0"/>
    <s v="Jun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2"/>
    <s v="Oct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5"/>
    <s v="Apr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7:03:36"/>
    <d v="2014-08-07T02:00:00"/>
    <x v="7"/>
    <s v="Aug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7"/>
    <s v="Sep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s v="Apr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8:20:30"/>
    <d v="2011-02-24T18:20:30"/>
    <x v="11"/>
    <s v="Feb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7:36:08"/>
    <d v="2015-08-27T20:00:00"/>
    <x v="7"/>
    <s v="Aug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2"/>
    <s v="Oct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1"/>
    <s v="Feb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3:55:42"/>
    <d v="2015-02-02T13:55:42"/>
    <x v="11"/>
    <s v="Feb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10"/>
    <s v="Dec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1:19:24"/>
    <d v="2012-07-28T11:00:00"/>
    <x v="7"/>
    <s v="Jul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1:47:45"/>
    <d v="2012-08-24T01:47:45"/>
    <x v="2"/>
    <s v="Aug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7"/>
    <s v="Aug"/>
    <x v="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8:06:07"/>
    <d v="2012-01-05T18:06:07"/>
    <x v="3"/>
    <s v="Jan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4"/>
    <s v="Jul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9"/>
    <s v="Nov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2"/>
    <s v="Sep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4"/>
    <s v="Jul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8"/>
    <s v="Mar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8"/>
    <s v="Mar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8"/>
    <s v="Feb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8"/>
    <s v="Mar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8"/>
    <s v="Mar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8"/>
    <s v="Mar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8"/>
    <s v="Mar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8"/>
    <s v="Mar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8"/>
    <s v="Apr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8"/>
    <s v="Mar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d v="2016-02-26T08:01:20"/>
    <d v="2016-03-25T17:00:00"/>
    <x v="8"/>
    <s v="Mar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d v="2016-02-14T05:38:23"/>
    <d v="2016-03-22T15:01:00"/>
    <x v="8"/>
    <s v="Ma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d v="2016-02-15T01:04:57"/>
    <d v="2016-03-16T00:04:57"/>
    <x v="8"/>
    <s v="Mar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d v="2017-02-14T09:24:46"/>
    <d v="2017-03-14T08:24:46"/>
    <x v="8"/>
    <s v="Mar"/>
    <x v="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d v="2015-02-17T10:05:20"/>
    <d v="2015-03-19T09:05:20"/>
    <x v="8"/>
    <s v="Mar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8"/>
    <s v="Mar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8"/>
    <s v="Feb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8"/>
    <s v="Mar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8"/>
    <s v="Mar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8"/>
    <s v="Mar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8"/>
    <s v="Mar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8"/>
    <s v="Mar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8"/>
    <s v="Apr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d v="2015-02-17T13:45:23"/>
    <d v="2015-03-19T12:45:23"/>
    <x v="8"/>
    <s v="Mar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d v="2016-02-20T12:59:28"/>
    <d v="2016-03-21T11:59:28"/>
    <x v="8"/>
    <s v="Mar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d v="2016-02-05T11:08:33"/>
    <d v="2016-02-25T11:08:33"/>
    <x v="8"/>
    <s v="Feb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d v="2016-02-10T18:34:05"/>
    <d v="2016-03-11T18:34:05"/>
    <x v="8"/>
    <s v="Mar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8"/>
    <s v="Mar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d v="2015-03-09T21:39:49"/>
    <x v="8"/>
    <s v="Mar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d v="2014-03-04T16:00:00"/>
    <x v="8"/>
    <s v="Mar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d v="2015-03-25T16:36:06"/>
    <x v="8"/>
    <s v="Mar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d v="2012-03-07T23:59:00"/>
    <x v="8"/>
    <s v="Mar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d v="2013-03-10T17:38:28"/>
    <x v="8"/>
    <s v="Mar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8"/>
    <s v="Apr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8"/>
    <s v="Ma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8"/>
    <s v="Mar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d v="2013-04-19T22:38:21"/>
    <x v="8"/>
    <s v="Apr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d v="2013-03-10T13:07:31"/>
    <x v="8"/>
    <s v="Mar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d v="2016-04-03T07:01:02"/>
    <x v="8"/>
    <s v="Apr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8"/>
    <s v="Mar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8"/>
    <s v="Mar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8"/>
    <s v="Mar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8"/>
    <s v="Mar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8"/>
    <s v="Mar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d v="2016-03-24T03:11:38"/>
    <x v="8"/>
    <s v="Mar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8"/>
    <s v="Mar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8"/>
    <s v="Mar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d v="2017-02-20T19:07:33"/>
    <x v="8"/>
    <s v="Feb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d v="2013-03-26T03:23:59"/>
    <x v="8"/>
    <s v="Mar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d v="2016-03-23T01:59:00"/>
    <x v="8"/>
    <s v="Mar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8"/>
    <s v="Feb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d v="2016-03-26T12:11:30"/>
    <x v="8"/>
    <s v="Ma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d v="2013-03-09T02:28:39"/>
    <x v="8"/>
    <s v="Mar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d v="2012-04-06T23:00:00"/>
    <x v="8"/>
    <s v="Apr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d v="2012-04-14T12:36:00"/>
    <x v="8"/>
    <s v="Apr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d v="2012-03-13T01:59:00"/>
    <x v="8"/>
    <s v="Mar"/>
    <x v="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8"/>
    <s v="Mar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8"/>
    <s v="Mar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8"/>
    <s v="Ma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d v="2017-03-11T20:58:35"/>
    <x v="8"/>
    <s v="Mar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1"/>
    <s v="Mar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6"/>
    <s v="Jul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10"/>
    <s v="Dec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1"/>
    <s v="Feb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2"/>
    <s v="Oct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1"/>
    <s v="Oct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7"/>
    <s v="Aug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9"/>
    <s v="Nov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5"/>
    <s v="Apr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8"/>
    <s v="Mar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2"/>
    <s v="Oct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9"/>
    <s v="Nov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1"/>
    <s v="Feb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4"/>
    <s v="Jul"/>
    <x v="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3"/>
    <s v="Jan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6"/>
    <s v="Jul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3"/>
    <s v="Dec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10"/>
    <s v="Dec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s v="May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5"/>
    <s v="Apr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1"/>
    <s v="Oct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10"/>
    <s v="Dec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3"/>
    <s v="Jan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0"/>
    <s v="May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2"/>
    <s v="Oct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9"/>
    <s v="Dec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6"/>
    <s v="Jul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7"/>
    <s v="Aug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20:26:48"/>
    <d v="2017-01-26T20:26:48"/>
    <x v="3"/>
    <s v="Jan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1:33:45"/>
    <d v="2014-07-15T21:33:45"/>
    <x v="6"/>
    <s v="Jul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8"/>
    <s v="Mar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10"/>
    <s v="Dec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10"/>
    <s v="Dec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8"/>
    <s v="Mar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7"/>
    <s v="Aug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9"/>
    <s v="Dec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9:17:33"/>
    <d v="2014-08-15T09:17:33"/>
    <x v="7"/>
    <s v="Aug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2"/>
    <s v="Oct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6"/>
    <s v="Jul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6"/>
    <s v="Aug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d v="2017-03-07T00:00:00"/>
    <x v="8"/>
    <s v="Mar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d v="2017-03-12T07:10:42"/>
    <x v="8"/>
    <s v="Mar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d v="2011-03-11T23:00:00"/>
    <x v="8"/>
    <s v="Mar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d v="2012-03-13T22:59:00"/>
    <x v="8"/>
    <s v="Mar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d v="2014-03-26T14:10:33"/>
    <x v="8"/>
    <s v="Mar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d v="2012-03-09T23:02:09"/>
    <x v="8"/>
    <s v="Mar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d v="2013-03-09T18:42:17"/>
    <x v="8"/>
    <s v="Mar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d v="2013-03-21T13:03:35"/>
    <x v="8"/>
    <s v="Mar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d v="2014-04-02T13:36:40"/>
    <x v="8"/>
    <s v="Apr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d v="2015-03-19T10:00:28"/>
    <x v="8"/>
    <s v="Mar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d v="2017-03-05T16:48:10"/>
    <x v="8"/>
    <s v="Mar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d v="2017-03-10T23:50:08"/>
    <x v="8"/>
    <s v="Mar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d v="2016-03-24T08:27:36"/>
    <x v="8"/>
    <s v="Mar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d v="2016-03-23T09:18:05"/>
    <x v="8"/>
    <s v="Mar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8"/>
    <s v="Mar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8"/>
    <s v="Mar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d v="2012-03-21T15:48:00"/>
    <x v="8"/>
    <s v="Mar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8"/>
    <s v="Mar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8"/>
    <s v="Mar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8"/>
    <s v="Mar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8"/>
    <s v="Mar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d v="2016-04-17T18:44:54"/>
    <x v="8"/>
    <s v="Apr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d v="2015-04-10T00:32:54"/>
    <x v="8"/>
    <s v="Apr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d v="2013-03-13T15:00:00"/>
    <x v="8"/>
    <s v="Mar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d v="2015-03-11T18:45:52"/>
    <x v="8"/>
    <s v="Mar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8"/>
    <s v="Mar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8"/>
    <s v="Mar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8"/>
    <s v="Apr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8"/>
    <s v="Feb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8"/>
    <s v="Mar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8"/>
    <s v="Mar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8"/>
    <s v="Feb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8"/>
    <s v="Mar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8"/>
    <s v="Mar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8"/>
    <s v="Mar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d v="2015-03-08T22:44:52"/>
    <x v="8"/>
    <s v="Mar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d v="2016-03-13T07:00:00"/>
    <x v="8"/>
    <s v="Mar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8"/>
    <s v="Feb"/>
    <x v="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8"/>
    <s v="Feb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8"/>
    <s v="Mar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8"/>
    <s v="Mar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8"/>
    <s v="Mar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8"/>
    <s v="Mar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8"/>
    <s v="Mar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8"/>
    <s v="Mar"/>
    <x v="0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8"/>
    <s v="Mar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8"/>
    <s v="Mar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8"/>
    <s v="Mar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8"/>
    <s v="Mar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8"/>
    <s v="Feb"/>
    <x v="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8"/>
    <s v="Mar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8"/>
    <s v="Apr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8"/>
    <s v="Feb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8"/>
    <s v="Mar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8"/>
    <s v="Mar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8"/>
    <s v="Apr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8"/>
    <s v="Mar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8"/>
    <s v="Mar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8"/>
    <s v="Mar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8"/>
    <s v="Feb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1"/>
    <s v="Feb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9"/>
    <s v="Nov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9"/>
    <s v="Dec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7"/>
    <s v="Aug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9"/>
    <s v="Nov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2:12:15"/>
    <d v="2014-12-31T23:12:15"/>
    <x v="10"/>
    <s v="Dec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0"/>
    <s v="Jun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1"/>
    <s v="Feb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10"/>
    <s v="Dec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3"/>
    <s v="Feb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3"/>
    <s v="Jan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7"/>
    <s v="Aug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7:13:39"/>
    <d v="2015-11-21T18:13:39"/>
    <x v="9"/>
    <s v="Nov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2"/>
    <s v="Sep"/>
    <x v="1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1"/>
    <s v="Feb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1"/>
    <s v="Oct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6"/>
    <s v="Jun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1"/>
    <s v="Feb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s v="Sep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3"/>
    <s v="Jan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10"/>
    <s v="Nov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2:09:19"/>
    <d v="2015-04-28T22:09:19"/>
    <x v="5"/>
    <s v="Apr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4:22:00"/>
    <d v="2015-08-24T04:22:00"/>
    <x v="6"/>
    <s v="Aug"/>
    <x v="1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s v="Sep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5"/>
    <s v="Apr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20:27:22"/>
    <d v="2015-04-09T20:27:22"/>
    <x v="5"/>
    <s v="Apr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10"/>
    <s v="Dec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9"/>
    <s v="Nov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3:43:48"/>
    <d v="2015-07-20T13:43:48"/>
    <x v="6"/>
    <s v="Jul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9"/>
    <s v="Dec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4"/>
    <s v="Jun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1"/>
    <s v="Oct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1"/>
    <s v="Feb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6"/>
    <s v="Jul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5"/>
    <s v="Apr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8"/>
    <s v="Mar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0"/>
    <s v="May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7"/>
    <s v="Sep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0:29:18"/>
    <d v="2016-05-25T10:29:18"/>
    <x v="0"/>
    <s v="May"/>
    <x v="0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7:13:29"/>
    <d v="2017-01-02T17:13:29"/>
    <x v="3"/>
    <s v="Jan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5:57:42"/>
    <d v="2015-09-12T15:57:42"/>
    <x v="7"/>
    <s v="Sep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8:00:55"/>
    <d v="2015-06-14T08:00:55"/>
    <x v="4"/>
    <s v="Jun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5:44:38"/>
    <d v="2016-04-21T05:44:38"/>
    <x v="0"/>
    <s v="Apr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6"/>
    <s v="Jul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7:28:38"/>
    <d v="2015-05-22T00:25:00"/>
    <x v="0"/>
    <s v="May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4:28:25"/>
    <d v="2015-05-10T14:28:25"/>
    <x v="5"/>
    <s v="May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1"/>
    <s v="Feb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9"/>
    <s v="Nov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1:52:43"/>
    <d v="2014-07-28T11:52:43"/>
    <x v="6"/>
    <s v="Jul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1:42:27"/>
    <d v="2017-04-15T10:42:27"/>
    <x v="5"/>
    <s v="Apr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0"/>
    <s v="Apr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7"/>
    <s v="Sep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3"/>
    <s v="Jan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6:30:44"/>
    <d v="2015-11-11T17:30:44"/>
    <x v="9"/>
    <s v="Nov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1:56:00"/>
    <d v="2014-08-10T23:00:00"/>
    <x v="7"/>
    <s v="Aug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3:54:56"/>
    <d v="2015-12-02T12:25:00"/>
    <x v="10"/>
    <s v="Dec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6:31:38"/>
    <d v="2014-11-30T18:45:00"/>
    <x v="9"/>
    <s v="Nov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8"/>
    <s v="Feb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8"/>
    <s v="Mar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8"/>
    <s v="Feb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8"/>
    <s v="Mar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8"/>
    <s v="Apr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8"/>
    <s v="Apr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8"/>
    <s v="Mar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8"/>
    <s v="Mar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8"/>
    <s v="Mar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8"/>
    <s v="Mar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8"/>
    <s v="Apr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8"/>
    <s v="Mar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8"/>
    <s v="Mar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8"/>
    <s v="Mar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d v="2016-04-18T04:13:25"/>
    <x v="8"/>
    <s v="Apr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d v="2015-03-13T01:59:00"/>
    <x v="8"/>
    <s v="Mar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d v="2016-03-03T00:59:00"/>
    <x v="8"/>
    <s v="Mar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8"/>
    <s v="Ma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8"/>
    <s v="Mar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8"/>
    <s v="Feb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9"/>
    <s v="Nov"/>
    <x v="2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2"/>
    <s v="Sep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6"/>
    <s v="Jul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3:49:23"/>
    <d v="2012-07-21T09:51:00"/>
    <x v="4"/>
    <s v="Jul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4"/>
    <s v="Jun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1"/>
    <s v="Feb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7:01:11"/>
    <d v="2016-08-02T17:01:11"/>
    <x v="7"/>
    <s v="Aug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3"/>
    <s v="Jan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9:40:52"/>
    <d v="2012-11-15T10:40:52"/>
    <x v="9"/>
    <s v="Nov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1"/>
    <s v="Oct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s v="Feb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4"/>
    <s v="Jun"/>
    <x v="4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5:47:55"/>
    <d v="2013-06-16T15:47:55"/>
    <x v="4"/>
    <s v="Jun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5"/>
    <s v="Apr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3:57:11"/>
    <d v="2011-08-27T13:57:11"/>
    <x v="7"/>
    <s v="Aug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6:24:19"/>
    <d v="2014-09-16T06:24:19"/>
    <x v="7"/>
    <s v="Sep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6"/>
    <s v="Jul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7"/>
    <s v="Sep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6"/>
    <s v="Aug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0"/>
    <s v="May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8"/>
    <s v="Mar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8"/>
    <s v="Mar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d v="2016-03-02T14:21:27"/>
    <x v="8"/>
    <s v="Mar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d v="2015-03-31T07:52:00"/>
    <x v="8"/>
    <s v="Mar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8"/>
    <s v="Feb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8"/>
    <s v="Apr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d v="2015-02-28T23:59:00"/>
    <x v="8"/>
    <s v="Feb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d v="2016-03-26T11:39:00"/>
    <x v="8"/>
    <s v="Mar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d v="2016-03-15T11:00:00"/>
    <x v="8"/>
    <s v="Mar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8"/>
    <s v="Apr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8"/>
    <s v="Mar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8"/>
    <s v="Mar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8"/>
    <s v="Mar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1"/>
    <s v="Mar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1"/>
    <s v="Ja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11"/>
    <s v="Feb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11"/>
    <s v="Mar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11"/>
    <s v="Feb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11"/>
    <s v="Feb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1"/>
    <s v="Feb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1"/>
    <s v="Feb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11"/>
    <s v="Feb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11"/>
    <s v="Feb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1"/>
    <s v="Feb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11"/>
    <s v="Ap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1"/>
    <s v="Feb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1"/>
    <s v="Feb"/>
    <x v="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11"/>
    <s v="Feb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11"/>
    <s v="Feb"/>
    <x v="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11"/>
    <s v="Feb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11"/>
    <s v="Mar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11"/>
    <s v="Mar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1"/>
    <s v="Feb"/>
    <x v="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11"/>
    <s v="Feb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1"/>
    <s v="Mar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11"/>
    <s v="Jan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11"/>
    <s v="Feb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11"/>
    <s v="Feb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1"/>
    <s v="Feb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11"/>
    <s v="Jan"/>
    <x v="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5"/>
    <s v="nature"/>
    <d v="2014-12-01T12:05:38"/>
    <d v="2014-12-31T12:05:38"/>
    <x v="3"/>
    <s v="Dec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d v="2015-06-15T18:55:00"/>
    <d v="2015-06-30T18:55:00"/>
    <x v="6"/>
    <s v="Jun"/>
    <x v="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d v="2014-10-23T07:13:54"/>
    <d v="2014-11-22T08:13:54"/>
    <x v="9"/>
    <s v="Nov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d v="2015-02-17T20:13:44"/>
    <d v="2015-03-31T19:18:00"/>
    <x v="8"/>
    <s v="Mar"/>
    <x v="1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d v="2015-01-27T16:13:54"/>
    <d v="2015-03-02T16:16:00"/>
    <x v="11"/>
    <s v="Mar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d v="2014-07-19T00:06:39"/>
    <d v="2014-09-17T00:06:39"/>
    <x v="7"/>
    <s v="Sep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d v="2017-02-16T05:14:42"/>
    <d v="2017-02-23T05:14:42"/>
    <x v="8"/>
    <s v="Feb"/>
    <x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d v="2015-10-09T16:10:20"/>
    <d v="2015-11-08T17:10:20"/>
    <x v="9"/>
    <s v="Nov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d v="2015-10-03T22:15:59"/>
    <d v="2015-11-02T23:15:59"/>
    <x v="9"/>
    <s v="Nov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d v="2016-04-12T05:47:14"/>
    <d v="2016-05-12T05:47:14"/>
    <x v="0"/>
    <s v="May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d v="2015-04-27T14:47:19"/>
    <d v="2015-05-27T14:47:19"/>
    <x v="0"/>
    <s v="May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d v="2014-09-10T11:31:48"/>
    <d v="2014-09-30T22:59:00"/>
    <x v="1"/>
    <s v="Sep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d v="2015-08-03T01:47:27"/>
    <d v="2015-09-02T01:47:27"/>
    <x v="2"/>
    <s v="Sep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d v="2015-07-03T01:03:10"/>
    <d v="2015-08-02T01:03:10"/>
    <x v="7"/>
    <s v="Aug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d v="2015-08-25T09:43:52"/>
    <d v="2015-09-17T12:00:00"/>
    <x v="2"/>
    <s v="Sep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d v="2016-06-03T22:40:24"/>
    <d v="2016-07-03T22:40:24"/>
    <x v="6"/>
    <s v="Jul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d v="2014-08-20T10:40:33"/>
    <d v="2014-09-20T10:40:33"/>
    <x v="2"/>
    <s v="Sep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d v="2015-06-30T04:32:39"/>
    <d v="2015-08-28T07:12:00"/>
    <x v="6"/>
    <s v="Aug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d v="2015-04-13T20:16:39"/>
    <d v="2015-04-28T20:16:39"/>
    <x v="0"/>
    <s v="Apr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d v="2014-10-23T19:29:53"/>
    <d v="2014-11-12T20:29:53"/>
    <x v="9"/>
    <s v="Nov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9"/>
    <s v="Nov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8:35:16"/>
    <d v="2009-12-01T19:50:00"/>
    <x v="1"/>
    <s v="Dec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1"/>
    <s v="Mar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s v="May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4"/>
    <s v="Jun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6"/>
    <s v="Jul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8"/>
    <s v="Feb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10"/>
    <s v="Dec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1:18:34"/>
    <d v="2013-05-25T11:18:34"/>
    <x v="0"/>
    <s v="May"/>
    <x v="2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5"/>
    <s v="Apr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4"/>
    <s v="Jun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8"/>
    <s v="Feb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8"/>
    <s v="Mar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1"/>
    <s v="Feb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6"/>
    <s v="Jul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4"/>
    <s v="Jun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4"/>
    <s v="Jul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2"/>
    <s v="Sep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7"/>
    <s v="Aug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20:12:06"/>
    <d v="2012-05-20T20:12:06"/>
    <x v="5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places"/>
    <d v="2015-11-17T05:46:30"/>
    <d v="2015-12-19T05:46:30"/>
    <x v="10"/>
    <s v="Dec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d v="2015-08-30T13:57:33"/>
    <d v="2015-10-26T16:20:00"/>
    <x v="2"/>
    <s v="Oct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d v="2014-08-26T16:43:11"/>
    <d v="2014-09-25T16:43:11"/>
    <x v="2"/>
    <s v="Sep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d v="2014-05-20T10:35:01"/>
    <d v="2014-05-30T10:35:01"/>
    <x v="4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d v="2016-12-03T16:29:28"/>
    <d v="2016-12-25T06:00:00"/>
    <x v="3"/>
    <s v="Dec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d v="2015-03-05T21:30:22"/>
    <d v="2015-04-04T20:30:22"/>
    <x v="5"/>
    <s v="Apr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d v="2014-11-13T17:49:25"/>
    <d v="2014-12-13T17:49:25"/>
    <x v="10"/>
    <s v="Dec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d v="2015-01-01T00:59:59"/>
    <d v="2015-01-31T15:12:00"/>
    <x v="11"/>
    <s v="Jan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d v="2015-09-09T18:38:06"/>
    <d v="2015-10-09T18:38:06"/>
    <x v="1"/>
    <s v="Oct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d v="2015-08-24T15:34:24"/>
    <d v="2015-09-23T15:34:24"/>
    <x v="2"/>
    <s v="Sep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d v="2016-03-04T12:25:41"/>
    <d v="2016-04-03T11:25:41"/>
    <x v="5"/>
    <s v="Apr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d v="2015-02-10T20:44:45"/>
    <d v="2015-03-27T19:44:45"/>
    <x v="8"/>
    <s v="Mar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d v="2015-01-29T15:17:35"/>
    <d v="2015-02-28T15:17:35"/>
    <x v="11"/>
    <s v="Feb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d v="2016-03-16T12:06:22"/>
    <d v="2016-05-15T11:21:00"/>
    <x v="5"/>
    <s v="May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d v="2014-05-20T20:12:08"/>
    <d v="2014-06-18T15:13:00"/>
    <x v="4"/>
    <s v="Jun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d v="2014-10-29T05:19:29"/>
    <d v="2014-12-13T06:19:29"/>
    <x v="9"/>
    <s v="Dec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d v="2016-08-21T03:29:57"/>
    <d v="2016-09-20T03:29:57"/>
    <x v="2"/>
    <s v="Sep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d v="2015-05-27T11:00:58"/>
    <d v="2015-07-26T11:00:58"/>
    <x v="4"/>
    <s v="Jul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d v="2016-03-09T07:56:16"/>
    <d v="2016-04-08T06:56:16"/>
    <x v="5"/>
    <s v="Apr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d v="2014-05-31T20:22:32"/>
    <d v="2014-07-15T00:11:00"/>
    <x v="4"/>
    <s v="Jul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11"/>
    <s v="Feb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11"/>
    <s v="Feb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1"/>
    <s v="Feb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11"/>
    <s v="Feb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11"/>
    <s v="Jan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11"/>
    <s v="Jan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1"/>
    <s v="Feb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11"/>
    <s v="Mar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11"/>
    <s v="Mar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11"/>
    <s v="Feb"/>
    <x v="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1"/>
    <s v="Feb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1"/>
    <s v="Jan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1"/>
    <s v="Mar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1"/>
    <s v="Feb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d v="2017-01-06T09:23:31"/>
    <d v="2017-02-06T09:23:31"/>
    <x v="11"/>
    <s v="Feb"/>
    <x v="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d v="2017-01-12T07:09:38"/>
    <d v="2017-02-11T07:09:38"/>
    <x v="11"/>
    <s v="Feb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d v="2017-01-26T15:18:25"/>
    <d v="2017-02-25T15:18:25"/>
    <x v="11"/>
    <s v="Feb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1"/>
    <s v="Feb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1"/>
    <s v="Feb"/>
    <x v="3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1"/>
    <s v="Feb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1"/>
    <s v="Mar"/>
    <x v="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1"/>
    <s v="Feb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1"/>
    <s v="Mar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1"/>
    <s v="Feb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1"/>
    <s v="Feb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1"/>
    <s v="Mar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1"/>
    <s v="Feb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1"/>
    <s v="Feb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1"/>
    <s v="Feb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1"/>
    <s v="Mar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1"/>
    <s v="Feb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1"/>
    <s v="Mar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d v="2017-01-16T07:48:05"/>
    <d v="2017-02-14T17:59:00"/>
    <x v="11"/>
    <s v="Feb"/>
    <x v="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d v="2017-01-06T11:25:39"/>
    <d v="2017-02-05T11:25:39"/>
    <x v="11"/>
    <s v="Feb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d v="2017-01-21T07:01:30"/>
    <d v="2017-02-20T07:01:30"/>
    <x v="11"/>
    <s v="Feb"/>
    <x v="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d v="2017-01-01T12:35:22"/>
    <d v="2017-01-31T19:00:00"/>
    <x v="11"/>
    <s v="Jan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d v="2016-01-22T06:24:25"/>
    <d v="2016-02-15T10:00:00"/>
    <x v="11"/>
    <s v="Feb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1"/>
    <s v="Mar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1"/>
    <s v="Feb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1"/>
    <s v="Mar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1"/>
    <s v="Feb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1"/>
    <s v="Jan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1"/>
    <s v="Mar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1"/>
    <s v="Feb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1"/>
    <s v="Feb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d v="2015-01-22T09:31:17"/>
    <d v="2015-03-08T08:31:17"/>
    <x v="11"/>
    <s v="Mar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d v="2017-01-23T18:25:21"/>
    <d v="2017-03-01T14:00:00"/>
    <x v="11"/>
    <s v="Mar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1"/>
    <s v="Mar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1"/>
    <s v="Feb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1"/>
    <s v="Mar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1"/>
    <s v="Feb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1"/>
    <s v="Mar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1"/>
    <s v="Feb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1"/>
    <s v="Mar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d v="2015-03-02T00:59:00"/>
    <x v="11"/>
    <s v="Mar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d v="2011-02-20T18:52:34"/>
    <x v="11"/>
    <s v="Feb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d v="2014-02-06T12:01:24"/>
    <x v="11"/>
    <s v="Feb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d v="2013-03-11T13:02:26"/>
    <x v="11"/>
    <s v="Mar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11"/>
    <s v="Feb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d v="2012-01-24T14:26:13"/>
    <x v="11"/>
    <s v="Jan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1"/>
    <s v="Mar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11"/>
    <s v="Feb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11"/>
    <s v="Feb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11"/>
    <s v="Feb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11"/>
    <s v="Mar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11"/>
    <s v="Feb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11"/>
    <s v="Mar"/>
    <x v="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11"/>
    <s v="Mar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d v="2011-02-19T20:56:41"/>
    <x v="11"/>
    <s v="Feb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d v="2017-02-10T00:00:00"/>
    <x v="11"/>
    <s v="Feb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d v="2017-02-09T00:00:00"/>
    <x v="11"/>
    <s v="Feb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d v="2016-01-25T11:00:00"/>
    <x v="11"/>
    <s v="Jan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d v="2015-02-28T09:00:59"/>
    <x v="11"/>
    <s v="Feb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d v="2013-01-16T15:19:25"/>
    <x v="11"/>
    <s v="Jan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d v="2014-02-06T14:00:48"/>
    <x v="11"/>
    <s v="Feb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11"/>
    <s v="Feb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11"/>
    <s v="Feb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1"/>
    <s v="Mar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11"/>
    <s v="Feb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1"/>
    <s v="Jan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d v="2017-03-28T21:00:00"/>
    <x v="8"/>
    <s v="Mar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0:07:40"/>
    <d v="2017-04-13T23:07:40"/>
    <x v="8"/>
    <s v="Apr"/>
    <x v="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5"/>
    <s v="Apr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d v="2017-03-17T13:34:01"/>
    <x v="8"/>
    <s v="Mar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8"/>
    <s v="Mar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8"/>
    <s v="Apr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d v="2017-04-10T15:15:00"/>
    <x v="5"/>
    <s v="Apr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d v="2017-04-09T06:49:54"/>
    <x v="5"/>
    <s v="Apr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8"/>
    <s v="Mar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d v="2017-04-06T04:20:42"/>
    <x v="5"/>
    <s v="Apr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d v="2017-04-02T20:00:00"/>
    <x v="5"/>
    <s v="Apr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d v="2017-03-26T18:59:00"/>
    <x v="8"/>
    <s v="Mar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5"/>
    <s v="Apr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8"/>
    <s v="Mar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d v="2017-04-09T20:00:00"/>
    <x v="5"/>
    <s v="Apr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20:40:11"/>
    <d v="2017-03-31T19:40:11"/>
    <x v="5"/>
    <s v="Mar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d v="2017-04-09T18:47:28"/>
    <x v="5"/>
    <s v="Apr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3:59:20"/>
    <d v="2017-03-25T22:33:00"/>
    <x v="5"/>
    <s v="Mar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5"/>
    <s v="Apr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d v="2017-03-31T23:00:00"/>
    <x v="5"/>
    <s v="Mar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s v="Jan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8"/>
    <s v="Mar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7"/>
    <s v="Aug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1"/>
    <s v="Feb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9:24:06"/>
    <d v="2015-09-09T11:00:00"/>
    <x v="2"/>
    <s v="Sep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2:21:12"/>
    <d v="2015-08-23T02:21:12"/>
    <x v="6"/>
    <s v="Aug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8"/>
    <s v="Mar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5:48:26"/>
    <d v="2016-05-01T15:48:26"/>
    <x v="5"/>
    <s v="May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7"/>
    <s v="Aug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3"/>
    <s v="Jan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2"/>
    <s v="Sep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6:55:53"/>
    <d v="2015-06-30T16:55:53"/>
    <x v="4"/>
    <s v="Jun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1"/>
    <s v="Oct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0"/>
    <s v="May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5"/>
    <s v="Mar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9"/>
    <s v="Dec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5"/>
    <s v="Apr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5"/>
    <s v="May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2"/>
    <s v="Sep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9"/>
    <s v="Nov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6:04:23"/>
    <d v="2015-12-11T06:04:23"/>
    <x v="10"/>
    <s v="Dec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8"/>
    <s v="Apr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d v="2015-07-01T01:00:00"/>
    <x v="4"/>
    <s v="Jul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1"/>
    <s v="Oct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d v="2014-08-24T18:14:09"/>
    <x v="7"/>
    <s v="Aug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4"/>
    <s v="Jun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8"/>
    <s v="Apr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d v="2015-10-21T10:01:14"/>
    <x v="1"/>
    <s v="Oct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20:15:06"/>
    <d v="2016-06-09T20:15:06"/>
    <x v="0"/>
    <s v="Jun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1:06:23"/>
    <d v="2015-10-24T21:06:23"/>
    <x v="1"/>
    <s v="Oct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6:45:52"/>
    <d v="2015-06-11T10:00:00"/>
    <x v="4"/>
    <s v="Jun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1:24:41"/>
    <d v="2016-01-16T00:00:00"/>
    <x v="10"/>
    <s v="Jan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1:12:54"/>
    <d v="2016-09-13T16:30:00"/>
    <x v="1"/>
    <s v="Sep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s v="May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7"/>
    <s v="Aug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9"/>
    <s v="Nov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d v="2015-07-20T17:46:32"/>
    <x v="6"/>
    <s v="Jul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1"/>
    <s v="Oct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5"/>
    <s v="May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4:37:02"/>
    <d v="2015-07-16T14:37:02"/>
    <x v="6"/>
    <s v="Jul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d v="2017-02-14T12:23:40"/>
    <x v="11"/>
    <s v="Feb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d v="2015-01-31T14:58:33"/>
    <x v="11"/>
    <s v="Jan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d v="2014-02-23T07:00:57"/>
    <x v="11"/>
    <s v="Feb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d v="2012-02-27T11:17:03"/>
    <x v="11"/>
    <s v="Feb"/>
    <x v="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d v="2015-02-03T23:00:00"/>
    <x v="11"/>
    <s v="Feb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d v="2012-02-23T12:33:46"/>
    <x v="11"/>
    <s v="Feb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d v="2011-02-05T19:46:49"/>
    <x v="11"/>
    <s v="Feb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11"/>
    <s v="Feb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d v="2015-02-06T10:04:31"/>
    <x v="11"/>
    <s v="Feb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d v="2014-03-08T17:11:35"/>
    <x v="11"/>
    <s v="Mar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d v="2017-02-02T11:36:49"/>
    <x v="11"/>
    <s v="Feb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d v="2017-02-25T18:03:59"/>
    <x v="11"/>
    <s v="Feb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11"/>
    <s v="Feb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11"/>
    <s v="Jan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11"/>
    <s v="Mar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d v="2013-02-23T23:59:00"/>
    <x v="11"/>
    <s v="Feb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d v="2015-02-26T19:30:00"/>
    <x v="11"/>
    <s v="Feb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11"/>
    <s v="Feb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11"/>
    <s v="Feb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d v="2016-02-10T17:13:36"/>
    <x v="11"/>
    <s v="Feb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d v="2016-02-21T04:33:48"/>
    <x v="11"/>
    <s v="Feb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d v="2017-03-01T12:52:15"/>
    <x v="11"/>
    <s v="Mar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11"/>
    <s v="Feb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5"/>
    <s v="photobooks"/>
    <d v="2014-07-05T06:39:39"/>
    <d v="2014-08-03T06:39:39"/>
    <x v="7"/>
    <s v="Aug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d v="2014-07-14T18:31:52"/>
    <d v="2014-08-13T18:31:52"/>
    <x v="7"/>
    <s v="Aug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d v="2014-08-04T15:38:08"/>
    <d v="2014-08-25T15:38:08"/>
    <x v="2"/>
    <s v="Aug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d v="2014-07-04T10:48:04"/>
    <d v="2014-08-03T10:48:04"/>
    <x v="7"/>
    <s v="Aug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d v="2014-07-29T08:27:24"/>
    <d v="2014-09-27T08:27:24"/>
    <x v="7"/>
    <s v="Sep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d v="2014-12-14T14:39:19"/>
    <d v="2015-01-13T14:39:19"/>
    <x v="3"/>
    <s v="Jan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d v="2014-09-09T13:43:14"/>
    <d v="2014-10-14T13:43:14"/>
    <x v="1"/>
    <s v="Oct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d v="2014-09-23T18:30:40"/>
    <d v="2014-10-23T18:30:40"/>
    <x v="1"/>
    <s v="Oct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d v="2014-05-07T12:13:56"/>
    <d v="2014-07-06T12:13:56"/>
    <x v="4"/>
    <s v="Jul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d v="2014-12-05T13:14:58"/>
    <d v="2015-01-19T13:14:58"/>
    <x v="3"/>
    <s v="Jan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d v="2014-10-18T00:14:52"/>
    <d v="2014-11-29T09:59:00"/>
    <x v="9"/>
    <s v="Nov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d v="2014-09-09T18:26:00"/>
    <d v="2014-10-24T18:26:00"/>
    <x v="1"/>
    <s v="Oct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d v="2014-09-23T17:57:51"/>
    <d v="2014-10-29T17:57:51"/>
    <x v="1"/>
    <s v="Oct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d v="2015-01-21T03:34:13"/>
    <d v="2015-02-20T03:34:13"/>
    <x v="11"/>
    <s v="Feb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d v="2015-02-10T15:43:15"/>
    <d v="2015-03-27T14:43:15"/>
    <x v="8"/>
    <s v="Mar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d v="2016-08-03T11:36:20"/>
    <d v="2016-09-02T11:36:20"/>
    <x v="2"/>
    <s v="Sep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d v="2016-05-03T09:25:10"/>
    <d v="2016-07-02T09:25:10"/>
    <x v="4"/>
    <s v="Jul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d v="2016-08-15T09:49:05"/>
    <d v="2016-09-15T09:49:05"/>
    <x v="2"/>
    <s v="Sep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d v="2016-01-19T08:48:09"/>
    <d v="2016-02-21T08:48:09"/>
    <x v="11"/>
    <s v="Feb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d v="2015-04-21T17:47:58"/>
    <d v="2015-05-21T17:47:58"/>
    <x v="0"/>
    <s v="May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d v="2014-12-30T10:44:00"/>
    <d v="2015-01-30T22:25:00"/>
    <x v="3"/>
    <s v="Jan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d v="2014-09-14T22:14:15"/>
    <d v="2014-10-15T19:00:00"/>
    <x v="1"/>
    <s v="Oct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d v="2014-11-15T08:12:57"/>
    <d v="2014-12-15T08:12:57"/>
    <x v="10"/>
    <s v="Dec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d v="2015-03-05T10:43:57"/>
    <d v="2015-04-04T09:43:57"/>
    <x v="5"/>
    <s v="Apr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d v="2014-10-01T17:45:42"/>
    <d v="2014-10-31T17:45:42"/>
    <x v="9"/>
    <s v="Oct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d v="2014-11-13T01:00:03"/>
    <d v="2015-01-12T01:00:03"/>
    <x v="10"/>
    <s v="Jan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d v="2015-01-06T11:11:18"/>
    <d v="2015-02-05T11:11:18"/>
    <x v="11"/>
    <s v="Feb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d v="2014-11-30T12:46:05"/>
    <d v="2015-01-29T12:46:05"/>
    <x v="10"/>
    <s v="Jan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d v="2015-07-03T19:44:42"/>
    <d v="2015-08-10T01:59:00"/>
    <x v="7"/>
    <s v="Aug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d v="2014-10-28T16:24:00"/>
    <d v="2014-11-27T17:24:00"/>
    <x v="9"/>
    <s v="Nov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d v="2015-01-07T08:13:42"/>
    <d v="2015-02-11T08:13:42"/>
    <x v="11"/>
    <s v="Feb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d v="2016-09-15T01:55:41"/>
    <d v="2016-10-14T11:00:00"/>
    <x v="1"/>
    <s v="Oct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d v="2016-05-25T05:32:46"/>
    <d v="2016-07-24T05:32:46"/>
    <x v="4"/>
    <s v="Jul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d v="2016-11-15T08:39:49"/>
    <d v="2016-12-15T08:39:49"/>
    <x v="10"/>
    <s v="Dec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d v="2015-12-06T02:50:33"/>
    <d v="2016-02-04T02:50:33"/>
    <x v="3"/>
    <s v="Feb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d v="2014-10-22T15:13:28"/>
    <d v="2014-11-11T16:13:28"/>
    <x v="9"/>
    <s v="Nov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d v="2016-09-10T09:32:50"/>
    <d v="2016-10-10T09:32:50"/>
    <x v="1"/>
    <s v="Oct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d v="2015-11-13T10:51:08"/>
    <d v="2015-12-15T07:10:00"/>
    <x v="10"/>
    <s v="Dec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d v="2015-06-04T06:20:30"/>
    <d v="2015-06-27T16:59:00"/>
    <x v="6"/>
    <s v="Jun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d v="2015-01-13T20:43:02"/>
    <d v="2015-02-13T20:43:02"/>
    <x v="11"/>
    <s v="Feb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d v="2015-10-05T11:16:44"/>
    <d v="2015-11-14T12:16:44"/>
    <x v="9"/>
    <s v="Nov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d v="2015-08-31T14:17:38"/>
    <d v="2015-10-02T13:00:00"/>
    <x v="2"/>
    <s v="Oct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d v="2014-08-26T10:19:09"/>
    <d v="2014-09-30T10:19:09"/>
    <x v="2"/>
    <s v="Sep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d v="2014-08-28T20:38:33"/>
    <d v="2014-09-27T20:38:33"/>
    <x v="2"/>
    <s v="Sep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d v="2017-01-07T11:20:30"/>
    <d v="2017-02-11T11:20:30"/>
    <x v="11"/>
    <s v="Feb"/>
    <x v="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d v="2015-01-25T16:47:19"/>
    <d v="2015-03-01T16:47:19"/>
    <x v="11"/>
    <s v="Mar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d v="2014-08-09T16:50:26"/>
    <d v="2014-08-21T16:50:26"/>
    <x v="2"/>
    <s v="Aug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d v="2014-08-25T05:24:30"/>
    <d v="2014-10-23T23:00:00"/>
    <x v="2"/>
    <s v="Oct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d v="2016-06-03T02:38:56"/>
    <d v="2016-07-03T02:38:56"/>
    <x v="6"/>
    <s v="Jul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d v="2014-07-09T16:20:12"/>
    <d v="2014-08-08T16:20:12"/>
    <x v="7"/>
    <s v="Aug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d v="2015-01-29T02:32:16"/>
    <d v="2015-02-28T02:32:16"/>
    <x v="11"/>
    <s v="Feb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d v="2015-06-17T16:45:37"/>
    <d v="2015-07-01T16:45:37"/>
    <x v="6"/>
    <s v="Jul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d v="2016-06-27T16:01:43"/>
    <d v="2016-07-25T14:00:00"/>
    <x v="6"/>
    <s v="Jul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d v="2016-12-01T10:53:27"/>
    <d v="2017-01-30T01:59:00"/>
    <x v="3"/>
    <s v="Jan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d v="2015-03-04T00:37:30"/>
    <d v="2015-04-02T23:37:30"/>
    <x v="5"/>
    <s v="Apr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d v="2014-06-30T13:03:16"/>
    <d v="2014-07-30T13:03:16"/>
    <x v="6"/>
    <s v="Jul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d v="2015-03-01T21:01:30"/>
    <d v="2015-03-31T20:01:30"/>
    <x v="5"/>
    <s v="Mar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1"/>
    <s v="Feb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11"/>
    <s v="Feb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11"/>
    <s v="Feb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1"/>
    <s v="Feb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1"/>
    <s v="Jan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1"/>
    <s v="Feb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11"/>
    <s v="Jan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d v="2015-02-21T06:00:00"/>
    <x v="11"/>
    <s v="Feb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d v="2015-03-22T21:14:00"/>
    <x v="11"/>
    <s v="Mar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11"/>
    <s v="Feb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1"/>
    <s v="Jan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11"/>
    <s v="Feb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1"/>
    <s v="Jan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11"/>
    <s v="Mar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11"/>
    <s v="Feb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11"/>
    <s v="Mar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11"/>
    <s v="Feb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11"/>
    <s v="Feb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1"/>
    <s v="Mar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1"/>
    <s v="Feb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1"/>
    <s v="Feb"/>
    <x v="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1"/>
    <s v="Jan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11"/>
    <s v="Mar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11"/>
    <s v="Feb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11"/>
    <s v="Feb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11"/>
    <s v="Jan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1"/>
    <s v="Feb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1"/>
    <s v="Feb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11"/>
    <s v="Jan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1"/>
    <s v="Feb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11"/>
    <s v="Feb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11"/>
    <s v="Feb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11"/>
    <s v="Feb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11"/>
    <s v="Feb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11"/>
    <s v="Jan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11"/>
    <s v="Feb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11"/>
    <s v="Feb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11"/>
    <s v="Feb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11"/>
    <s v="Feb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11"/>
    <s v="Feb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2:12:21"/>
    <d v="2015-01-26T02:12:21"/>
    <x v="3"/>
    <s v="Jan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d v="2017-03-08T02:30:00"/>
    <x v="11"/>
    <s v="Mar"/>
    <x v="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4"/>
    <s v="Jun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d v="2014-05-04T12:11:40"/>
    <x v="0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9"/>
    <s v="Nov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1"/>
    <s v="Feb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9"/>
    <s v="Nov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d v="2015-12-15T02:59:00"/>
    <x v="10"/>
    <s v="Dec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9:04:09"/>
    <d v="2017-01-03T19:04:09"/>
    <x v="3"/>
    <s v="Jan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d v="2016-01-30T23:17:00"/>
    <x v="11"/>
    <s v="Jan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d v="2014-11-20T14:48:21"/>
    <x v="9"/>
    <s v="Nov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d v="2015-06-29T22:06:42"/>
    <x v="4"/>
    <s v="Jun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6"/>
    <s v="Jul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6"/>
    <s v="Jun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6"/>
    <s v="Aug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1:50:05"/>
    <d v="2014-06-16T01:50:05"/>
    <x v="4"/>
    <s v="Jun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9:42:05"/>
    <d v="2015-02-28T19:42:05"/>
    <x v="11"/>
    <s v="Feb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9:12:35"/>
    <d v="2014-06-12T19:12:35"/>
    <x v="4"/>
    <s v="Jun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8"/>
    <s v="Mar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d v="2016-03-30T07:36:20"/>
    <x v="5"/>
    <s v="Mar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11"/>
    <s v="Feb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d v="2015-02-28T23:59:00"/>
    <x v="11"/>
    <s v="Feb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1"/>
    <s v="Feb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1"/>
    <s v="Feb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1"/>
    <s v="Feb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11"/>
    <s v="Jan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11"/>
    <s v="Mar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d v="2015-02-27T12:11:15"/>
    <x v="11"/>
    <s v="Feb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d v="2016-02-11T17:59:00"/>
    <x v="11"/>
    <s v="Feb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11"/>
    <s v="Feb"/>
    <x v="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11"/>
    <s v="Feb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d v="2015-03-26T19:00:00"/>
    <x v="11"/>
    <s v="Mar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d v="2016-02-19T21:45:35"/>
    <x v="11"/>
    <s v="Feb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7"/>
    <s v="Aug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7"/>
    <s v="Jul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7"/>
    <s v="Aug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7"/>
    <s v="Sep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7"/>
    <s v="Aug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7"/>
    <s v="Aug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7"/>
    <s v="Aug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s v="May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8"/>
    <s v="Mar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d v="2017-01-27T13:29:51"/>
    <x v="10"/>
    <s v="Jan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10"/>
    <s v="Jan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2"/>
    <s v="Sep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d v="2016-06-23T11:06:23"/>
    <x v="4"/>
    <s v="Jun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4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10"/>
    <s v="Dec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d v="2014-10-23T05:17:59"/>
    <x v="1"/>
    <s v="Oct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d v="2015-10-31T17:45:00"/>
    <x v="1"/>
    <s v="Oct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7"/>
    <s v="Aug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d v="2015-06-04T00:26:00"/>
    <x v="4"/>
    <s v="Jun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1"/>
    <s v="Oct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9"/>
    <s v="Oct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2"/>
    <s v="Sep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9"/>
    <s v="Nov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d v="2017-02-10T01:28:53"/>
    <x v="11"/>
    <s v="Feb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d v="2014-08-12T13:57:31"/>
    <x v="7"/>
    <s v="Aug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d v="2015-05-19T16:00:49"/>
    <x v="0"/>
    <s v="May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d v="2015-10-21T18:00:00"/>
    <x v="1"/>
    <s v="Oct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7"/>
    <s v="Aug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7"/>
    <s v="Aug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7"/>
    <s v="Sep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7"/>
    <s v="Jul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7"/>
    <s v="Aug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7"/>
    <s v="Aug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7"/>
    <s v="Aug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7"/>
    <s v="Aug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7"/>
    <s v="Aug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7"/>
    <s v="Sep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7"/>
    <s v="Aug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7"/>
    <s v="Aug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7"/>
    <s v="Aug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7"/>
    <s v="Aug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7"/>
    <s v="Aug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7"/>
    <s v="Aug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7"/>
    <s v="Aug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7"/>
    <s v="Jul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7"/>
    <s v="Sep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7"/>
    <s v="Aug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7"/>
    <s v="Aug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7"/>
    <s v="Aug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7"/>
    <s v="Aug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7"/>
    <s v="Aug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7"/>
    <s v="Aug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7"/>
    <s v="Aug"/>
    <x v="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7"/>
    <s v="Aug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7"/>
    <s v="Sep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7"/>
    <s v="Sep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7"/>
    <s v="Aug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7"/>
    <s v="Aug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7"/>
    <s v="Aug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7"/>
    <s v="Sep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7"/>
    <s v="Jul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7"/>
    <s v="Aug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7"/>
    <s v="Sep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7"/>
    <s v="Aug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d v="2015-07-26T10:05:12"/>
    <d v="2015-08-25T10:05:12"/>
    <x v="7"/>
    <s v="Aug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7"/>
    <s v="Sep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7"/>
    <s v="Sep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7"/>
    <s v="Aug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7"/>
    <s v="Aug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7"/>
    <s v="Aug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7"/>
    <s v="Sep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7"/>
    <s v="Jul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7"/>
    <s v="Aug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7"/>
    <s v="Jul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7"/>
    <s v="Jul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7"/>
    <s v="Sep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7"/>
    <s v="Aug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7"/>
    <s v="Sep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7"/>
    <s v="Aug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7"/>
    <s v="Aug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7"/>
    <s v="Aug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7"/>
    <s v="Aug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7"/>
    <s v="Jul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d v="2016-07-19T11:52:18"/>
    <d v="2016-08-18T11:52:18"/>
    <x v="7"/>
    <s v="Aug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d v="2015-07-28T14:15:10"/>
    <d v="2015-08-27T14:15:10"/>
    <x v="7"/>
    <s v="Aug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d v="2016-07-01T02:33:47"/>
    <d v="2016-08-06T13:00:00"/>
    <x v="7"/>
    <s v="Aug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7"/>
    <s v="Aug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5"/>
    <s v="people"/>
    <d v="2014-06-09T12:24:25"/>
    <d v="2014-07-09T12:24:25"/>
    <x v="6"/>
    <s v="Jul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d v="2016-11-04T09:04:47"/>
    <d v="2016-12-04T10:04:47"/>
    <x v="10"/>
    <s v="Dec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d v="2016-08-10T19:16:58"/>
    <d v="2016-09-02T02:00:00"/>
    <x v="2"/>
    <s v="Sep"/>
    <x v="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d v="2014-10-01T13:58:01"/>
    <d v="2014-11-30T14:58:01"/>
    <x v="9"/>
    <s v="Nov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d v="2016-07-04T11:46:11"/>
    <d v="2016-08-02T18:00:00"/>
    <x v="7"/>
    <s v="Aug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d v="2016-02-13T05:24:43"/>
    <d v="2016-03-14T04:24:43"/>
    <x v="8"/>
    <s v="Mar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d v="2015-01-30T10:21:16"/>
    <d v="2015-03-01T10:21:16"/>
    <x v="11"/>
    <s v="Mar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d v="2015-07-21T13:19:02"/>
    <d v="2015-08-20T13:19:02"/>
    <x v="7"/>
    <s v="Aug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d v="2016-11-11T11:20:08"/>
    <d v="2016-12-11T11:20:08"/>
    <x v="10"/>
    <s v="Dec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d v="2016-01-28T23:42:12"/>
    <d v="2016-02-12T23:42:12"/>
    <x v="11"/>
    <s v="Feb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d v="2015-06-12T16:26:26"/>
    <d v="2015-07-03T16:26:26"/>
    <x v="6"/>
    <s v="Jul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d v="2015-01-18T22:26:31"/>
    <d v="2015-02-17T22:26:31"/>
    <x v="11"/>
    <s v="Feb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d v="2015-11-21T09:07:17"/>
    <d v="2015-12-21T09:07:17"/>
    <x v="10"/>
    <s v="Dec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d v="2016-10-07T19:09:02"/>
    <d v="2016-12-06T20:09:02"/>
    <x v="9"/>
    <s v="Dec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d v="2015-06-26T16:38:56"/>
    <d v="2015-07-16T16:38:56"/>
    <x v="6"/>
    <s v="Jul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d v="2014-06-10T14:40:11"/>
    <d v="2014-07-10T14:40:11"/>
    <x v="6"/>
    <s v="Jul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d v="2014-07-27T17:20:12"/>
    <d v="2014-08-26T17:20:12"/>
    <x v="7"/>
    <s v="Aug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d v="2014-06-16T21:50:38"/>
    <d v="2014-07-31T21:50:38"/>
    <x v="6"/>
    <s v="Jul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d v="2014-10-14T06:35:08"/>
    <d v="2014-11-13T07:35:08"/>
    <x v="9"/>
    <s v="Nov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d v="2015-12-07T17:50:13"/>
    <d v="2016-01-06T17:50:13"/>
    <x v="3"/>
    <s v="Jan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7"/>
    <s v="Sep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7"/>
    <s v="Aug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7"/>
    <s v="Aug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7"/>
    <s v="Aug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7"/>
    <s v="Aug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d v="2016-07-19T23:01:09"/>
    <d v="2016-08-28T23:01:09"/>
    <x v="7"/>
    <s v="Aug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d v="2015-07-24T08:37:40"/>
    <d v="2015-09-12T08:37:40"/>
    <x v="7"/>
    <s v="Sep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d v="2014-07-27T20:00:00"/>
    <x v="7"/>
    <s v="Jul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d v="2012-08-10T17:00:00"/>
    <x v="7"/>
    <s v="Aug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d v="2014-08-14T07:58:18"/>
    <x v="7"/>
    <s v="Aug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d v="2016-08-05T14:01:08"/>
    <x v="7"/>
    <s v="Aug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7"/>
    <s v="Aug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7"/>
    <s v="Aug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7"/>
    <s v="Aug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7"/>
    <s v="Aug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d v="2014-08-23T13:31:23"/>
    <x v="7"/>
    <s v="Aug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d v="2012-08-15T22:07:25"/>
    <x v="7"/>
    <s v="Aug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d v="2015-08-22T13:00:22"/>
    <x v="7"/>
    <s v="Aug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7"/>
    <s v="Jul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d v="2015-08-11T13:31:40"/>
    <x v="7"/>
    <s v="Aug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d v="2015-07-23T13:02:25"/>
    <x v="7"/>
    <s v="Jul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d v="2015-08-19T12:15:12"/>
    <x v="7"/>
    <s v="Aug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7"/>
    <s v="Aug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7"/>
    <s v="Sep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7"/>
    <s v="Jul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7"/>
    <s v="Aug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7"/>
    <s v="Aug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d v="2014-08-08T13:00:00"/>
    <x v="7"/>
    <s v="Aug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d v="2014-08-28T20:00:00"/>
    <x v="7"/>
    <s v="Aug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d v="2014-08-26T17:00:40"/>
    <x v="7"/>
    <s v="Aug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d v="2014-08-17T19:08:10"/>
    <x v="7"/>
    <s v="Aug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d v="2015-07-22T23:59:00"/>
    <x v="7"/>
    <s v="Jul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d v="2014-08-15T10:00:22"/>
    <x v="7"/>
    <s v="Aug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d v="2012-07-27T21:00:00"/>
    <x v="7"/>
    <s v="Jul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d v="2011-08-05T16:05:38"/>
    <x v="7"/>
    <s v="Aug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7"/>
    <s v="Aug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7"/>
    <s v="Aug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7"/>
    <s v="Jul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d v="2013-09-26T05:46:58"/>
    <x v="7"/>
    <s v="Sep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d v="2012-09-20T23:46:47"/>
    <x v="7"/>
    <s v="Sep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7"/>
    <s v="Aug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7"/>
    <s v="Aug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7"/>
    <s v="Aug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d v="2014-08-08T21:00:00"/>
    <x v="7"/>
    <s v="Aug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d v="2015-08-15T02:50:59"/>
    <x v="7"/>
    <s v="Aug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d v="2015-08-07T11:14:23"/>
    <x v="7"/>
    <s v="Aug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7"/>
    <s v="Aug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7"/>
    <s v="Jul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7"/>
    <s v="Aug"/>
    <x v="1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7"/>
    <s v="Aug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7"/>
    <s v="Aug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7"/>
    <s v="Aug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7"/>
    <s v="Aug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7"/>
    <s v="Aug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d v="2016-08-29T12:00:00"/>
    <x v="7"/>
    <s v="Aug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7"/>
    <s v="Aug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d v="2014-08-06T16:32:00"/>
    <x v="7"/>
    <s v="Aug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7"/>
    <s v="Aug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7"/>
    <s v="Aug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7"/>
    <s v="Aug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7"/>
    <s v="Aug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7"/>
    <s v="Aug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7"/>
    <s v="Aug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7"/>
    <s v="Oct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7"/>
    <s v="Aug"/>
    <x v="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7"/>
    <s v="Jul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7"/>
    <s v="Aug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7"/>
    <s v="Aug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7"/>
    <s v="Aug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7"/>
    <s v="Jul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7"/>
    <s v="Aug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7"/>
    <s v="Jul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7"/>
    <s v="Aug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7"/>
    <s v="Aug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7"/>
    <s v="Aug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7"/>
    <s v="Aug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7"/>
    <s v="Jul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7"/>
    <s v="Jul"/>
    <x v="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7"/>
    <s v="Aug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7"/>
    <s v="Jul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7"/>
    <s v="Jul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7"/>
    <s v="Aug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7"/>
    <s v="Aug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7"/>
    <s v="Aug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7"/>
    <s v="Aug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7"/>
    <s v="Aug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7"/>
    <s v="Aug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7"/>
    <s v="Aug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7"/>
    <s v="Aug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7"/>
    <s v="Aug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7"/>
    <s v="Aug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7"/>
    <s v="Aug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7"/>
    <s v="Aug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7"/>
    <s v="Aug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7"/>
    <s v="Jul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7"/>
    <s v="Aug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7"/>
    <s v="Aug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7"/>
    <s v="Aug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7"/>
    <s v="Aug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7"/>
    <s v="Aug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7"/>
    <s v="Sep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7"/>
    <s v="Aug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7"/>
    <s v="Aug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7"/>
    <s v="Sep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7"/>
    <s v="Aug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7"/>
    <s v="Jul"/>
    <x v="1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7"/>
    <s v="Aug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7"/>
    <s v="Aug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7"/>
    <s v="Aug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7"/>
    <s v="Jul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d v="2016-09-23T11:44:30"/>
    <x v="7"/>
    <s v="Sep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7"/>
    <s v="Aug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7"/>
    <s v="Aug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7"/>
    <s v="Jul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7"/>
    <s v="Aug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7"/>
    <s v="Aug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7"/>
    <s v="Aug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7"/>
    <s v="Jul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7"/>
    <s v="Sep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7"/>
    <s v="Aug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3"/>
    <s v="Jan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3"/>
    <s v="Jan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1"/>
    <s v="Mar"/>
    <x v="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9"/>
    <s v="Nov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7"/>
    <s v="Aug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10"/>
    <s v="Dec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8"/>
    <s v="Mar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7"/>
    <s v="Sep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8"/>
    <s v="Mar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7"/>
    <s v="Aug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6"/>
    <s v="Jul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11"/>
    <s v="Feb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5"/>
    <s v="Apr"/>
    <x v="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5"/>
    <s v="Apr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1"/>
    <s v="Oct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1"/>
    <s v="Oct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10"/>
    <s v="Dec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9"/>
    <s v="Nov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9"/>
    <s v="Nov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3"/>
    <s v="Jan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0:39:19"/>
    <d v="2014-11-14T01:39:19"/>
    <x v="9"/>
    <s v="Nov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d v="2015-12-30T11:50:10"/>
    <x v="3"/>
    <s v="Dec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6"/>
    <s v="Jul"/>
    <x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d v="2013-09-14T08:07:20"/>
    <x v="2"/>
    <s v="Sep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d v="2013-11-27T01:41:54"/>
    <x v="9"/>
    <s v="Nov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11"/>
    <s v="Feb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d v="2014-11-16T03:05:48"/>
    <x v="9"/>
    <s v="Nov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5"/>
    <s v="Apr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9:35:56"/>
    <d v="2010-07-30T19:00:00"/>
    <x v="6"/>
    <s v="Jul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6"/>
    <s v="Jul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d v="2016-06-29T15:20:14"/>
    <x v="4"/>
    <s v="Jun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8"/>
    <s v="Mar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s v="Jan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11"/>
    <s v="Jan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5"/>
    <s v="Mar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d v="2013-09-16T15:30:06"/>
    <x v="2"/>
    <s v="Sep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d v="2016-12-23T02:59:00"/>
    <x v="10"/>
    <s v="Dec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d v="2013-02-04T15:29:34"/>
    <x v="3"/>
    <s v="Feb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s v="Jul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d v="2012-05-19T12:05:05"/>
    <x v="0"/>
    <s v="May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7"/>
    <s v="Aug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d v="2015-08-02T14:31:29"/>
    <x v="7"/>
    <s v="Aug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7"/>
    <s v="Aug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7"/>
    <s v="Aug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d v="2016-08-02T23:09:00"/>
    <x v="7"/>
    <s v="Aug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6"/>
    <s v="Jul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6"/>
    <s v="Jun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6"/>
    <s v="Jul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6"/>
    <s v="Jul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6"/>
    <s v="Jul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6"/>
    <s v="Jul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6"/>
    <s v="Jul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6"/>
    <s v="Jul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6"/>
    <s v="Jul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6"/>
    <s v="Jul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6"/>
    <s v="Jul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6"/>
    <s v="Jul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6"/>
    <s v="Jul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6"/>
    <s v="Jul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6"/>
    <s v="Jul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6"/>
    <s v="Aug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6"/>
    <s v="Jul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6"/>
    <s v="Jul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6"/>
    <s v="Jul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6"/>
    <s v="Aug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6"/>
    <s v="Aug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6"/>
    <s v="Jul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6"/>
    <s v="Jul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6"/>
    <s v="Jul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6"/>
    <s v="Jul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6"/>
    <s v="Jul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6"/>
    <s v="Aug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6"/>
    <s v="Jul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6"/>
    <s v="Jul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6"/>
    <s v="Jul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6"/>
    <s v="Jun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6"/>
    <s v="Aug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6"/>
    <s v="Jul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6"/>
    <s v="Jul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6"/>
    <s v="Jul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6"/>
    <s v="Aug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6"/>
    <s v="Jul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6"/>
    <s v="Ju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6"/>
    <s v="Aug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6"/>
    <s v="Jul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6"/>
    <s v="Jul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6"/>
    <s v="Jul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6"/>
    <s v="Jul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6"/>
    <s v="Jun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6"/>
    <s v="Jul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6"/>
    <s v="Ju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6"/>
    <s v="Jul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d v="2016-06-08T18:29:55"/>
    <d v="2016-06-29T18:29:55"/>
    <x v="6"/>
    <s v="Jun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d v="2015-06-06T13:30:00"/>
    <d v="2015-07-08T13:30:00"/>
    <x v="6"/>
    <s v="Jul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d v="2016-06-15T09:34:06"/>
    <d v="2016-07-15T09:34:06"/>
    <x v="6"/>
    <s v="Jul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d v="2016-06-14T14:25:40"/>
    <d v="2016-07-14T14:25:40"/>
    <x v="6"/>
    <s v="Jul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6"/>
    <s v="Jul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6"/>
    <s v="Jul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6"/>
    <s v="Jun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6"/>
    <s v="Jul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6"/>
    <s v="Jul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6"/>
    <s v="Ju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6"/>
    <s v="Jul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6"/>
    <s v="Jul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6"/>
    <s v="Jul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6"/>
    <s v="Jul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6"/>
    <s v="Jul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6"/>
    <s v="Jul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6"/>
    <s v="Jul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d v="2015-06-08T09:00:23"/>
    <d v="2015-07-08T09:00:23"/>
    <x v="6"/>
    <s v="Jul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d v="2014-06-24T13:51:44"/>
    <d v="2014-07-24T13:51:44"/>
    <x v="6"/>
    <s v="Jul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d v="2014-06-19T04:14:38"/>
    <d v="2014-07-19T04:14:38"/>
    <x v="6"/>
    <s v="Jul"/>
    <x v="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d v="2014-06-16T10:17:46"/>
    <d v="2014-07-16T10:17:46"/>
    <x v="6"/>
    <s v="Jul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6"/>
    <s v="Jul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6"/>
    <s v="Aug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6"/>
    <s v="Aug"/>
    <x v="2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s v="Jul"/>
    <x v="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6"/>
    <s v="Jul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6"/>
    <s v="Jul"/>
    <x v="2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6"/>
    <s v="Jun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d v="2014-07-10T18:01:40"/>
    <x v="6"/>
    <s v="Jul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d v="2014-07-18T15:31:12"/>
    <x v="6"/>
    <s v="Jul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d v="2012-07-10T18:48:00"/>
    <x v="6"/>
    <s v="Jul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d v="2010-07-22T01:00:00"/>
    <x v="6"/>
    <s v="Jul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6"/>
    <s v="Jul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d v="2013-07-02T00:00:00"/>
    <x v="6"/>
    <s v="Jul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6"/>
    <s v="Aug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6"/>
    <s v="Jul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6"/>
    <s v="Jul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d v="2016-08-06T02:00:00"/>
    <x v="6"/>
    <s v="Aug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d v="2013-08-19T03:01:09"/>
    <x v="6"/>
    <s v="Aug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d v="2013-07-13T16:35:25"/>
    <x v="6"/>
    <s v="Jul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6"/>
    <s v="Jul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6"/>
    <s v="Jul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6"/>
    <s v="Aug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6"/>
    <s v="Jul"/>
    <x v="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d v="2013-07-25T11:21:28"/>
    <x v="6"/>
    <s v="Jul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d v="2014-07-23T16:08:09"/>
    <x v="6"/>
    <s v="Jul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6"/>
    <s v="Jul"/>
    <x v="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6"/>
    <s v="Aug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6"/>
    <s v="Jul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6"/>
    <s v="Jun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d v="2015-07-05T12:00:17"/>
    <x v="6"/>
    <s v="Jul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d v="2011-08-14T20:00:00"/>
    <x v="6"/>
    <s v="Aug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d v="2011-07-24T15:08:56"/>
    <x v="6"/>
    <s v="Jul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d v="2014-07-24T13:23:11"/>
    <x v="6"/>
    <s v="Jul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d v="2015-07-05T22:00:00"/>
    <x v="6"/>
    <s v="Jul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d v="2013-07-26T20:27:16"/>
    <x v="6"/>
    <s v="Jul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6"/>
    <s v="Jul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d v="2014-06-23T11:01:00"/>
    <x v="6"/>
    <s v="Jun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6"/>
    <s v="Jun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d v="2012-06-28T12:26:56"/>
    <x v="6"/>
    <s v="Jun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6"/>
    <s v="Jul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6"/>
    <s v="Jul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6"/>
    <s v="Sep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d v="2012-08-12T11:35:45"/>
    <x v="6"/>
    <s v="Aug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s v="Aug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s v="Aug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d v="2012-07-08T07:29:29"/>
    <x v="6"/>
    <s v="Jul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6"/>
    <s v="Aug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6"/>
    <s v="Jul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6"/>
    <s v="Jun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d v="2013-07-13T13:00:00"/>
    <x v="6"/>
    <s v="Jul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6"/>
    <s v="Jul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6"/>
    <s v="Jul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6"/>
    <s v="Jul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6"/>
    <s v="Aug"/>
    <x v="1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6"/>
    <s v="Jul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6"/>
    <s v="Jul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6"/>
    <s v="Jul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6"/>
    <s v="Jul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6"/>
    <s v="Aug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6"/>
    <s v="Jul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6"/>
    <s v="Jul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d v="2014-07-15T00:00:00"/>
    <x v="6"/>
    <s v="Ju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d v="2014-07-13T05:58:33"/>
    <x v="6"/>
    <s v="Jul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d v="2015-07-02T06:17:04"/>
    <x v="6"/>
    <s v="Jul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d v="2015-07-07T12:30:33"/>
    <x v="6"/>
    <s v="Jul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6"/>
    <s v="Jul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6"/>
    <s v="Jul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6"/>
    <s v="Jul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6"/>
    <s v="Aug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6"/>
    <s v="Jun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6"/>
    <s v="Jul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6"/>
    <s v="Jul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6"/>
    <s v="Jul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6"/>
    <s v="Jul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6"/>
    <s v="Jul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6"/>
    <s v="Jul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6"/>
    <s v="Jul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6"/>
    <s v="Jul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6"/>
    <s v="Jul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6"/>
    <s v="Jul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6"/>
    <s v="Jul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6"/>
    <s v="Jul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6"/>
    <s v="Aug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6"/>
    <s v="Jul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6"/>
    <s v="Jul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6"/>
    <s v="Jul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6"/>
    <s v="Jul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d v="2017-04-04T00:15:01"/>
    <x v="5"/>
    <s v="Apr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5"/>
    <s v="Apr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5"/>
    <s v="Mar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d v="2017-03-26T15:14:45"/>
    <x v="8"/>
    <s v="Mar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8"/>
    <s v="Mar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5"/>
    <s v="Apr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6"/>
    <s v="Jul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6"/>
    <s v="Jul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6"/>
    <s v="Jun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6"/>
    <s v="Jul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6"/>
    <s v="Jul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6"/>
    <s v="Jul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6"/>
    <s v="Jul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6"/>
    <s v="Jul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6"/>
    <s v="Jul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6"/>
    <s v="Jul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6"/>
    <s v="Jul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6"/>
    <s v="Jul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6"/>
    <s v="Jul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6"/>
    <s v="Jul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4:31:44"/>
    <d v="2015-07-12T14:31:44"/>
    <x v="6"/>
    <s v="Jul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1:51:10"/>
    <d v="2014-10-06T00:00:00"/>
    <x v="1"/>
    <s v="Oct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10"/>
    <s v="Jan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4"/>
    <s v="Jun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9:02:36"/>
    <d v="2015-03-31T18:39:00"/>
    <x v="8"/>
    <s v="Mar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1"/>
    <s v="Oct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7"/>
    <s v="Aug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3"/>
    <s v="Feb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3:37:08"/>
    <d v="2015-08-11T13:37:08"/>
    <x v="7"/>
    <s v="Aug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5:12:50"/>
    <d v="2017-01-03T15:12:50"/>
    <x v="3"/>
    <s v="Jan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5"/>
    <s v="Apr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0:12:32"/>
    <d v="2015-06-06T10:12:32"/>
    <x v="0"/>
    <s v="Jun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1:13:42"/>
    <d v="2015-04-21T11:13:42"/>
    <x v="0"/>
    <s v="Apr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10"/>
    <s v="Jan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s v="May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3:48:24"/>
    <d v="2015-06-05T13:48:24"/>
    <x v="4"/>
    <s v="Jun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9:52:58"/>
    <d v="2015-10-17T09:52:58"/>
    <x v="1"/>
    <s v="Oct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7:20:36"/>
    <d v="2015-01-30T19:39:00"/>
    <x v="3"/>
    <s v="Jan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6"/>
    <s v="Aug"/>
    <x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11"/>
    <s v="F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5:36:48"/>
    <d v="2016-04-30T17:00:00"/>
    <x v="0"/>
    <s v="Apr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10"/>
    <s v="Dec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9:16:40"/>
    <d v="2015-12-28T19:16:40"/>
    <x v="10"/>
    <s v="Dec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7:25:56"/>
    <d v="2015-10-26T17:25:56"/>
    <x v="1"/>
    <s v="Oct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2:40:25"/>
    <d v="2016-01-17T18:00:00"/>
    <x v="3"/>
    <s v="Jan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1"/>
    <s v="Oct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8"/>
    <s v="Apr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8"/>
    <s v="Apr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4:30:11"/>
    <d v="2016-02-10T14:30:11"/>
    <x v="11"/>
    <s v="F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10"/>
    <s v="Dec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3:39:56"/>
    <d v="2015-06-25T13:39:56"/>
    <x v="4"/>
    <s v="Jun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5"/>
    <s v="Apr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7"/>
    <s v="Aug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11"/>
    <s v="F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5:03:57"/>
    <d v="2016-09-09T15:03:57"/>
    <x v="2"/>
    <s v="Sep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d v="2015-12-10T17:12:46"/>
    <x v="10"/>
    <s v="Dec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5:53:03"/>
    <d v="2016-11-25T16:53:03"/>
    <x v="9"/>
    <s v="Nov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9:18:50"/>
    <d v="2015-08-25T19:18:50"/>
    <x v="7"/>
    <s v="Aug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9:23:36"/>
    <d v="2015-10-04T19:23:36"/>
    <x v="2"/>
    <s v="Oct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d v="2015-10-01T14:02:22"/>
    <x v="1"/>
    <s v="Oct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d v="2015-04-10T17:27:28"/>
    <x v="5"/>
    <s v="Apr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7"/>
    <s v="Aug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11"/>
    <s v="F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9"/>
    <s v="Nov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d v="2015-08-05T11:50:32"/>
    <x v="7"/>
    <s v="Aug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5:07:04"/>
    <d v="2015-01-10T15:07:04"/>
    <x v="10"/>
    <s v="Jan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6"/>
    <s v="Jul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d v="2015-01-15T14:29:00"/>
    <x v="3"/>
    <s v="Jan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6"/>
    <s v="Jul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1:17:44"/>
    <d v="2015-01-04T01:17:44"/>
    <x v="10"/>
    <s v="Jan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5"/>
    <s v="Mar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1:53:43"/>
    <d v="2015-10-28T21:53:43"/>
    <x v="1"/>
    <s v="Oct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7"/>
    <s v="Aug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11"/>
    <s v="F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1:54:47"/>
    <d v="2017-01-10T03:57:00"/>
    <x v="3"/>
    <s v="Jan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1"/>
    <s v="Oct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6:14:16"/>
    <d v="2015-01-02T16:14:16"/>
    <x v="3"/>
    <s v="Jan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6:59:44"/>
    <d v="2015-07-02T16:59:44"/>
    <x v="6"/>
    <s v="Jul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5:28:26"/>
    <d v="2014-12-18T15:28:26"/>
    <x v="10"/>
    <s v="Dec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1:26:04"/>
    <d v="2016-04-14T01:26:04"/>
    <x v="5"/>
    <s v="Apr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11"/>
    <s v="Mar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s v="May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11"/>
    <s v="Mar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9:56:47"/>
    <d v="2016-01-02T19:56:47"/>
    <x v="3"/>
    <s v="Jan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s v="Sep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3"/>
    <s v="Jan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5"/>
    <s v="Apr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9"/>
    <s v="Nov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7"/>
    <s v="Aug"/>
    <x v="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4:47:55"/>
    <d v="2015-09-07T04:47:55"/>
    <x v="2"/>
    <s v="Sep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7"/>
    <s v="Aug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2:41:13"/>
    <d v="2016-11-26T13:41:13"/>
    <x v="9"/>
    <s v="Nov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0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7"/>
    <s v="Aug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d v="2016-07-15T15:42:26"/>
    <x v="6"/>
    <s v="Jul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11"/>
    <s v="Mar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6:13:07"/>
    <d v="2014-08-10T16:13:07"/>
    <x v="7"/>
    <s v="Aug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11"/>
    <s v="Mar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2:43:09"/>
    <d v="2015-02-18T12:43:09"/>
    <x v="3"/>
    <s v="Feb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d v="2014-11-09T20:41:35"/>
    <x v="1"/>
    <s v="Nov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11"/>
    <s v="Feb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8"/>
    <s v="Mar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s v="Dec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d v="2014-10-27T16:25:08"/>
    <x v="1"/>
    <s v="Oct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4"/>
    <s v="May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3:04:52"/>
    <d v="2015-08-07T23:04:52"/>
    <x v="6"/>
    <s v="Aug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8"/>
    <s v="Mar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8"/>
    <s v="Mar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3"/>
    <s v="Feb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11"/>
    <s v="Feb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0"/>
    <s v="Jun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8"/>
    <s v="Mar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6:35:43"/>
    <d v="2016-02-27T16:35:43"/>
    <x v="11"/>
    <s v="Feb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6"/>
    <s v="Aug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1"/>
    <s v="Oct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10"/>
    <s v="Jan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8:09:48"/>
    <d v="2015-03-17T13:00:00"/>
    <x v="11"/>
    <s v="Mar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9"/>
    <s v="Dec"/>
    <x v="1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4:38:49"/>
    <d v="2015-10-18T14:38:49"/>
    <x v="1"/>
    <s v="Oct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11"/>
    <s v="Feb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6"/>
    <s v="Jul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6"/>
    <s v="Aug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6"/>
    <s v="Aug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6"/>
    <s v="Jul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6"/>
    <s v="Jul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6"/>
    <s v="Jul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6"/>
    <s v="Jul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6"/>
    <s v="Jul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6"/>
    <s v="Jul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6"/>
    <s v="Jul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6"/>
    <s v="Jul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6"/>
    <s v="Jul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6"/>
    <s v="Jul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6"/>
    <s v="Jul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6"/>
    <s v="Aug"/>
    <x v="3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d v="2015-07-13T02:35:44"/>
    <x v="6"/>
    <s v="Jul"/>
    <x v="1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6"/>
    <s v="Aug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6"/>
    <s v="Jul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6"/>
    <s v="Jul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6"/>
    <s v="Jun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6"/>
    <s v="Jul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6"/>
    <s v="Jul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6"/>
    <s v="Jul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6"/>
    <s v="Jul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d v="2016-07-10T17:59:00"/>
    <x v="6"/>
    <s v="Jul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d v="2014-06-23T13:00:00"/>
    <x v="6"/>
    <s v="Jun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6"/>
    <s v="Jul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6"/>
    <s v="Jul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d v="2015-07-02T18:50:06"/>
    <x v="6"/>
    <s v="Jul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6"/>
    <s v="Ju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d v="2015-08-25T21:35:53"/>
    <x v="6"/>
    <s v="Aug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6"/>
    <s v="Aug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d v="2014-07-30T13:38:02"/>
    <x v="6"/>
    <s v="Jul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d v="2014-07-31T20:00:00"/>
    <x v="6"/>
    <s v="Jul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6"/>
    <s v="Jul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d v="2016-07-24T18:00:00"/>
    <x v="6"/>
    <s v="Ju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6"/>
    <s v="Ju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6"/>
    <s v="Aug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6"/>
    <s v="Jul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6"/>
    <s v="Jul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6"/>
    <s v="Jul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d v="2015-07-17T16:02:00"/>
    <x v="6"/>
    <s v="Jul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6"/>
    <s v="Jul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6"/>
    <s v="Jul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5"/>
    <s v="Apr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5"/>
    <s v="Apr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5"/>
    <s v="Apr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5"/>
    <s v="Apr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5"/>
    <s v="Apr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5"/>
    <s v="Mar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5"/>
    <s v="May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5"/>
    <s v="Apr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5"/>
    <s v="May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5"/>
    <s v="Apr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5"/>
    <s v="May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5"/>
    <s v="Apr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5"/>
    <s v="Apr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5"/>
    <s v="Apr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5"/>
    <s v="Apr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5"/>
    <s v="Jun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d v="2015-09-27T13:38:24"/>
    <x v="2"/>
    <s v="Sep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2"/>
    <s v="Sep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6:35:08"/>
    <d v="2016-06-07T16:06:00"/>
    <x v="4"/>
    <s v="Jun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9:22:14"/>
    <d v="2014-11-14T20:22:14"/>
    <x v="9"/>
    <s v="Nov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20:20:16"/>
    <d v="2015-03-13T19:20:16"/>
    <x v="8"/>
    <s v="Mar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1"/>
    <s v="Oct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20:45:04"/>
    <d v="2015-05-10T20:45:04"/>
    <x v="0"/>
    <s v="May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7:50:34"/>
    <d v="2014-08-14T17:50:34"/>
    <x v="7"/>
    <s v="Aug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d v="2015-04-20T13:25:49"/>
    <x v="8"/>
    <s v="Apr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5"/>
    <s v="May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5:43:33"/>
    <d v="2016-02-01T05:43:33"/>
    <x v="11"/>
    <s v="Feb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6:02:41"/>
    <d v="2014-12-13T16:02:41"/>
    <x v="10"/>
    <s v="Dec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9:09:49"/>
    <d v="2017-02-25T19:09:49"/>
    <x v="3"/>
    <s v="Feb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2"/>
    <s v="Aug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11"/>
    <s v="Feb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0:40:52"/>
    <d v="2014-11-29T11:40:52"/>
    <x v="9"/>
    <s v="Nov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d v="2015-03-19T13:15:30"/>
    <x v="8"/>
    <s v="Mar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1:20:28"/>
    <d v="2014-11-13T12:20:28"/>
    <x v="9"/>
    <s v="Nov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6"/>
    <s v="Jul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9:24:45"/>
    <d v="2016-10-15T14:21:00"/>
    <x v="2"/>
    <s v="Oct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5"/>
    <s v="May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5"/>
    <s v="Ma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5"/>
    <s v="Apr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5"/>
    <s v="Ma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5"/>
    <s v="Apr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5"/>
    <s v="Apr"/>
    <x v="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5"/>
    <s v="Apr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5"/>
    <s v="May"/>
    <x v="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5"/>
    <s v="Apr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5"/>
    <s v="Apr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5"/>
    <s v="Apr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5"/>
    <s v="Apr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5"/>
    <s v="Ap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5"/>
    <s v="Apr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5"/>
    <s v="Apr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5"/>
    <s v="May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5"/>
    <s v="Apr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5"/>
    <s v="May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5"/>
    <s v="Apr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5"/>
    <s v="Apr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5"/>
    <s v="Apr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5"/>
    <s v="Apr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5"/>
    <s v="Apr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5"/>
    <s v="Apr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5"/>
    <s v="Apr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5"/>
    <s v="May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5"/>
    <s v="Apr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5"/>
    <s v="Apr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5"/>
    <s v="Apr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5"/>
    <s v="May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5"/>
    <s v="Apr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5"/>
    <s v="Mar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s v="Apr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5"/>
    <s v="Apr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5"/>
    <s v="Apr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5"/>
    <s v="Ap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5"/>
    <s v="Apr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d v="2015-03-09T06:42:59"/>
    <d v="2015-04-08T06:42:59"/>
    <x v="5"/>
    <s v="Apr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d v="2015-03-26T06:27:36"/>
    <d v="2015-04-16T06:27:36"/>
    <x v="5"/>
    <s v="Apr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d v="2016-03-01T05:19:33"/>
    <d v="2016-03-31T05:00:00"/>
    <x v="5"/>
    <s v="Mar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7:41:29"/>
    <d v="2015-10-13T07:41:29"/>
    <x v="1"/>
    <s v="Oct"/>
    <x v="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s v="Oct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2:20:51"/>
    <d v="2015-07-29T22:20:51"/>
    <x v="4"/>
    <s v="Jul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9:58:19"/>
    <d v="2014-07-31T19:58:19"/>
    <x v="7"/>
    <s v="Jul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5"/>
    <s v="May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8:32:28"/>
    <d v="2014-08-21T18:32:28"/>
    <x v="7"/>
    <s v="Aug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5"/>
    <s v="Apr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s v="Sep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2"/>
    <s v="Sep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1"/>
    <s v="Feb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5"/>
    <s v="May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1:51:57"/>
    <d v="2015-04-12T21:51:57"/>
    <x v="5"/>
    <s v="Apr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9:12:29"/>
    <d v="2014-08-23T09:12:29"/>
    <x v="7"/>
    <s v="Aug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4:49:05"/>
    <d v="2016-05-18T14:49:05"/>
    <x v="0"/>
    <s v="May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1:36:34"/>
    <d v="2015-01-11T21:36:34"/>
    <x v="3"/>
    <s v="Jan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9:14:07"/>
    <d v="2015-04-10T18:14:07"/>
    <x v="8"/>
    <s v="Apr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4:41:37"/>
    <d v="2014-08-04T14:41:37"/>
    <x v="7"/>
    <s v="Aug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9:32:59"/>
    <d v="2015-10-09T12:00:00"/>
    <x v="2"/>
    <s v="Oct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d v="2014-09-15T14:55:03"/>
    <x v="7"/>
    <s v="Sep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s v="May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d v="2015-11-16T11:04:58"/>
    <x v="9"/>
    <s v="Nov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1"/>
    <s v="Oct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11"/>
    <s v="Mar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3:09:29"/>
    <d v="2015-06-14T23:09:29"/>
    <x v="4"/>
    <s v="Jun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6"/>
    <s v="Jul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10"/>
    <s v="Dec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d v="2015-12-30T11:12:33"/>
    <x v="10"/>
    <s v="Dec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d v="2015-03-31T08:14:00"/>
    <x v="8"/>
    <s v="Mar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8"/>
    <s v="Mar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9:08:17"/>
    <d v="2016-01-26T09:08:17"/>
    <x v="11"/>
    <s v="Jan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11"/>
    <s v="Mar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1"/>
    <s v="Oct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5:17:06"/>
    <d v="2015-04-25T15:17:06"/>
    <x v="5"/>
    <s v="Apr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7"/>
    <s v="Aug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d v="2017-02-24T00:51:40"/>
    <x v="11"/>
    <s v="Feb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d v="2014-08-07T10:56:49"/>
    <x v="7"/>
    <s v="Aug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d v="2016-06-19T03:11:57"/>
    <x v="4"/>
    <s v="Jun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2"/>
    <s v="Sep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6"/>
    <s v="Aug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d v="2016-03-25T15:36:40"/>
    <x v="11"/>
    <s v="Mar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d v="2016-03-01T12:17:27"/>
    <d v="2016-03-31T23:00:00"/>
    <x v="5"/>
    <s v="Mar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5"/>
    <s v="Apr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5"/>
    <s v="Apr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5"/>
    <s v="Apr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5"/>
    <s v="Apr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5"/>
    <s v="Apr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5"/>
    <s v="Apr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5"/>
    <s v="Apr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5"/>
    <s v="Apr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5"/>
    <s v="Apr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5"/>
    <s v="Apr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5"/>
    <s v="Apr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d v="2010-03-17T05:48:29"/>
    <d v="2010-05-15T03:10:00"/>
    <x v="5"/>
    <s v="May"/>
    <x v="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d v="2016-03-13T19:02:57"/>
    <d v="2016-05-01T22:59:00"/>
    <x v="5"/>
    <s v="May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5"/>
    <s v="Ap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5"/>
    <s v="Apr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5"/>
    <s v="Apr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5"/>
    <s v="Apr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5"/>
    <s v="Apr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5"/>
    <s v="Apr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d v="2016-03-25T15:05:04"/>
    <d v="2016-04-19T15:05:04"/>
    <x v="5"/>
    <s v="Apr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d v="2015-03-04T16:02:33"/>
    <d v="2015-04-03T15:02:33"/>
    <x v="5"/>
    <s v="Apr"/>
    <x v="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d v="2015-03-05T14:53:49"/>
    <d v="2015-03-25T13:53:49"/>
    <x v="5"/>
    <s v="Mar"/>
    <x v="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5"/>
    <s v="Mar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d v="2015-04-21T00:40:32"/>
    <x v="5"/>
    <s v="Apr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d v="2015-04-24T19:00:00"/>
    <x v="5"/>
    <s v="Apr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d v="2012-04-08T16:45:08"/>
    <x v="5"/>
    <s v="Apr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5"/>
    <s v="Apr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s v="Apr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5"/>
    <s v="Apr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5"/>
    <s v="Apr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d v="2016-04-22T01:32:52"/>
    <x v="5"/>
    <s v="Apr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5"/>
    <s v="Apr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5"/>
    <s v="Apr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5"/>
    <s v="May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5"/>
    <s v="Apr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5"/>
    <s v="Apr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5"/>
    <s v="May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d v="2016-04-08T10:00:35"/>
    <x v="5"/>
    <s v="Apr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5"/>
    <s v="Apr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2"/>
    <s v="Sep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0:55:08"/>
    <d v="2016-07-15T01:57:00"/>
    <x v="6"/>
    <s v="Jul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d v="2016-12-21T02:59:00"/>
    <x v="10"/>
    <s v="Dec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d v="2017-03-10T14:00:35"/>
    <x v="8"/>
    <s v="Mar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d v="2014-11-08T16:13:23"/>
    <x v="9"/>
    <s v="Nov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d v="2015-09-09T02:31:09"/>
    <x v="2"/>
    <s v="Sep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7"/>
    <s v="Aug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d v="2016-03-09T12:09:20"/>
    <x v="8"/>
    <s v="Mar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d v="2016-02-01T18:55:41"/>
    <x v="3"/>
    <s v="Feb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10"/>
    <s v="Dec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d v="2015-12-17T14:20:09"/>
    <x v="10"/>
    <s v="Dec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d v="2014-12-09T22:48:45"/>
    <x v="10"/>
    <s v="Dec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d v="2014-06-12T23:00:00"/>
    <x v="4"/>
    <s v="Ju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8"/>
    <s v="Apr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d v="2016-02-09T15:00:00"/>
    <x v="11"/>
    <s v="Feb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d v="2017-03-12T14:00:00"/>
    <x v="8"/>
    <s v="Mar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d v="2016-08-02T20:30:00"/>
    <x v="6"/>
    <s v="Aug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6"/>
    <s v="Jul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5"/>
    <s v="Apr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1"/>
    <s v="Nov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d v="2015-04-10T23:06:32"/>
    <x v="5"/>
    <s v="Apr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d v="2015-04-02T22:59:00"/>
    <x v="5"/>
    <s v="Apr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d v="2012-04-16T01:10:24"/>
    <x v="5"/>
    <s v="Apr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5"/>
    <s v="Apr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5"/>
    <s v="Apr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5"/>
    <s v="Apr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5"/>
    <s v="Apr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5"/>
    <s v="Mar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5"/>
    <s v="Apr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d v="2014-07-28T19:29:40"/>
    <x v="6"/>
    <s v="Jul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d v="2014-12-19T14:38:00"/>
    <x v="10"/>
    <s v="Dec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d v="2015-12-28T01:00:00"/>
    <x v="3"/>
    <s v="Dec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d v="2014-10-29T17:45:00"/>
    <x v="1"/>
    <s v="Oct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d v="2016-07-04T23:59:00"/>
    <x v="6"/>
    <s v="Jul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d v="2014-11-10T16:34:49"/>
    <x v="9"/>
    <s v="Nov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d v="2016-05-22T09:59:34"/>
    <x v="0"/>
    <s v="May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d v="2014-07-02T19:42:23"/>
    <x v="6"/>
    <s v="Jul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2"/>
    <s v="Sep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11"/>
    <s v="Feb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5"/>
    <s v="Apr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6"/>
    <s v="Jul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9"/>
    <s v="Nov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11"/>
    <s v="Mar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6"/>
    <s v="Aug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8"/>
    <s v="Apr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8:23:43"/>
    <d v="2014-09-30T18:23:43"/>
    <x v="1"/>
    <s v="Sep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0:21:58"/>
    <d v="2015-06-29T10:21:58"/>
    <x v="4"/>
    <s v="Jun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d v="2015-02-23T22:00:00"/>
    <x v="11"/>
    <s v="Feb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6"/>
    <s v="Jul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d v="2015-06-02T21:31:16"/>
    <x v="0"/>
    <s v="Jun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5"/>
    <s v="May"/>
    <x v="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8"/>
    <s v="Mar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d v="2014-08-12T22:19:26"/>
    <x v="7"/>
    <s v="Aug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2"/>
    <s v="Sep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d v="2015-04-13T22:21:58"/>
    <x v="8"/>
    <s v="Apr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d v="2014-12-25T15:16:00"/>
    <x v="10"/>
    <s v="Dec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d v="2015-08-02T17:00:00"/>
    <x v="7"/>
    <s v="Aug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d v="2014-06-27T16:33:28"/>
    <x v="4"/>
    <s v="Jun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6:31:03"/>
    <d v="2014-08-08T16:31:03"/>
    <x v="7"/>
    <s v="Aug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2"/>
    <s v="Sep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d v="2017-04-07T12:35:34"/>
    <x v="5"/>
    <s v="Apr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d v="2017-04-05T13:14:37"/>
    <x v="5"/>
    <s v="Apr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d v="2017-03-22T10:33:50"/>
    <x v="11"/>
    <s v="Mar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d v="2017-04-05T14:41:54"/>
    <x v="8"/>
    <s v="Apr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d v="2017-03-24T15:59:18"/>
    <x v="8"/>
    <s v="Mar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d v="2012-05-08T21:00:04"/>
    <x v="5"/>
    <s v="May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d v="2012-04-22T23:00:00"/>
    <x v="5"/>
    <s v="Apr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d v="2012-04-18T11:44:36"/>
    <x v="5"/>
    <s v="Apr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d v="2014-04-18T18:00:00"/>
    <x v="5"/>
    <s v="Apr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5"/>
    <s v="Apr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5"/>
    <s v="Apr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d v="2012-04-30T10:30:08"/>
    <x v="5"/>
    <s v="Apr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d v="2012-05-01T12:00:03"/>
    <x v="5"/>
    <s v="May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d v="2012-04-22T11:59:36"/>
    <x v="5"/>
    <s v="Apr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d v="2013-04-28T23:02:20"/>
    <x v="5"/>
    <s v="Apr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5"/>
    <s v="Apr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5"/>
    <s v="Apr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d v="2012-04-04T12:33:23"/>
    <x v="5"/>
    <s v="Apr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d v="2015-05-01T08:59:00"/>
    <x v="5"/>
    <s v="May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5"/>
    <s v="Apr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5"/>
    <s v="Apr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5"/>
    <s v="Ap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d v="2015-05-04T16:29:34"/>
    <x v="5"/>
    <s v="May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d v="2016-04-22T08:55:11"/>
    <x v="5"/>
    <s v="Apr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d v="2013-04-22T07:59:35"/>
    <x v="5"/>
    <s v="Apr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d v="2014-04-23T10:59:33"/>
    <x v="5"/>
    <s v="Apr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d v="2014-05-05T16:18:37"/>
    <x v="5"/>
    <s v="May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5"/>
    <s v="Mar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5"/>
    <s v="Mar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5"/>
    <s v="May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5"/>
    <s v="May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5"/>
    <s v="Apr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5"/>
    <s v="Apr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d v="2011-04-30T23:59:00"/>
    <x v="5"/>
    <s v="Apr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d v="2012-04-01T15:00:58"/>
    <x v="5"/>
    <s v="Apr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5"/>
    <s v="Apr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5"/>
    <s v="Apr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5"/>
    <s v="Ma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5"/>
    <s v="Apr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5"/>
    <s v="Apr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1"/>
    <s v="Oct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4"/>
    <s v="May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2:53:27"/>
    <d v="2016-10-19T02:53:27"/>
    <x v="1"/>
    <s v="Oct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11"/>
    <s v="Feb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4"/>
    <s v="Jul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7"/>
    <s v="Aug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4"/>
    <s v="Jun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s v="Sep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5"/>
    <s v="Apr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6:35:45"/>
    <d v="2012-06-30T15:00:00"/>
    <x v="6"/>
    <s v="Jun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6:17:22"/>
    <d v="2014-06-17T16:17:22"/>
    <x v="0"/>
    <s v="Jun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d v="2011-12-18T13:21:44"/>
    <x v="10"/>
    <s v="Dec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7"/>
    <s v="Aug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0:15:51"/>
    <d v="2014-09-11T10:15:51"/>
    <x v="2"/>
    <s v="Sep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5"/>
    <s v="Apr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d v="2014-01-11T16:36:41"/>
    <x v="3"/>
    <s v="Jan"/>
    <x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7"/>
    <s v="Aug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1"/>
    <s v="Oct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6"/>
    <s v="Jul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6:04:18"/>
    <d v="2013-06-20T06:04:18"/>
    <x v="4"/>
    <s v="Jun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3"/>
    <s v="Jan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11"/>
    <s v="Mar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0"/>
    <s v="May"/>
    <x v="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4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8:53:48"/>
    <d v="2012-10-28T08:53:48"/>
    <x v="9"/>
    <s v="Oct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7"/>
    <s v="Aug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d v="2015-08-16T18:00:50"/>
    <x v="6"/>
    <s v="Aug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d v="2012-03-29T08:45:23"/>
    <x v="8"/>
    <s v="Mar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0"/>
    <s v="Jun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d v="2014-03-18T10:55:30"/>
    <x v="8"/>
    <s v="Mar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7:45:40"/>
    <d v="2013-02-01T12:00:00"/>
    <x v="3"/>
    <s v="Feb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5:51:34"/>
    <d v="2013-10-05T15:51:34"/>
    <x v="1"/>
    <s v="Oct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0"/>
    <s v="Apr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d v="2013-03-07T22:02:08"/>
    <x v="8"/>
    <s v="Mar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10"/>
    <s v="Dec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d v="2015-06-12T02:07:56"/>
    <x v="4"/>
    <s v="Jun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6"/>
    <s v="Jul"/>
    <x v="1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d v="2014-08-25T18:28:26"/>
    <x v="7"/>
    <s v="Aug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9"/>
    <s v="Nov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5:44:48"/>
    <d v="2017-03-10T05:44:48"/>
    <x v="8"/>
    <s v="Mar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5"/>
    <s v="Apr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5"/>
    <s v="Apr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5"/>
    <s v="Apr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5"/>
    <s v="Apr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5"/>
    <s v="Apr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5"/>
    <s v="May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5"/>
    <s v="Apr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5"/>
    <s v="Apr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5"/>
    <s v="Apr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5"/>
    <s v="Apr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5"/>
    <s v="Apr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5"/>
    <s v="Apr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5"/>
    <s v="Apr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5"/>
    <s v="May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5"/>
    <s v="Mar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5"/>
    <s v="Apr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5"/>
    <s v="Apr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5"/>
    <s v="Apr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5"/>
    <s v="Mar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5"/>
    <s v="Mar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5"/>
    <s v="Apr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d v="2016-04-30T12:36:17"/>
    <x v="5"/>
    <s v="Apr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5"/>
    <s v="Mar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5"/>
    <s v="Apr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5"/>
    <s v="May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5"/>
    <s v="Apr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5"/>
    <s v="May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5"/>
    <s v="Apr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5"/>
    <s v="Apr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5"/>
    <s v="Mar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d v="2015-04-03T08:49:48"/>
    <x v="5"/>
    <s v="Apr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5"/>
    <s v="Apr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5"/>
    <s v="Apr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5"/>
    <s v="Apr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5"/>
    <s v="Apr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5"/>
    <s v="Apr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d v="2015-04-08T23:00:00"/>
    <x v="5"/>
    <s v="Apr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5"/>
    <s v="Apr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5"/>
    <s v="Mar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4"/>
    <s v="Jul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4"/>
    <s v="Ju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4"/>
    <s v="Ju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4"/>
    <s v="Ju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4"/>
    <s v="Jun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4"/>
    <s v="May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4"/>
    <s v="Jun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4"/>
    <s v="Jun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4"/>
    <s v="Jun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4"/>
    <s v="Jun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4"/>
    <s v="Jun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4"/>
    <s v="Jul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4"/>
    <s v="May"/>
    <x v="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4"/>
    <s v="Jun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4"/>
    <s v="Jun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4"/>
    <s v="Jun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4"/>
    <s v="Aug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4"/>
    <s v="May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4"/>
    <s v="Jun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4"/>
    <s v="Jun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4"/>
    <s v="Jun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s v="Dec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7:51:35"/>
    <d v="2014-06-21T06:00:00"/>
    <x v="4"/>
    <s v="Jun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2:42:30"/>
    <d v="2016-06-12T23:00:00"/>
    <x v="4"/>
    <s v="Jun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3"/>
    <s v="Jan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0"/>
    <s v="Jun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1:36:34"/>
    <d v="2015-05-29T11:36:34"/>
    <x v="0"/>
    <s v="May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4:21:05"/>
    <d v="2016-05-23T14:21:05"/>
    <x v="5"/>
    <s v="May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0"/>
    <s v="May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5"/>
    <s v="Apr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2"/>
    <s v="Sep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9:03:49"/>
    <d v="2016-01-29T18:17:00"/>
    <x v="11"/>
    <s v="Jan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4"/>
    <s v="Jun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3:34:57"/>
    <d v="2014-09-13T23:34:57"/>
    <x v="7"/>
    <s v="Sep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0"/>
    <s v="May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3"/>
    <s v="Jan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6"/>
    <s v="Aug"/>
    <x v="1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3"/>
    <s v="Feb"/>
    <x v="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8:04:55"/>
    <d v="2014-12-05T06:28:00"/>
    <x v="10"/>
    <s v="Dec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2"/>
    <s v="Oct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0"/>
    <s v="Jun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1"/>
    <s v="Sep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4"/>
    <s v="Jun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7"/>
    <s v="Sep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6"/>
    <s v="Jul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1:44:19"/>
    <d v="2015-01-05T21:44:19"/>
    <x v="10"/>
    <s v="Jan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1"/>
    <s v="Oct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6"/>
    <s v="Jul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1"/>
    <s v="Oct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6"/>
    <s v="Jul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0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3"/>
    <s v="Dec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1:47:18"/>
    <d v="2015-06-19T21:47:18"/>
    <x v="0"/>
    <s v="Jun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3"/>
    <s v="Jan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3"/>
    <s v="Jan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0"/>
    <s v="May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2:51:19"/>
    <d v="2015-07-16T12:51:19"/>
    <x v="6"/>
    <s v="Jul"/>
    <x v="1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9"/>
    <s v="Nov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4"/>
    <s v="Jul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3"/>
    <s v="Jan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7"/>
    <s v="Aug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9:20:36"/>
    <d v="2014-12-03T10:20:36"/>
    <x v="9"/>
    <s v="Dec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0"/>
    <s v="May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11"/>
    <s v="Feb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10"/>
    <s v="Dec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8"/>
    <s v="Mar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1"/>
    <s v="Sep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s v="Jan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7:50:40"/>
    <d v="2014-10-17T23:59:00"/>
    <x v="9"/>
    <s v="Oct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7"/>
    <s v="Aug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7"/>
    <s v="Aug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8"/>
    <s v="Apr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d v="2014-08-25T16:00:00"/>
    <x v="2"/>
    <s v="Aug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10"/>
    <s v="Jan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8:40:15"/>
    <d v="2015-04-03T17:40:15"/>
    <x v="8"/>
    <s v="Apr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6"/>
    <s v="Jun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d v="2016-12-12T01:00:00"/>
    <x v="10"/>
    <s v="Dec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d v="2015-10-11T10:29:05"/>
    <x v="1"/>
    <s v="Oct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d v="2015-10-31T10:57:33"/>
    <x v="9"/>
    <s v="Oct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20:52:38"/>
    <d v="2016-07-23T20:52:38"/>
    <x v="4"/>
    <s v="Jul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d v="2014-08-09T00:37:12"/>
    <x v="7"/>
    <s v="Aug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s v="Feb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7"/>
    <s v="Aug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7"/>
    <s v="Sep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9"/>
    <s v="Nov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d v="2016-09-06T20:21:53"/>
    <x v="2"/>
    <s v="Sep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d v="2015-07-31T20:00:00"/>
    <x v="7"/>
    <s v="Jul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5"/>
    <s v="May"/>
    <x v="0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4"/>
    <s v="Jun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9"/>
    <s v="Nov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s v="Jun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d v="2015-06-27T13:27:06"/>
    <x v="4"/>
    <s v="Jun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d v="2016-01-14T22:09:34"/>
    <x v="3"/>
    <s v="Jan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7"/>
    <s v="Sep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11"/>
    <s v="Mar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d v="2016-03-16T03:33:10"/>
    <x v="8"/>
    <s v="Mar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d v="2014-05-19T06:26:29"/>
    <x v="0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d v="2015-09-16T00:37:27"/>
    <x v="2"/>
    <s v="Sep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9"/>
    <s v="Oct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7"/>
    <s v="Aug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d v="2015-03-25T13:01:10"/>
    <x v="8"/>
    <s v="Mar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4"/>
    <s v="Jun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4"/>
    <s v="Jun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4"/>
    <s v="Jun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4"/>
    <s v="Jun"/>
    <x v="1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4"/>
    <s v="Jun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4"/>
    <s v="Jun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4"/>
    <s v="Jul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4"/>
    <s v="Jun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4"/>
    <s v="Jul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4"/>
    <s v="Ma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4"/>
    <s v="Jul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4"/>
    <s v="May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4"/>
    <s v="Jun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4"/>
    <s v="Jul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s v="Jun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4"/>
    <s v="Jun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4"/>
    <s v="Jun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4"/>
    <s v="Jun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4"/>
    <s v="Jun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d v="2015-05-06T15:45:49"/>
    <d v="2015-06-07T23:00:00"/>
    <x v="4"/>
    <s v="Jun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11"/>
    <s v="Mar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d v="2015-12-16T15:18:00"/>
    <x v="10"/>
    <s v="Dec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2:06:20"/>
    <d v="2015-04-12T22:06:20"/>
    <x v="5"/>
    <s v="Apr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4"/>
    <s v="Jun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2:21:00"/>
    <d v="2015-05-23T22:21:00"/>
    <x v="0"/>
    <s v="May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7"/>
    <s v="Aug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d v="2016-11-24T12:11:00"/>
    <x v="9"/>
    <s v="Nov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d v="2015-06-02T10:34:53"/>
    <x v="0"/>
    <s v="Jun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9"/>
    <s v="Nov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3:45:52"/>
    <d v="2016-01-23T03:45:52"/>
    <x v="3"/>
    <s v="Jan"/>
    <x v="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2"/>
    <s v="Oct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1"/>
    <s v="Oct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1"/>
    <s v="Oct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9:00:03"/>
    <d v="2017-03-16T08:00:03"/>
    <x v="8"/>
    <s v="Mar"/>
    <x v="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4"/>
    <s v="Jun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0"/>
    <s v="May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11"/>
    <s v="Mar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3:41:57"/>
    <d v="2016-05-08T12:41:57"/>
    <x v="5"/>
    <s v="May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9:12:05"/>
    <d v="2016-06-06T19:12:05"/>
    <x v="4"/>
    <s v="Jun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3:10:23"/>
    <d v="2014-09-11T13:10:23"/>
    <x v="2"/>
    <s v="Sep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d v="2016-05-13T10:57:14"/>
    <d v="2016-06-13T00:59:00"/>
    <x v="4"/>
    <s v="Jun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d v="2015-05-28T01:55:54"/>
    <d v="2015-06-27T01:55:54"/>
    <x v="4"/>
    <s v="Jun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d v="2015-05-01T09:45:27"/>
    <d v="2015-05-31T09:45:27"/>
    <x v="4"/>
    <s v="May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d v="2015-05-14T07:09:11"/>
    <d v="2015-06-13T07:09:11"/>
    <x v="4"/>
    <s v="Jun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d v="2015-05-08T17:36:12"/>
    <d v="2015-05-31T16:00:00"/>
    <x v="4"/>
    <s v="May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d v="2016-05-25T15:47:41"/>
    <d v="2016-06-09T15:47:41"/>
    <x v="4"/>
    <s v="Jun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4"/>
    <s v="Jun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4"/>
    <s v="Jun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4"/>
    <s v="Jun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4"/>
    <s v="Ju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4"/>
    <s v="Jun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4"/>
    <s v="Ju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4"/>
    <s v="Jun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4"/>
    <s v="Jul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4"/>
    <s v="Jun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4"/>
    <s v="Jun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4"/>
    <s v="Jun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4"/>
    <s v="Jun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4"/>
    <s v="Jun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4"/>
    <s v="Jun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4"/>
    <s v="May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d v="2014-05-13T10:47:04"/>
    <d v="2014-06-10T03:33:00"/>
    <x v="4"/>
    <s v="Jun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d v="2014-05-27T09:44:41"/>
    <d v="2014-06-27T09:44:41"/>
    <x v="4"/>
    <s v="Jun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d v="2014-05-01T14:40:52"/>
    <d v="2014-05-31T14:40:52"/>
    <x v="4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d v="2014-05-23T12:48:03"/>
    <d v="2014-06-20T16:59:00"/>
    <x v="4"/>
    <s v="Jun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d v="2016-05-02T23:01:31"/>
    <d v="2016-06-06T23:01:31"/>
    <x v="4"/>
    <s v="Jun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4"/>
    <s v="Jun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4"/>
    <s v="Jun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4"/>
    <s v="Jun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4"/>
    <s v="Jul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4"/>
    <s v="Jun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4"/>
    <s v="Jun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4"/>
    <s v="Jul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4"/>
    <s v="Jun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d v="2016-05-15T17:56:32"/>
    <d v="2016-07-14T17:56:32"/>
    <x v="4"/>
    <s v="Jul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4"/>
    <s v="Jun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d v="2011-07-31T01:59:00"/>
    <x v="4"/>
    <s v="Jul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d v="2010-05-31T23:59:00"/>
    <x v="4"/>
    <s v="May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d v="2011-06-07T10:18:01"/>
    <x v="4"/>
    <s v="Jun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4"/>
    <s v="Jul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4"/>
    <s v="Jul"/>
    <x v="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d v="2012-05-21T22:30:00"/>
    <x v="4"/>
    <s v="May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4"/>
    <s v="Jun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d v="2012-06-14T22:59:00"/>
    <x v="4"/>
    <s v="Jun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d v="2011-06-14T22:59:00"/>
    <x v="4"/>
    <s v="Jun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d v="2012-06-12T02:00:00"/>
    <x v="4"/>
    <s v="Jun"/>
    <x v="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4"/>
    <s v="Jun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4"/>
    <s v="Jul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4"/>
    <s v="Jun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4"/>
    <s v="Jun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4"/>
    <s v="Jun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4"/>
    <s v="Jul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4"/>
    <s v="Jun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4"/>
    <s v="Jul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d v="2016-06-28T10:45:23"/>
    <x v="4"/>
    <s v="Jun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d v="2015-06-25T14:00:00"/>
    <x v="4"/>
    <s v="Jun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4"/>
    <s v="Jun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d v="2016-06-24T22:59:00"/>
    <x v="4"/>
    <s v="Jun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d v="2015-06-22T00:00:00"/>
    <x v="4"/>
    <s v="Jun"/>
    <x v="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d v="2016-06-06T01:01:07"/>
    <x v="4"/>
    <s v="Jun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4"/>
    <s v="Jun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4"/>
    <s v="Jun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4"/>
    <s v="Jun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4"/>
    <s v="Jun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4"/>
    <s v="Jun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d v="2016-05-22T22:00:00"/>
    <x v="4"/>
    <s v="May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4"/>
    <s v="Jul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d v="2012-06-28T23:27:23"/>
    <x v="4"/>
    <s v="Jun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d v="2013-06-20T22:31:36"/>
    <x v="4"/>
    <s v="Jun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d v="2012-06-07T08:14:17"/>
    <x v="4"/>
    <s v="Jun"/>
    <x v="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d v="2015-06-14T13:45:37"/>
    <x v="4"/>
    <s v="Jun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d v="2014-05-29T12:50:00"/>
    <x v="4"/>
    <s v="May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d v="2014-06-11T08:44:03"/>
    <x v="4"/>
    <s v="Jun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d v="2014-06-26T10:22:23"/>
    <x v="4"/>
    <s v="Jun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d v="2014-06-29T16:31:24"/>
    <x v="4"/>
    <s v="Jun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d v="2016-06-09T14:00:00"/>
    <x v="4"/>
    <s v="Jun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d v="2010-07-10T17:00:00"/>
    <x v="4"/>
    <s v="Jul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d v="2012-06-06T17:42:55"/>
    <x v="4"/>
    <s v="Jun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d v="2012-06-23T13:32:55"/>
    <x v="4"/>
    <s v="Jun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4"/>
    <s v="Ju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4"/>
    <s v="Ju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4"/>
    <s v="Jun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4"/>
    <s v="May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d v="2016-07-21T11:45:26"/>
    <x v="4"/>
    <s v="Jul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d v="2014-06-20T17:01:00"/>
    <x v="4"/>
    <s v="Jun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4"/>
    <s v="Jun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4"/>
    <s v="Jun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4"/>
    <s v="Jun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4"/>
    <s v="Jun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4"/>
    <s v="Jun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1"/>
    <s v="Feb"/>
    <x v="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s v="May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2"/>
    <s v="Oct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4:59:14"/>
    <d v="2015-03-01T20:04:00"/>
    <x v="11"/>
    <s v="Mar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10"/>
    <s v="Jan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0:16:24"/>
    <d v="2014-09-29T10:16:24"/>
    <x v="7"/>
    <s v="Sep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0:36:51"/>
    <d v="2016-04-03T09:36:51"/>
    <x v="5"/>
    <s v="Apr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5"/>
    <s v="May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7"/>
    <s v="Aug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2"/>
    <s v="Sep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3:49:08"/>
    <d v="2014-08-13T13:49:08"/>
    <x v="7"/>
    <s v="Aug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1"/>
    <s v="Sep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1"/>
    <s v="Oct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9"/>
    <s v="Nov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7"/>
    <s v="Jul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6"/>
    <s v="Jul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2"/>
    <s v="Sep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1"/>
    <s v="Oct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10"/>
    <s v="Dec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10"/>
    <s v="Dec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0"/>
    <s v="Apr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9"/>
    <s v="Oct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0"/>
    <s v="Jun"/>
    <x v="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8"/>
    <s v="Mar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6"/>
    <s v="Aug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2"/>
    <s v="Oct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1"/>
    <s v="Mar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11"/>
    <s v="Feb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8"/>
    <s v="Mar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9"/>
    <s v="Dec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2"/>
    <s v="Sep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7:09:06"/>
    <d v="2015-11-15T18:09:06"/>
    <x v="9"/>
    <s v="Nov"/>
    <x v="1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2"/>
    <s v="Sep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0"/>
    <s v="May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2"/>
    <s v="Sep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6"/>
    <s v="Aug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9"/>
    <s v="Dec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s v="Jan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6"/>
    <s v="Jul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5"/>
    <s v="May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7"/>
    <s v="Aug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1"/>
    <s v="Oct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4"/>
    <s v="May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7"/>
    <s v="Sep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6"/>
    <s v="Jul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0"/>
    <s v="May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d v="2016-10-07T09:00:00"/>
    <x v="1"/>
    <s v="Oct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d v="2016-02-07T19:17:00"/>
    <x v="3"/>
    <s v="Feb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11"/>
    <s v="Feb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d v="2014-10-20T09:56:15"/>
    <x v="1"/>
    <s v="Oct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6"/>
    <s v="Jul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d v="2016-08-23T03:10:18"/>
    <x v="7"/>
    <s v="Aug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s v="Jun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11"/>
    <s v="Feb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d v="2014-10-19T00:00:00"/>
    <x v="2"/>
    <s v="Oct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2"/>
    <s v="Sep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d v="2015-05-11T14:32:31"/>
    <x v="4"/>
    <s v="May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8"/>
    <s v="Apr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d v="2014-08-27T22:00:10"/>
    <x v="7"/>
    <s v="Aug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1"/>
    <s v="Feb"/>
    <x v="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d v="2014-10-04T09:17:00"/>
    <x v="1"/>
    <s v="Oct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d v="2016-10-31T21:55:34"/>
    <x v="1"/>
    <s v="Oct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d v="2015-04-17T12:33:02"/>
    <x v="5"/>
    <s v="Apr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0:10:50"/>
    <d v="2014-09-21T10:10:50"/>
    <x v="7"/>
    <s v="Sep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4"/>
    <s v="Jun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5"/>
    <s v="Apr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4"/>
    <s v="May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6"/>
    <s v="Jul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8"/>
    <s v="Mar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5"/>
    <s v="May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7"/>
    <s v="Sep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10"/>
    <s v="Nov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d v="2016-07-09T18:49:58"/>
    <x v="6"/>
    <s v="Jul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s v="Feb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3:57:52"/>
    <d v="2016-01-06T23:57:52"/>
    <x v="3"/>
    <s v="Jan"/>
    <x v="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d v="2016-03-27T18:26:02"/>
    <x v="8"/>
    <s v="Mar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5:33:49"/>
    <d v="2015-03-01T15:33:49"/>
    <x v="11"/>
    <s v="Mar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d v="2017-03-16T13:49:01"/>
    <x v="8"/>
    <s v="Mar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5"/>
    <s v="Apr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5"/>
    <s v="Apr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5"/>
    <s v="Apr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8"/>
    <s v="Apr"/>
    <x v="7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8"/>
    <s v="Mar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5"/>
    <s v="Mar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d v="2017-04-03T22:38:41"/>
    <x v="5"/>
    <s v="Apr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d v="2017-03-31T17:59:00"/>
    <x v="8"/>
    <s v="Mar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5"/>
    <s v="May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0:30:07"/>
    <d v="2017-04-03T10:30:07"/>
    <x v="5"/>
    <s v="Apr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8"/>
    <s v="Mar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5"/>
    <s v="Apr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5"/>
    <s v="Apr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8"/>
    <s v="Mar"/>
    <x v="7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3:35:56"/>
    <d v="2017-04-09T03:35:56"/>
    <x v="5"/>
    <s v="Apr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d v="2017-03-19T01:00:00"/>
    <x v="5"/>
    <s v="Mar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9:58:54"/>
    <d v="2017-03-27T18:58:54"/>
    <x v="11"/>
    <s v="Mar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5"/>
    <s v="Apr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4"/>
    <s v="Jun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4"/>
    <s v="Jun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d v="2016-06-04T17:57:33"/>
    <x v="4"/>
    <s v="Jun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4"/>
    <s v="Jun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4"/>
    <s v="Jun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4"/>
    <s v="Jun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4"/>
    <s v="Jun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4"/>
    <s v="Jun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4"/>
    <s v="Jul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4"/>
    <s v="May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4"/>
    <s v="Jun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4"/>
    <s v="Jun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4"/>
    <s v="Jun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4"/>
    <s v="Jun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4"/>
    <s v="Jul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4"/>
    <s v="Jun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4"/>
    <s v="Jun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4"/>
    <s v="Jun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4"/>
    <s v="Jun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4"/>
    <s v="Jul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4"/>
    <s v="Jun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4"/>
    <s v="Jun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4"/>
    <s v="Jun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4"/>
    <s v="Jun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4"/>
    <s v="Jun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4"/>
    <s v="Jun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4"/>
    <s v="Jun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4"/>
    <s v="Jun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4"/>
    <s v="Jun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4"/>
    <s v="Jun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4"/>
    <s v="Jun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4"/>
    <s v="Jun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4"/>
    <s v="Jun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4"/>
    <s v="Jun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4"/>
    <s v="Jun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4"/>
    <s v="Jun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4"/>
    <s v="Jun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4"/>
    <s v="Jul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4"/>
    <s v="May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4"/>
    <s v="Jun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4"/>
    <s v="Jun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4"/>
    <s v="Jun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d v="2015-05-24T03:18:52"/>
    <x v="0"/>
    <s v="May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2:37:55"/>
    <d v="2016-12-08T23:37:55"/>
    <x v="10"/>
    <s v="Dec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6"/>
    <s v="Aug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11"/>
    <s v="Feb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d v="2015-02-20T18:14:16"/>
    <x v="11"/>
    <s v="Feb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20:29:58"/>
    <d v="2015-07-26T20:29:58"/>
    <x v="6"/>
    <s v="Ju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d v="2015-02-12T09:15:42"/>
    <x v="11"/>
    <s v="Feb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6"/>
    <s v="Aug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11"/>
    <s v="Feb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d v="2015-02-16T05:11:17"/>
    <x v="11"/>
    <s v="Feb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d v="2014-09-06T16:00:00"/>
    <x v="2"/>
    <s v="Sep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5"/>
    <s v="Apr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2"/>
    <s v="Aug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9"/>
    <s v="Dec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2"/>
    <s v="Sep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1:27:59"/>
    <d v="2015-07-17T11:14:00"/>
    <x v="6"/>
    <s v="Jul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s v="May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1:37:31"/>
    <d v="2015-09-19T01:37:31"/>
    <x v="2"/>
    <s v="Sep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d v="2015-04-23T00:40:07"/>
    <x v="8"/>
    <s v="Apr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4"/>
    <s v="May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4"/>
    <s v="May"/>
    <x v="3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4"/>
    <s v="Jun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4"/>
    <s v="Jun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4"/>
    <s v="Jun"/>
    <x v="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4"/>
    <s v="Jun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4"/>
    <s v="Jun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4"/>
    <s v="May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4"/>
    <s v="Jun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4"/>
    <s v="Jun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4"/>
    <s v="Jun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4"/>
    <s v="Jun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4"/>
    <s v="Jun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4"/>
    <s v="Jul"/>
    <x v="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4"/>
    <s v="May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4"/>
    <s v="May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4"/>
    <s v="Jun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4"/>
    <s v="May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4"/>
    <s v="Jun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4"/>
    <s v="Jun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4"/>
    <s v="Jun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4"/>
    <s v="Jun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4"/>
    <s v="Jun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4"/>
    <s v="Jun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4"/>
    <s v="Jun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d v="2016-06-27T14:00:00"/>
    <x v="4"/>
    <s v="Jun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d v="2015-05-26T10:32:27"/>
    <x v="4"/>
    <s v="May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4"/>
    <s v="Jun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4"/>
    <s v="Jun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4"/>
    <s v="Jun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4"/>
    <s v="Jun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4"/>
    <s v="Jun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4"/>
    <s v="Jun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4"/>
    <s v="Jun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4"/>
    <s v="Jul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4"/>
    <s v="Jun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4"/>
    <s v="May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4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4"/>
    <s v="Jun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4"/>
    <s v="Jun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4"/>
    <s v="Jun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4"/>
    <s v="Jun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d v="2015-06-04T07:59:53"/>
    <x v="4"/>
    <s v="Jun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d v="2014-06-25T11:59:06"/>
    <x v="4"/>
    <s v="Jun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d v="2014-06-15T11:00:00"/>
    <x v="4"/>
    <s v="Jun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d v="2015-05-31T01:59:00"/>
    <x v="4"/>
    <s v="May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d v="2016-06-04T12:42:46"/>
    <x v="4"/>
    <s v="Jun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4"/>
    <s v="Jun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4"/>
    <s v="Jun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4"/>
    <s v="Jun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4"/>
    <s v="May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d v="2014-07-02T23:00:45"/>
    <x v="4"/>
    <s v="Jul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d v="2014-06-12T12:28:10"/>
    <x v="4"/>
    <s v="Jun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4"/>
    <s v="Jun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4"/>
    <s v="May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4"/>
    <s v="Jun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d v="2015-06-16T20:40:14"/>
    <x v="4"/>
    <s v="Jun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4"/>
    <s v="May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d v="2015-06-18T05:41:07"/>
    <x v="4"/>
    <s v="Jun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d v="2015-07-03T13:22:38"/>
    <x v="4"/>
    <s v="Jul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4"/>
    <s v="Jul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10"/>
    <s v="Dec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10"/>
    <s v="Jan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10"/>
    <s v="Dec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10"/>
    <s v="Dec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10"/>
    <s v="Dec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10"/>
    <s v="Dec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10"/>
    <s v="Dec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10"/>
    <s v="Dec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10"/>
    <s v="Dec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10"/>
    <s v="Jan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10"/>
    <s v="Dec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10"/>
    <s v="Dec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10"/>
    <s v="Jan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10"/>
    <s v="Jan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10"/>
    <s v="Dec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10"/>
    <s v="Dec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10"/>
    <s v="Feb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10"/>
    <s v="Dec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10"/>
    <s v="Dec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10"/>
    <s v="Dec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10"/>
    <s v="Dec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10"/>
    <s v="Dec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10"/>
    <s v="Dec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10"/>
    <s v="Dec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10"/>
    <s v="Dec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10"/>
    <s v="Nov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10"/>
    <s v="Dec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10"/>
    <s v="Dec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10"/>
    <s v="Dec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10"/>
    <s v="Dec"/>
    <x v="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10"/>
    <s v="Dec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10"/>
    <s v="Dec"/>
    <x v="2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10"/>
    <s v="Dec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10"/>
    <s v="Nov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10"/>
    <s v="Dec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10"/>
    <s v="Dec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10"/>
    <s v="Dec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10"/>
    <s v="Jan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10"/>
    <s v="Dec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10"/>
    <s v="De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10"/>
    <s v="Dec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10"/>
    <s v="De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10"/>
    <s v="Dec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d v="2015-11-18T14:38:59"/>
    <d v="2015-12-18T14:38:59"/>
    <x v="10"/>
    <s v="Dec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d v="2015-11-25T09:51:26"/>
    <d v="2015-12-30T22:00:00"/>
    <x v="10"/>
    <s v="Dec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d v="2015-11-10T17:48:15"/>
    <d v="2015-11-26T20:00:00"/>
    <x v="10"/>
    <s v="Nov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d v="2016-11-06T06:24:48"/>
    <d v="2016-12-03T19:00:00"/>
    <x v="10"/>
    <s v="Dec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10"/>
    <s v="Dec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10"/>
    <s v="Dec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10"/>
    <s v="Dec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10"/>
    <s v="Dec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10"/>
    <s v="Dec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10"/>
    <s v="Dec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10"/>
    <s v="Jan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10"/>
    <s v="Dec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10"/>
    <s v="Dec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10"/>
    <s v="Dec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10"/>
    <s v="Dec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d v="2014-11-05T08:35:53"/>
    <d v="2014-12-06T01:00:00"/>
    <x v="10"/>
    <s v="Dec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d v="2014-11-12T15:35:13"/>
    <d v="2014-12-18T23:00:00"/>
    <x v="10"/>
    <s v="Dec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d v="2014-11-21T13:01:56"/>
    <d v="2014-12-22T19:00:00"/>
    <x v="10"/>
    <s v="Dec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10"/>
    <s v="Jan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10"/>
    <s v="Jan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10"/>
    <s v="Dec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10"/>
    <s v="Dec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10"/>
    <s v="Jan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10"/>
    <s v="Dec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10"/>
    <s v="Dec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10"/>
    <s v="Dec"/>
    <x v="3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10"/>
    <s v="Dec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10"/>
    <s v="Dec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10"/>
    <s v="Dec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d v="2016-11-16T01:13:58"/>
    <d v="2016-12-21T21:00:00"/>
    <x v="10"/>
    <s v="Dec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d v="2012-12-15T10:36:17"/>
    <x v="10"/>
    <s v="Dec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d v="2014-01-06T07:55:40"/>
    <x v="10"/>
    <s v="Jan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d v="2015-12-03T16:30:00"/>
    <x v="10"/>
    <s v="Dec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d v="2012-12-15T13:52:08"/>
    <x v="10"/>
    <s v="Dec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d v="2013-12-12T01:08:27"/>
    <x v="10"/>
    <s v="Dec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d v="2011-12-25T00:00:00"/>
    <x v="10"/>
    <s v="Dec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d v="2011-12-06T00:59:00"/>
    <x v="10"/>
    <s v="Dec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10"/>
    <s v="Dec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d v="2016-12-03T10:05:15"/>
    <x v="10"/>
    <s v="Dec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d v="2015-12-19T02:59:00"/>
    <x v="10"/>
    <s v="Dec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10"/>
    <s v="Dec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10"/>
    <s v="Dec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10"/>
    <s v="Nov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10"/>
    <s v="Jan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10"/>
    <s v="Dec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10"/>
    <s v="Dec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d v="2013-12-25T03:00:29"/>
    <x v="10"/>
    <s v="Dec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d v="2016-12-18T13:30:57"/>
    <x v="10"/>
    <s v="Dec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10"/>
    <s v="Dec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10"/>
    <s v="Nov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d v="2014-01-01T18:08:56"/>
    <x v="10"/>
    <s v="Jan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d v="2016-12-15T18:00:00"/>
    <x v="10"/>
    <s v="Dec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d v="2016-12-02T02:00:00"/>
    <x v="10"/>
    <s v="Dec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10"/>
    <s v="Dec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10"/>
    <s v="Dec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10"/>
    <s v="Dec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10"/>
    <s v="Nov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10"/>
    <s v="Dec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d v="2016-11-22T15:28:27"/>
    <x v="10"/>
    <s v="Nov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d v="2014-12-20T20:00:00"/>
    <x v="10"/>
    <s v="Dec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d v="2016-12-09T19:00:04"/>
    <x v="10"/>
    <s v="Dec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d v="2015-12-07T11:47:16"/>
    <x v="10"/>
    <s v="Dec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d v="2014-12-22T09:47:59"/>
    <x v="10"/>
    <s v="Dec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d v="2016-01-03T17:59:00"/>
    <x v="10"/>
    <s v="Jan"/>
    <x v="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d v="2016-01-13T23:11:26"/>
    <x v="10"/>
    <s v="Jan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d v="2013-12-31T02:00:00"/>
    <x v="10"/>
    <s v="Dec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d v="2011-12-12T22:39:56"/>
    <x v="10"/>
    <s v="Dec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d v="2010-12-31T23:59:00"/>
    <x v="10"/>
    <s v="Dec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d v="2013-12-14T20:58:05"/>
    <x v="10"/>
    <s v="Dec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d v="2015-12-24T19:00:00"/>
    <x v="10"/>
    <s v="Dec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d v="2016-12-19T02:59:00"/>
    <x v="10"/>
    <s v="Dec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10"/>
    <s v="Dec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d v="2017-01-02T23:17:00"/>
    <x v="10"/>
    <s v="Jan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d v="2012-12-31T13:00:00"/>
    <x v="10"/>
    <s v="Dec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10"/>
    <s v="Dec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10"/>
    <s v="Dec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10"/>
    <s v="Jan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d v="2012-12-24T18:47:37"/>
    <x v="10"/>
    <s v="Dec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10"/>
    <s v="Ja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10"/>
    <s v="Dec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10"/>
    <s v="Dec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10"/>
    <s v="Nov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d v="2015-12-09T01:59:00"/>
    <x v="10"/>
    <s v="Dec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10"/>
    <s v="Jan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d v="2015-12-24T10:41:24"/>
    <x v="10"/>
    <s v="Dec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d v="2017-01-29T15:34:13"/>
    <x v="10"/>
    <s v="Jan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d v="2014-12-31T16:08:08"/>
    <x v="10"/>
    <s v="Dec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d v="2015-12-30T09:23:54"/>
    <x v="10"/>
    <s v="Dec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10"/>
    <s v="Jan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10"/>
    <s v="Dec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10"/>
    <s v="Dec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10"/>
    <s v="Dec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d v="2016-12-04T20:00:00"/>
    <x v="10"/>
    <s v="Dec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10"/>
    <s v="Dec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10"/>
    <s v="Dec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10"/>
    <s v="Dec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10"/>
    <s v="Dec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10"/>
    <s v="Dec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d v="2012-12-20T06:58:45"/>
    <x v="10"/>
    <s v="Dec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10"/>
    <s v="Dec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10"/>
    <s v="Jan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10"/>
    <s v="Dec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10"/>
    <s v="Jan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10"/>
    <s v="Dec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10"/>
    <s v="Dec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10"/>
    <s v="Dec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10"/>
    <s v="Dec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10"/>
    <s v="Dec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10"/>
    <s v="Nov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10"/>
    <s v="Nov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10"/>
    <s v="Dec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10"/>
    <s v="Dec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10"/>
    <s v="Dec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10"/>
    <s v="Dec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10"/>
    <s v="Dec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10"/>
    <s v="Jan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10"/>
    <s v="Jan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10"/>
    <s v="Dec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10"/>
    <s v="Dec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10"/>
    <s v="Dec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10"/>
    <s v="Dec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10"/>
    <s v="Dec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10"/>
    <s v="Dec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10"/>
    <s v="Dec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10"/>
    <s v="Dec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10"/>
    <s v="Nov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10"/>
    <s v="Nov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10"/>
    <s v="Dec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d v="2014-12-21T12:11:30"/>
    <x v="10"/>
    <s v="Dec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10"/>
    <s v="Dec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10"/>
    <s v="Dec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10"/>
    <s v="Dec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10"/>
    <s v="Dec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d v="2016-11-29T01:00:00"/>
    <x v="10"/>
    <s v="Nov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d v="2016-01-19T17:59:00"/>
    <x v="10"/>
    <s v="Jan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10"/>
    <s v="Dec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10"/>
    <s v="Dec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9"/>
    <s v="Nov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9"/>
    <s v="Nov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9"/>
    <s v="Nov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9"/>
    <s v="Dec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9"/>
    <s v="Nov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9"/>
    <s v="Nov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9"/>
    <s v="Dec"/>
    <x v="4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9"/>
    <s v="Dec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s v="Nov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9"/>
    <s v="Nov"/>
    <x v="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9"/>
    <s v="Dec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9"/>
    <s v="Nov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9"/>
    <s v="Nov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9"/>
    <s v="Nov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9"/>
    <s v="Nov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9"/>
    <s v="Oct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9"/>
    <s v="Nov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9"/>
    <s v="Oct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9"/>
    <s v="Nov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9"/>
    <s v="Nov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9"/>
    <s v="Nov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9"/>
    <s v="Nov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9"/>
    <s v="Nov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9"/>
    <s v="Dec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9"/>
    <s v="Nov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9"/>
    <s v="Nov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9"/>
    <s v="Nov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9"/>
    <s v="Nov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9"/>
    <s v="Nov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9"/>
    <s v="Oc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9"/>
    <s v="Nov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9"/>
    <s v="Dec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9"/>
    <s v="Nov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9"/>
    <s v="Nov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9"/>
    <s v="Nov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9"/>
    <s v="Nov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s v="Nov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9"/>
    <s v="Oct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9"/>
    <s v="Nov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9"/>
    <s v="Oct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s v="Nov"/>
    <x v="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d v="2015-10-21T03:20:53"/>
    <d v="2015-12-20T04:00:00"/>
    <x v="9"/>
    <s v="Dec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d v="2015-10-20T12:57:13"/>
    <d v="2015-12-04T00:00:00"/>
    <x v="9"/>
    <s v="Dec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d v="2015-10-01T10:53:20"/>
    <d v="2015-10-31T22:00:00"/>
    <x v="9"/>
    <s v="Oct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d v="2016-10-10T23:15:09"/>
    <d v="2016-11-10T00:15:09"/>
    <x v="9"/>
    <s v="Nov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s v="Dec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9"/>
    <s v="Nov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9"/>
    <s v="Nov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9"/>
    <s v="Nov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s v="Oct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s v="Nov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9"/>
    <s v="Nov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9"/>
    <s v="Nov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9"/>
    <s v="Nov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9"/>
    <s v="Dec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d v="2015-10-19T09:00:04"/>
    <d v="2015-11-18T10:00:04"/>
    <x v="9"/>
    <s v="Nov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d v="2014-10-29T14:15:26"/>
    <d v="2014-11-30T22:00:00"/>
    <x v="9"/>
    <s v="Nov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d v="2014-10-26T19:10:16"/>
    <d v="2014-11-25T20:15:00"/>
    <x v="9"/>
    <s v="Nov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9"/>
    <s v="Dec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9"/>
    <s v="Nov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s v="Nov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9"/>
    <s v="Nov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9"/>
    <s v="Dec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9"/>
    <s v="Nov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d v="2016-10-24T23:14:27"/>
    <d v="2016-11-23T21:00:00"/>
    <x v="9"/>
    <s v="Nov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d v="2015-10-15T05:27:10"/>
    <d v="2015-11-13T10:00:00"/>
    <x v="9"/>
    <s v="Nov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d v="2011-12-16T00:48:41"/>
    <x v="9"/>
    <s v="Dec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d v="2012-11-27T07:00:00"/>
    <x v="9"/>
    <s v="Nov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d v="2014-11-12T17:45:38"/>
    <x v="9"/>
    <s v="Nov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d v="2010-11-01T19:26:00"/>
    <x v="9"/>
    <s v="Nov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9"/>
    <s v="Nov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9"/>
    <s v="Nov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d v="2013-11-14T23:00:00"/>
    <x v="9"/>
    <s v="Nov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d v="2012-11-17T20:17:24"/>
    <x v="9"/>
    <s v="Nov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d v="2015-11-18T23:59:00"/>
    <x v="9"/>
    <s v="Nov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9"/>
    <s v="Dec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9"/>
    <s v="Nov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9"/>
    <s v="Nov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9"/>
    <s v="Dec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9"/>
    <s v="Nov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9"/>
    <s v="Nov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9"/>
    <s v="Dec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9"/>
    <s v="Dec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9"/>
    <s v="Nov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9"/>
    <s v="Nov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9"/>
    <s v="Dec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9"/>
    <s v="Oct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s v="Dec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d v="2012-11-09T14:07:07"/>
    <x v="9"/>
    <s v="Nov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d v="2014-11-12T13:03:13"/>
    <x v="9"/>
    <s v="Nov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d v="2010-12-08T23:59:00"/>
    <x v="9"/>
    <s v="Dec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d v="2015-10-26T23:59:00"/>
    <x v="9"/>
    <s v="Oct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d v="2014-12-05T16:06:58"/>
    <x v="9"/>
    <s v="Dec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d v="2015-11-13T12:04:28"/>
    <x v="9"/>
    <s v="Nov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d v="2016-11-20T23:59:00"/>
    <x v="9"/>
    <s v="Nov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d v="2015-11-14T08:20:00"/>
    <x v="9"/>
    <s v="Nov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d v="2012-11-01T15:22:48"/>
    <x v="9"/>
    <s v="Nov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9"/>
    <s v="Nov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d v="2013-11-03T20:00:00"/>
    <x v="9"/>
    <s v="Nov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d v="2015-11-02T03:00:00"/>
    <x v="9"/>
    <s v="Nov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9"/>
    <s v="Oct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9"/>
    <s v="Nov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9"/>
    <s v="Nov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9"/>
    <s v="Nov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9"/>
    <s v="Nov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9"/>
    <s v="Oct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9"/>
    <s v="Nov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d v="2014-11-17T19:00:00"/>
    <x v="9"/>
    <s v="Nov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9"/>
    <s v="Dec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d v="2014-11-05T12:34:00"/>
    <x v="9"/>
    <s v="Nov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d v="2016-11-26T10:27:51"/>
    <x v="9"/>
    <s v="Nov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d v="2016-11-11T23:00:00"/>
    <x v="9"/>
    <s v="Nov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9"/>
    <s v="Nov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s v="Nov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d v="2014-11-03T03:52:50"/>
    <x v="9"/>
    <s v="Nov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d v="2011-11-16T11:11:48"/>
    <x v="9"/>
    <s v="Nov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9"/>
    <s v="Nov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d v="2014-12-01T14:59:05"/>
    <x v="9"/>
    <s v="Dec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9"/>
    <s v="Nov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9"/>
    <s v="Nov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9"/>
    <s v="Dec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s v="Nov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9"/>
    <s v="Nov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d v="2014-12-06T17:57:29"/>
    <x v="9"/>
    <s v="Dec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d v="2016-11-11T07:10:53"/>
    <x v="9"/>
    <s v="Nov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s v="Oct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9"/>
    <s v="Nov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s v="Dec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d v="2014-11-26T22:00:00"/>
    <x v="9"/>
    <s v="Nov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d v="2014-10-20T00:59:00"/>
    <x v="9"/>
    <s v="Oct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9"/>
    <s v="Oct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9"/>
    <s v="Nov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9"/>
    <s v="Nov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9"/>
    <s v="Nov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9"/>
    <s v="Nov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9"/>
    <s v="Nov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9"/>
    <s v="Oct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9"/>
    <s v="Jan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d v="2013-11-02T15:49:27"/>
    <x v="9"/>
    <s v="Nov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9"/>
    <s v="Nov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9"/>
    <s v="Nov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9"/>
    <s v="Nov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9"/>
    <s v="Nov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9"/>
    <s v="Nov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9"/>
    <s v="Oct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s v="Nov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9"/>
    <s v="Nov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9"/>
    <s v="Nov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9"/>
    <s v="Dec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9"/>
    <s v="Nov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9"/>
    <s v="Oct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9"/>
    <s v="Nov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9"/>
    <s v="Nov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9"/>
    <s v="Nov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9"/>
    <s v="Nov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9"/>
    <s v="Nov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9"/>
    <s v="Nov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9"/>
    <s v="Nov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s v="Nov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9"/>
    <s v="Nov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9"/>
    <s v="Nov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9"/>
    <s v="Nov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s v="Oct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9"/>
    <s v="Nov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s v="Nov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9"/>
    <s v="Nov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9"/>
    <s v="Nov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9"/>
    <s v="Nov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s v="Nov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9"/>
    <s v="Nov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9"/>
    <s v="Nov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s v="Dec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9"/>
    <s v="Nov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9"/>
    <s v="Nov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s v="Dec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9"/>
    <s v="Oct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9"/>
    <s v="Nov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s v="Nov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9"/>
    <s v="Nov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4:59:56"/>
    <d v="2015-12-13T15:59:56"/>
    <x v="9"/>
    <s v="Dec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5"/>
    <s v="May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9"/>
    <s v="Nov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d v="2014-09-22T22:59:00"/>
    <x v="2"/>
    <s v="Sep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10"/>
    <s v="Nov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d v="2016-11-18T20:00:00"/>
    <x v="9"/>
    <s v="Nov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d v="2017-01-13T22:59:00"/>
    <x v="10"/>
    <s v="Jan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5"/>
    <s v="Apr"/>
    <x v="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1:40:29"/>
    <d v="2015-09-14T11:40:29"/>
    <x v="2"/>
    <s v="Sep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d v="2015-01-01T11:48:55"/>
    <x v="3"/>
    <s v="Jan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8"/>
    <s v="Apr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s v="Oct"/>
    <x v="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d v="2015-05-10T13:45:30"/>
    <x v="0"/>
    <s v="May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0:02:59"/>
    <d v="2014-10-05T00:00:00"/>
    <x v="1"/>
    <s v="Oct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9"/>
    <s v="Nov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2:27:19"/>
    <d v="2015-11-16T23:27:19"/>
    <x v="9"/>
    <s v="Nov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d v="2016-03-07T23:59:00"/>
    <x v="8"/>
    <s v="Mar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9"/>
    <s v="Nov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d v="2015-06-16T18:30:00"/>
    <x v="4"/>
    <s v="Jun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s v="Sep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d v="2014-11-05T18:28:04"/>
    <x v="9"/>
    <s v="Nov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d v="2014-11-30T14:04:22"/>
    <x v="9"/>
    <s v="Nov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d v="2016-11-14T21:08:00"/>
    <x v="9"/>
    <s v="Nov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9"/>
    <s v="Oct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d v="2014-11-05T16:22:25"/>
    <x v="9"/>
    <s v="Nov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1"/>
    <s v="Sep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1"/>
    <s v="Oct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1"/>
    <s v="Oct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1"/>
    <s v="Oct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1"/>
    <s v="Oct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1"/>
    <s v="Oct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1"/>
    <s v="Nov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1"/>
    <s v="Oct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1"/>
    <s v="Oct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1"/>
    <s v="Oct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1"/>
    <s v="Oct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1"/>
    <s v="Sep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1"/>
    <s v="Oct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1"/>
    <s v="Oct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1"/>
    <s v="Oct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1"/>
    <s v="Nov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1"/>
    <s v="Nov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1"/>
    <s v="Oct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1"/>
    <s v="Oct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1"/>
    <s v="Nov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1"/>
    <s v="Oct"/>
    <x v="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1"/>
    <s v="Oct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1"/>
    <s v="Sep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1"/>
    <s v="Oct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1"/>
    <s v="Oct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1"/>
    <s v="Oct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1"/>
    <s v="Oct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1"/>
    <s v="Oct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1"/>
    <s v="Oct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1"/>
    <s v="Oct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1"/>
    <s v="Oct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d v="2016-09-20T06:05:13"/>
    <d v="2016-10-20T06:05:13"/>
    <x v="1"/>
    <s v="Oct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1"/>
    <s v="Oct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1"/>
    <s v="Oct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1"/>
    <s v="Oct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1"/>
    <s v="Oct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1"/>
    <s v="Oct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1"/>
    <s v="Oct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1"/>
    <s v="Oct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1"/>
    <s v="Oct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1"/>
    <s v="Oct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d v="2016-09-06T06:11:32"/>
    <d v="2016-10-06T09:00:00"/>
    <x v="1"/>
    <s v="Oct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d v="2014-09-17T14:55:39"/>
    <d v="2014-10-17T14:55:39"/>
    <x v="1"/>
    <s v="Oct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d v="2015-09-28T13:24:55"/>
    <d v="2015-10-23T13:24:55"/>
    <x v="1"/>
    <s v="Oct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1"/>
    <s v="Oct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1"/>
    <s v="Nov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1"/>
    <s v="Nov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1"/>
    <s v="Oct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1"/>
    <s v="Nov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1"/>
    <s v="Sep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1"/>
    <s v="Oct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1"/>
    <s v="Oct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d v="2016-09-14T01:04:42"/>
    <d v="2016-10-14T01:04:42"/>
    <x v="1"/>
    <s v="Oct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d v="2015-09-05T13:56:01"/>
    <d v="2015-10-05T13:56:01"/>
    <x v="1"/>
    <s v="Oct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d v="2016-09-23T15:50:40"/>
    <d v="2016-10-23T15:50:40"/>
    <x v="1"/>
    <s v="Oct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1"/>
    <s v="Oct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1"/>
    <s v="Sep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1"/>
    <s v="Oct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d v="2012-10-17T15:17:39"/>
    <x v="1"/>
    <s v="Oct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d v="2012-11-13T21:26:57"/>
    <x v="1"/>
    <s v="Nov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d v="2015-10-20T12:55:22"/>
    <x v="1"/>
    <s v="Oct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d v="2012-10-06T04:59:00"/>
    <x v="1"/>
    <s v="Oct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d v="2013-10-10T19:00:00"/>
    <x v="1"/>
    <s v="Oct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1"/>
    <s v="Oct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1"/>
    <s v="Oct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1"/>
    <s v="Oct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d v="2016-10-20T15:11:55"/>
    <x v="1"/>
    <s v="Oct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1"/>
    <s v="Nov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d v="2016-10-25T12:00:00"/>
    <x v="1"/>
    <s v="Oct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d v="2015-10-15T04:59:58"/>
    <x v="1"/>
    <s v="Oct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d v="2009-12-01T12:00:00"/>
    <x v="1"/>
    <s v="Dec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d v="2009-12-09T13:24:00"/>
    <x v="1"/>
    <s v="Dec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d v="2016-10-30T10:25:38"/>
    <x v="1"/>
    <s v="Oct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d v="2014-10-27T22:11:00"/>
    <x v="1"/>
    <s v="Oct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1"/>
    <s v="Sep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d v="2015-08-18T23:06:16"/>
    <x v="7"/>
    <s v="Aug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8"/>
    <s v="Mar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7"/>
    <s v="Aug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d v="2015-01-09T22:23:00"/>
    <x v="3"/>
    <s v="Jan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10"/>
    <s v="Jan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9:35:08"/>
    <d v="2015-04-18T17:30:00"/>
    <x v="0"/>
    <s v="Apr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5"/>
    <s v="May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s v="May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8"/>
    <s v="Mar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9"/>
    <s v="Nov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6"/>
    <s v="Jul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d v="2016-07-17T05:47:48"/>
    <x v="6"/>
    <s v="Jul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d v="2014-08-11T20:53:58"/>
    <x v="7"/>
    <s v="Aug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7:05:50"/>
    <d v="2015-12-17T17:05:50"/>
    <x v="10"/>
    <s v="Dec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2"/>
    <s v="Sep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2:02:44"/>
    <d v="2014-07-03T12:02:44"/>
    <x v="6"/>
    <s v="Jul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4:32:32"/>
    <d v="2014-07-04T22:59:00"/>
    <x v="6"/>
    <s v="Jul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7"/>
    <s v="Aug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1"/>
    <s v="Oct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6"/>
    <s v="Jul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1"/>
    <s v="Oct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d v="2011-10-12T18:57:59"/>
    <x v="1"/>
    <s v="Oct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1"/>
    <s v="Oct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1"/>
    <s v="Oct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d v="2013-10-05T00:00:00"/>
    <x v="1"/>
    <s v="Oct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d v="2016-09-29T23:27:00"/>
    <x v="1"/>
    <s v="Sep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1"/>
    <s v="Oct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1"/>
    <s v="Oct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1"/>
    <s v="Oct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1"/>
    <s v="Oct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d v="2016-10-12T08:11:15"/>
    <x v="1"/>
    <s v="Oct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1"/>
    <s v="Oct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d v="2015-11-09T09:32:00"/>
    <x v="1"/>
    <s v="Nov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d v="2014-10-16T01:59:00"/>
    <x v="1"/>
    <s v="Oct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d v="2016-10-14T18:00:00"/>
    <x v="1"/>
    <s v="Oct"/>
    <x v="0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d v="2015-10-08T02:59:53"/>
    <x v="1"/>
    <s v="Oct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1"/>
    <s v="Oct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d v="2016-11-05T22:26:44"/>
    <x v="1"/>
    <s v="Nov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1"/>
    <s v="Oct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1"/>
    <s v="Sep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1"/>
    <s v="Oct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1"/>
    <s v="Oct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1"/>
    <s v="Oct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1"/>
    <s v="Nov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1"/>
    <s v="Oct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1"/>
    <s v="Oct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1"/>
    <s v="Oct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1"/>
    <s v="Oct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1"/>
    <s v="Oct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1"/>
    <s v="Oct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d v="2014-11-06T19:15:55"/>
    <x v="1"/>
    <s v="Nov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d v="2014-09-30T23:00:00"/>
    <x v="1"/>
    <s v="Sep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1"/>
    <s v="Oct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1"/>
    <s v="Oct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1"/>
    <s v="Oct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1"/>
    <s v="Sep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1"/>
    <s v="Sep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1"/>
    <s v="Oct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1"/>
    <s v="Oct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1"/>
    <s v="Oct"/>
    <x v="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10"/>
    <s v="Dec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4"/>
    <s v="Jun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1:00:23"/>
    <d v="2016-11-22T12:00:23"/>
    <x v="9"/>
    <s v="Nov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1:36:32"/>
    <d v="2014-07-06T11:36:32"/>
    <x v="4"/>
    <s v="Ju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6"/>
    <s v="Ju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10"/>
    <s v="Dec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4"/>
    <s v="Jun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7"/>
    <s v="Aug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10"/>
    <s v="Jan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d v="2015-04-20T16:09:25"/>
    <x v="5"/>
    <s v="Apr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7"/>
    <s v="Aug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8"/>
    <s v="Mar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d v="2015-01-10T23:59:00"/>
    <x v="3"/>
    <s v="Jan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d v="2015-01-02T11:13:36"/>
    <x v="3"/>
    <s v="Jan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2:01:46"/>
    <d v="2015-10-21T22:01:46"/>
    <x v="1"/>
    <s v="Oct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8"/>
    <s v="Mar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9:13:44"/>
    <d v="2016-07-31T02:00:00"/>
    <x v="6"/>
    <s v="Jul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7"/>
    <s v="Sep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6"/>
    <s v="Jun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d v="2015-04-03T16:48:59"/>
    <x v="5"/>
    <s v="Apr"/>
    <x v="1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1"/>
    <s v="Oct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1"/>
    <s v="Sep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1"/>
    <s v="Oct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1"/>
    <s v="Oct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1"/>
    <s v="Oct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1"/>
    <s v="Oct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1"/>
    <s v="Oct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1"/>
    <s v="Oct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1"/>
    <s v="Oct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1"/>
    <s v="Oct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1"/>
    <s v="Oct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1"/>
    <s v="Oct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1"/>
    <s v="Oct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1"/>
    <s v="Sep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1"/>
    <s v="Oct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1"/>
    <s v="Oct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1"/>
    <s v="Oct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1"/>
    <s v="Oct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1"/>
    <s v="Oct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1"/>
    <s v="Sep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1"/>
    <s v="Oct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1"/>
    <s v="Oct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d v="2014-10-20T03:00:34"/>
    <x v="1"/>
    <s v="Oct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1"/>
    <s v="Oct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1"/>
    <s v="Sep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1"/>
    <s v="Oct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1"/>
    <s v="Oct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1"/>
    <s v="Oct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1"/>
    <s v="Sep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1"/>
    <s v="Oct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d v="2016-10-19T23:55:00"/>
    <x v="1"/>
    <s v="Oct"/>
    <x v="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1"/>
    <s v="Oct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d v="2014-09-26T23:00:00"/>
    <x v="1"/>
    <s v="Sep"/>
    <x v="3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4"/>
    <s v="Jul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0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4"/>
    <s v="May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4"/>
    <s v="Jun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1"/>
    <s v="Oct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1"/>
    <s v="Oct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6"/>
    <s v="Jul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1"/>
    <s v="Oct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4"/>
    <s v="Jun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s v="Dec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6"/>
    <s v="Jul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5"/>
    <s v="Mar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7"/>
    <s v="Sep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s v="May"/>
    <x v="1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8"/>
    <s v="Mar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8"/>
    <s v="Mar"/>
    <x v="1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7"/>
    <s v="Aug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4"/>
    <s v="May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4"/>
    <s v="Jun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7"/>
    <s v="Aug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s v="Nov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s v="Sep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0:11:45"/>
    <d v="2015-11-05T11:11:45"/>
    <x v="1"/>
    <s v="Nov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9"/>
    <s v="Nov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7"/>
    <s v="Aug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8"/>
    <s v="Mar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4"/>
    <s v="Jun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2"/>
    <s v="Sep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d v="2015-03-13T22:11:00"/>
    <x v="8"/>
    <s v="Mar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6"/>
    <s v="Ju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d v="2017-03-29T12:44:10"/>
    <x v="11"/>
    <s v="Mar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2:29:56"/>
    <d v="2015-08-13T22:29:56"/>
    <x v="6"/>
    <s v="Aug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1:42:15"/>
    <d v="2015-10-08T11:42:15"/>
    <x v="1"/>
    <s v="Oct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9:23:42"/>
    <d v="2015-01-23T20:00:00"/>
    <x v="11"/>
    <s v="Jan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3:19:25"/>
    <d v="2016-09-03T05:00:00"/>
    <x v="1"/>
    <s v="Sep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d v="2016-02-02T09:58:48"/>
    <x v="11"/>
    <s v="Feb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d v="2016-12-08T11:15:52"/>
    <x v="10"/>
    <s v="Dec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4"/>
    <s v="Jun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5:39:56"/>
    <d v="2015-01-25T15:39:56"/>
    <x v="3"/>
    <s v="Jan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d v="2014-07-30T18:00:00"/>
    <x v="6"/>
    <s v="Ju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1"/>
    <s v="Feb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8:36:10"/>
    <d v="2016-01-31T18:03:00"/>
    <x v="11"/>
    <s v="Jan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9:27:49"/>
    <d v="2014-09-02T09:27:49"/>
    <x v="2"/>
    <s v="Sep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3:59:52"/>
    <d v="2015-03-27T12:59:52"/>
    <x v="5"/>
    <s v="Mar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7:49:51"/>
    <d v="2016-05-09T17:49:51"/>
    <x v="0"/>
    <s v="May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0:28:22"/>
    <d v="2014-12-11T00:28:22"/>
    <x v="10"/>
    <s v="Dec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5"/>
    <s v="May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1"/>
    <s v="Feb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3"/>
    <s v="Jan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6"/>
    <s v="Aug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8"/>
    <s v="Mar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0:39:17"/>
    <d v="2014-08-24T02:00:00"/>
    <x v="2"/>
    <s v="Aug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4"/>
    <s v="Jul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10"/>
    <s v="Dec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1"/>
    <s v="Feb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6"/>
    <s v="Jun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s v="Jan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7"/>
    <s v="Aug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7"/>
    <s v="Aug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4"/>
    <s v="Jun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10"/>
    <s v="Dec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9"/>
    <s v="Nov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9:16:05"/>
    <d v="2015-08-14T14:38:00"/>
    <x v="6"/>
    <s v="Aug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s v="Apr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0"/>
    <s v="Jun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4"/>
    <s v="Jun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1"/>
    <s v="Oct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7"/>
    <s v="Jul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2"/>
    <s v="Sep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2"/>
    <s v="Sep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9"/>
    <s v="Nov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8"/>
    <s v="Apr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s v="Nov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0"/>
    <s v="May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4"/>
    <s v="Jun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6:19:12"/>
    <d v="2016-06-03T06:19:12"/>
    <x v="4"/>
    <s v="Jun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2"/>
    <s v="Sep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7"/>
    <s v="Aug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3"/>
    <s v="Jan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9"/>
    <s v="Nov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8:00:55"/>
    <d v="2014-10-26T13:00:00"/>
    <x v="9"/>
    <s v="Oct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11"/>
    <s v="Mar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5"/>
    <s v="Apr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4"/>
    <s v="Jun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6"/>
    <s v="Jul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10"/>
    <s v="Dec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7"/>
    <s v="Aug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1"/>
    <s v="Oct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2"/>
    <s v="Sep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3:07:48"/>
    <d v="2016-04-01T01:00:00"/>
    <x v="5"/>
    <s v="Apr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2:38:27"/>
    <d v="2015-09-05T22:38:27"/>
    <x v="2"/>
    <s v="Sep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8"/>
    <s v="Mar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6"/>
    <s v="Jul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2"/>
    <s v="Oct"/>
    <x v="1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2"/>
    <s v="Oct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1:18:40"/>
    <d v="2016-12-01T02:18:40"/>
    <x v="10"/>
    <s v="Dec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6"/>
    <s v="Jul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4"/>
    <s v="Jun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9"/>
    <s v="Oct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10"/>
    <s v="Jan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9"/>
    <s v="Nov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6:41:54"/>
    <d v="2015-06-16T16:41:54"/>
    <x v="0"/>
    <s v="Jun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9"/>
    <s v="Nov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0:54:35"/>
    <d v="2015-08-27T10:54:35"/>
    <x v="7"/>
    <s v="Aug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s v="May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11"/>
    <s v="Feb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1"/>
    <s v="Oct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2:48:43"/>
    <d v="2014-09-07T02:48:43"/>
    <x v="7"/>
    <s v="Sep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11"/>
    <s v="Feb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5"/>
    <s v="Apr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5"/>
    <s v="May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2"/>
    <s v="Oct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20:09:46"/>
    <d v="2016-07-29T18:29:00"/>
    <x v="6"/>
    <s v="Jul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0:37:44"/>
    <d v="2014-07-14T10:37:44"/>
    <x v="4"/>
    <s v="Jul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9"/>
    <s v="Nov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7:22:07"/>
    <d v="2016-04-24T19:20:00"/>
    <x v="5"/>
    <s v="Apr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4"/>
    <s v="Jul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6"/>
    <s v="Aug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2"/>
    <s v="Sep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3"/>
    <s v="Jan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0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10"/>
    <s v="Nov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2:41:57"/>
    <d v="2015-11-17T23:41:57"/>
    <x v="9"/>
    <s v="Nov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8"/>
    <s v="Apr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8"/>
    <s v="Apr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6"/>
    <s v="Jul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8"/>
    <s v="Mar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5"/>
    <s v="May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2"/>
    <s v="Aug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5"/>
    <s v="Apr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6"/>
    <s v="Jul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3"/>
    <s v="Feb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0"/>
    <s v="May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4"/>
    <s v="Jun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5:48:18"/>
    <d v="2016-07-13T15:48:18"/>
    <x v="6"/>
    <s v="Jul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7"/>
    <s v="Aug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6"/>
    <s v="Jul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s v="Jan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5"/>
    <s v="Mar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6"/>
    <s v="Jul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4"/>
    <s v="Jul"/>
    <x v="0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4"/>
    <s v="Jul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0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9"/>
    <s v="Nov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11"/>
    <s v="Feb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0"/>
    <s v="May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4"/>
    <s v="May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2"/>
    <s v="Aug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2:59:41"/>
    <d v="2015-11-08T13:59:41"/>
    <x v="9"/>
    <s v="Nov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8"/>
    <s v="Mar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4"/>
    <s v="May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9"/>
    <s v="Dec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s v="May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6"/>
    <s v="Jul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1"/>
    <s v="Feb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10"/>
    <s v="Nov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4:23:41"/>
    <d v="2015-04-05T03:23:41"/>
    <x v="5"/>
    <s v="Apr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8"/>
    <s v="Mar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7"/>
    <s v="Aug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5"/>
    <s v="May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8"/>
    <s v="Mar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2"/>
    <s v="Sep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11"/>
    <s v="Feb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1"/>
    <s v="Oct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2"/>
    <s v="Oct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11"/>
    <s v="Feb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7"/>
    <s v="Aug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6"/>
    <s v="Jul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7"/>
    <s v="Sep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9"/>
    <s v="Oct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s v="Jan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8:04:09"/>
    <d v="2015-05-02T08:04:09"/>
    <x v="0"/>
    <s v="May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11"/>
    <s v="Feb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0:54:29"/>
    <d v="2016-03-05T00:54:29"/>
    <x v="8"/>
    <s v="Mar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6"/>
    <s v="Jul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2"/>
    <s v="Sep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2"/>
    <s v="Sep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1"/>
    <s v="Oct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8"/>
    <s v="Apr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8"/>
    <s v="Mar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2"/>
    <s v="Oct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3"/>
    <s v="Jan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8:59:23"/>
    <d v="2016-03-24T17:59:23"/>
    <x v="8"/>
    <s v="Mar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2"/>
    <s v="Aug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4"/>
    <s v="Jul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0:43:59"/>
    <d v="2015-12-04T11:43:59"/>
    <x v="9"/>
    <s v="Dec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8"/>
    <s v="Feb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4"/>
    <s v="Jun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9:36:10"/>
    <d v="2015-12-13T19:36:10"/>
    <x v="10"/>
    <s v="Dec"/>
    <x v="1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1"/>
    <s v="Feb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9:02:44"/>
    <d v="2014-12-18T10:02:44"/>
    <x v="9"/>
    <s v="Dec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9"/>
    <s v="Dec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1"/>
    <s v="Oct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5"/>
    <s v="Apr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1"/>
    <s v="Oct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6"/>
    <s v="Jul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4"/>
    <s v="May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2"/>
    <s v="Oct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s v="Dec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4"/>
    <s v="Jul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7"/>
    <s v="Sep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s v="Jan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7:58:45"/>
    <d v="2014-11-20T17:58:45"/>
    <x v="10"/>
    <s v="Nov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5"/>
    <s v="Apr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7"/>
    <s v="Aug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1"/>
    <s v="Oct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s v="Jan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5"/>
    <s v="Apr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6"/>
    <s v="Jul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1"/>
    <s v="Oct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4:26:37"/>
    <d v="2014-05-09T01:53:00"/>
    <x v="4"/>
    <s v="May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2"/>
    <s v="Oct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s v="Nov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5:11:25"/>
    <d v="2016-09-30T23:00:00"/>
    <x v="2"/>
    <s v="Sep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4"/>
    <s v="Jun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6"/>
    <s v="Jul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10"/>
    <s v="Nov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5"/>
    <s v="Mar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2"/>
    <s v="Sep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4"/>
    <s v="Jun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2:23:43"/>
    <d v="2016-04-20T21:23:43"/>
    <x v="8"/>
    <s v="Apr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6"/>
    <s v="Jul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4"/>
    <s v="Jun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d v="2015-04-29T09:07:06"/>
    <x v="5"/>
    <s v="Apr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7"/>
    <s v="Aug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0"/>
    <s v="May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d v="2015-09-27T21:49:10"/>
    <x v="2"/>
    <s v="Sep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3"/>
    <s v="Jan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d v="2015-02-28T07:00:00"/>
    <x v="11"/>
    <s v="Feb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11"/>
    <s v="Feb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4:18:51"/>
    <d v="2016-12-26T14:18:51"/>
    <x v="10"/>
    <s v="Dec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6"/>
    <s v="Aug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5"/>
    <s v="May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9"/>
    <s v="Nov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d v="2014-06-30T12:28:00"/>
    <x v="4"/>
    <s v="Jun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4:05:49"/>
    <d v="2014-10-21T14:51:00"/>
    <x v="1"/>
    <s v="Oct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10"/>
    <s v="Dec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3:54:02"/>
    <d v="2017-01-27T13:54:02"/>
    <x v="3"/>
    <s v="Jan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4"/>
    <s v="Jun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1:45:16"/>
    <d v="2016-06-14T13:54:00"/>
    <x v="4"/>
    <s v="Jun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d v="2015-03-08T07:57:05"/>
    <x v="8"/>
    <s v="Mar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9"/>
    <s v="Nov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3"/>
    <s v="Jan"/>
    <x v="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1"/>
    <s v="Oct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8"/>
    <s v="Mar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9"/>
    <s v="Nov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2:49:46"/>
    <d v="2016-07-17T12:49:46"/>
    <x v="6"/>
    <s v="Jul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s v="Jan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s v="May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d v="2015-08-07T10:00:00"/>
    <x v="7"/>
    <s v="Aug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s v="Jan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8"/>
    <s v="Apr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6"/>
    <s v="Aug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1"/>
    <s v="Oct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10"/>
    <s v="Dec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1"/>
    <s v="Feb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4:47:17"/>
    <d v="2016-01-31T18:55:00"/>
    <x v="3"/>
    <s v="Jan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2:19:57"/>
    <d v="2016-06-04T12:19:57"/>
    <x v="4"/>
    <s v="Jun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7"/>
    <s v="Sep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1:59:50"/>
    <d v="2014-10-24T21:59:50"/>
    <x v="9"/>
    <s v="Oct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6:41:22"/>
    <d v="2017-01-25T16:41:22"/>
    <x v="3"/>
    <s v="Jan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d v="2016-05-15T15:21:13"/>
    <x v="0"/>
    <s v="May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7"/>
    <s v="Aug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d v="2016-10-27T01:40:34"/>
    <x v="1"/>
    <s v="Oct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d v="2016-12-25T19:15:09"/>
    <x v="10"/>
    <s v="Dec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d v="2015-04-01T20:00:00"/>
    <x v="8"/>
    <s v="Apr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1"/>
    <s v="Sep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1"/>
    <s v="Mar"/>
    <x v="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7:56:44"/>
    <d v="2015-11-29T08:56:44"/>
    <x v="9"/>
    <s v="Nov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d v="2016-07-21T10:02:31"/>
    <x v="4"/>
    <s v="Jul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d v="2015-02-23T22:15:40"/>
    <x v="11"/>
    <s v="Feb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11"/>
    <s v="Feb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3"/>
    <s v="Jan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numFmtId="2" outline="0" showAll="0"/>
    <pivotField axis="axisRow"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showAll="0">
      <items count="13">
        <item x="11"/>
        <item x="8"/>
        <item x="5"/>
        <item x="0"/>
        <item x="4"/>
        <item x="6"/>
        <item x="7"/>
        <item x="2"/>
        <item x="1"/>
        <item x="9"/>
        <item x="10"/>
        <item x="3"/>
        <item t="default"/>
      </items>
    </pivotField>
    <pivotField showAll="0"/>
    <pivotField axis="axisPage" showAll="0">
      <items count="10">
        <item x="8"/>
        <item x="6"/>
        <item x="4"/>
        <item x="5"/>
        <item x="2"/>
        <item x="3"/>
        <item x="1"/>
        <item x="0"/>
        <item x="7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"/>
  <sheetViews>
    <sheetView workbookViewId="0">
      <selection activeCell="D26" sqref="D26"/>
    </sheetView>
  </sheetViews>
  <sheetFormatPr baseColWidth="10" defaultRowHeight="15" x14ac:dyDescent="0.2"/>
  <cols>
    <col min="1" max="1" width="14.6640625" customWidth="1"/>
    <col min="2" max="4" width="8.6640625" bestFit="1" customWidth="1"/>
    <col min="5" max="5" width="8.6640625" customWidth="1"/>
    <col min="6" max="6" width="10" customWidth="1"/>
    <col min="7" max="7" width="13.83203125" customWidth="1"/>
    <col min="8" max="8" width="14.6640625" customWidth="1"/>
    <col min="9" max="9" width="13.83203125" customWidth="1"/>
    <col min="10" max="10" width="19" bestFit="1" customWidth="1"/>
    <col min="11" max="11" width="18.1640625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8360</v>
      </c>
      <c r="B3" s="11" t="s">
        <v>8218</v>
      </c>
    </row>
    <row r="4" spans="1:6" x14ac:dyDescent="0.2">
      <c r="A4" s="1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t="s">
        <v>8363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6"/>
  <sheetViews>
    <sheetView workbookViewId="0">
      <selection activeCell="B25" sqref="B25"/>
    </sheetView>
  </sheetViews>
  <sheetFormatPr baseColWidth="10" defaultRowHeight="15" x14ac:dyDescent="0.2"/>
  <cols>
    <col min="1" max="1" width="17.8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3.83203125" bestFit="1" customWidth="1"/>
    <col min="8" max="8" width="17.83203125" bestFit="1" customWidth="1"/>
    <col min="9" max="9" width="13.83203125" bestFit="1" customWidth="1"/>
    <col min="10" max="10" width="22.1640625" bestFit="1" customWidth="1"/>
    <col min="11" max="11" width="18.1640625" bestFit="1" customWidth="1"/>
  </cols>
  <sheetData>
    <row r="1" spans="1:6" x14ac:dyDescent="0.2">
      <c r="A1" s="11" t="s">
        <v>8223</v>
      </c>
      <c r="B1" t="s">
        <v>8361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2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8344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8332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8363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8"/>
  <sheetViews>
    <sheetView workbookViewId="0">
      <selection activeCell="S16" sqref="S16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2.1640625" customWidth="1"/>
    <col min="8" max="8" width="11.83203125" customWidth="1"/>
    <col min="9" max="9" width="12.1640625" customWidth="1"/>
    <col min="10" max="10" width="16.1640625" customWidth="1"/>
    <col min="11" max="11" width="16.5" customWidth="1"/>
    <col min="12" max="12" width="12.1640625" customWidth="1"/>
    <col min="13" max="13" width="14.6640625" customWidth="1"/>
    <col min="14" max="14" width="16.1640625" customWidth="1"/>
    <col min="15" max="15" width="16.5" customWidth="1"/>
    <col min="16" max="16" width="19" customWidth="1"/>
    <col min="17" max="17" width="19.5" bestFit="1" customWidth="1"/>
    <col min="18" max="18" width="16.1640625" customWidth="1"/>
    <col min="19" max="19" width="16.5" customWidth="1"/>
    <col min="20" max="20" width="19" customWidth="1"/>
    <col min="21" max="21" width="23.6640625" bestFit="1" customWidth="1"/>
  </cols>
  <sheetData>
    <row r="1" spans="1:6" x14ac:dyDescent="0.2">
      <c r="A1" s="11" t="s">
        <v>8308</v>
      </c>
      <c r="B1" t="s">
        <v>8361</v>
      </c>
    </row>
    <row r="2" spans="1:6" x14ac:dyDescent="0.2">
      <c r="A2" s="11" t="s">
        <v>8373</v>
      </c>
      <c r="B2" t="s">
        <v>8361</v>
      </c>
    </row>
    <row r="4" spans="1:6" x14ac:dyDescent="0.2">
      <c r="A4" s="11" t="s">
        <v>8368</v>
      </c>
      <c r="B4" s="11" t="s">
        <v>8364</v>
      </c>
    </row>
    <row r="5" spans="1:6" x14ac:dyDescent="0.2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2" t="s">
        <v>8371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2" t="s">
        <v>8372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2" t="s">
        <v>8377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2" t="s">
        <v>8374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2" t="s">
        <v>8378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2" t="s">
        <v>8379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2" t="s">
        <v>8380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2" t="s">
        <v>8381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2" t="s">
        <v>8382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2" t="s">
        <v>8383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2" t="s">
        <v>8363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B1:K16"/>
  <sheetViews>
    <sheetView tabSelected="1" zoomScale="143" zoomScaleNormal="143" workbookViewId="0">
      <pane ySplit="1" topLeftCell="A2" activePane="bottomLeft" state="frozen"/>
      <selection pane="bottomLeft" activeCell="J19" sqref="J19"/>
    </sheetView>
  </sheetViews>
  <sheetFormatPr baseColWidth="10" defaultRowHeight="15" x14ac:dyDescent="0.2"/>
  <cols>
    <col min="2" max="2" width="38" customWidth="1"/>
    <col min="3" max="3" width="30" customWidth="1"/>
    <col min="4" max="4" width="25.6640625" customWidth="1"/>
    <col min="5" max="5" width="11.5" customWidth="1"/>
    <col min="6" max="6" width="22.5" customWidth="1"/>
    <col min="7" max="7" width="23.1640625" customWidth="1"/>
    <col min="8" max="8" width="28.1640625" customWidth="1"/>
    <col min="9" max="9" width="25.5" customWidth="1"/>
    <col min="10" max="10" width="28.1640625" customWidth="1"/>
    <col min="11" max="11" width="20.33203125" customWidth="1"/>
  </cols>
  <sheetData>
    <row r="1" spans="2:11" s="16" customFormat="1" ht="20" thickTop="1" thickBot="1" x14ac:dyDescent="0.25">
      <c r="B1" s="27" t="s">
        <v>8384</v>
      </c>
      <c r="C1" s="22" t="s">
        <v>8219</v>
      </c>
      <c r="D1" s="24" t="s">
        <v>8221</v>
      </c>
      <c r="E1" s="26" t="s">
        <v>8222</v>
      </c>
      <c r="F1" s="21" t="s">
        <v>8220</v>
      </c>
      <c r="G1" s="23" t="s">
        <v>8391</v>
      </c>
      <c r="H1" s="22" t="s">
        <v>8392</v>
      </c>
      <c r="I1" s="25" t="s">
        <v>8393</v>
      </c>
      <c r="J1" s="21" t="s">
        <v>8394</v>
      </c>
      <c r="K1" s="20" t="s">
        <v>8395</v>
      </c>
    </row>
    <row r="2" spans="2:11" ht="20" thickTop="1" x14ac:dyDescent="0.2">
      <c r="B2" s="28" t="s">
        <v>8398</v>
      </c>
      <c r="C2" s="18">
        <f>COUNTIFS(Data!$F$2:$F$4115,"successful",Data!$D$2:$D$4115,"&lt;1000")</f>
        <v>322</v>
      </c>
      <c r="D2" s="18">
        <f>COUNTIFS(Data!$F$2:$F$4115,"failed",Data!$D$2:$D$4115,"&lt;1000")</f>
        <v>113</v>
      </c>
      <c r="E2" s="18">
        <f>COUNTIFS(Data!$F$2:$F$4115,"live",Data!$D$2:$D$4115,"&lt;1000")</f>
        <v>8</v>
      </c>
      <c r="F2" s="18">
        <f>COUNTIFS(Data!$F$2:$F$4115,"canceled",Data!$D$2:$D$4115,"&lt;1000")</f>
        <v>18</v>
      </c>
      <c r="G2" s="18">
        <f>SUM(C2:F2)</f>
        <v>461</v>
      </c>
      <c r="H2" s="17">
        <f>C2/G2</f>
        <v>0.69848156182212584</v>
      </c>
      <c r="I2" s="17">
        <f>D2/G2</f>
        <v>0.24511930585683298</v>
      </c>
      <c r="J2" s="17">
        <f>F2/G2</f>
        <v>3.9045553145336226E-2</v>
      </c>
      <c r="K2" s="17">
        <f>E2/G2</f>
        <v>1.735357917570499E-2</v>
      </c>
    </row>
    <row r="3" spans="2:11" ht="19" x14ac:dyDescent="0.2">
      <c r="B3" s="28" t="s">
        <v>8399</v>
      </c>
      <c r="C3" s="18">
        <f>COUNTIFS(Data!$F$2:$F$4115,"successful",Data!$D$2:$D$4115,"&gt;=1000",Data!$D$2:$D$4115,"&lt;=4999")</f>
        <v>932</v>
      </c>
      <c r="D3" s="18">
        <f>COUNTIFS(Data!$F$2:$F$4115,"failed",Data!$D$2:$D$4115,"&gt;=1000",Data!$D$2:$D$4115,"&lt;=4999")</f>
        <v>420</v>
      </c>
      <c r="E3" s="18">
        <f>COUNTIFS(Data!$F$2:$F$4115,"live",Data!$D$2:$D$4115,"&gt;=1000",Data!$D$2:$D$4115,"&lt;=4999")</f>
        <v>13</v>
      </c>
      <c r="F3" s="18">
        <f>COUNTIFS(Data!$F$2:$F$4115,"canceled",Data!$D$2:$D$4115,"&gt;=1000",Data!$D$2:$D$4115,"&lt;=4999")</f>
        <v>60</v>
      </c>
      <c r="G3" s="18">
        <f t="shared" ref="G3:G13" si="0">SUM(C3:F3)</f>
        <v>1425</v>
      </c>
      <c r="H3" s="17">
        <f t="shared" ref="H3:H13" si="1">C3/G3</f>
        <v>0.65403508771929819</v>
      </c>
      <c r="I3" s="17">
        <f t="shared" ref="I3:I13" si="2">D3/G3</f>
        <v>0.29473684210526313</v>
      </c>
      <c r="J3" s="17">
        <f t="shared" ref="J3:J13" si="3">F3/G3</f>
        <v>4.2105263157894736E-2</v>
      </c>
      <c r="K3" s="17">
        <f t="shared" ref="K3:K13" si="4">E3/G3</f>
        <v>9.1228070175438589E-3</v>
      </c>
    </row>
    <row r="4" spans="2:11" ht="19" x14ac:dyDescent="0.2">
      <c r="B4" s="28" t="s">
        <v>8396</v>
      </c>
      <c r="C4" s="18">
        <f>COUNTIFS(Data!$F$2:$F$4115,"successful",Data!$D$2:$D$4115,"&gt;=5000",Data!$D$2:$D$4115,"&lt;=9999")</f>
        <v>381</v>
      </c>
      <c r="D4" s="18">
        <f>COUNTIFS(Data!$F$2:$F$4115,"failed",Data!$D$2:$D$4115,"&gt;=5000",Data!$D$2:$D$4115,"&lt;=9999")</f>
        <v>283</v>
      </c>
      <c r="E4" s="18">
        <f>COUNTIFS(Data!$F$2:$F$4115,"live",Data!$D$2:$D$4115,"&gt;=5000",Data!$D$2:$D$4115,"&lt;=9999")</f>
        <v>6</v>
      </c>
      <c r="F4" s="18">
        <f>COUNTIFS(Data!$F$2:$F$4115,"canceled",Data!$D$2:$D$4115,"&gt;=5000",Data!$D$2:$D$4115,"&lt;=9999")</f>
        <v>52</v>
      </c>
      <c r="G4" s="18">
        <f t="shared" si="0"/>
        <v>722</v>
      </c>
      <c r="H4" s="17">
        <f t="shared" si="1"/>
        <v>0.52770083102493071</v>
      </c>
      <c r="I4" s="17">
        <f t="shared" si="2"/>
        <v>0.39196675900277006</v>
      </c>
      <c r="J4" s="17">
        <f t="shared" si="3"/>
        <v>7.2022160664819951E-2</v>
      </c>
      <c r="K4" s="17">
        <f t="shared" si="4"/>
        <v>8.3102493074792248E-3</v>
      </c>
    </row>
    <row r="5" spans="2:11" ht="19" x14ac:dyDescent="0.2">
      <c r="B5" s="28" t="s">
        <v>8397</v>
      </c>
      <c r="C5" s="18">
        <f>COUNTIFS(Data!$F$2:$F$4115,"successful",Data!$D$2:$D$4115,"&gt;=10000",Data!$D$2:$D$4115,"&lt;=14999")</f>
        <v>168</v>
      </c>
      <c r="D5" s="18">
        <f>COUNTIFS(Data!$F$2:$F$4115,"failed",Data!$D$2:$D$4115,"&gt;=10000",Data!$D$2:$D$4115,"&lt;=14999")</f>
        <v>144</v>
      </c>
      <c r="E5" s="18">
        <f>COUNTIFS(Data!$F$2:$F$4115,"live",Data!$D$2:$D$4115,"&gt;=10000",Data!$D$2:$D$4115,"&lt;=14999")</f>
        <v>9</v>
      </c>
      <c r="F5" s="18">
        <f>COUNTIFS(Data!$F$2:$F$4115,"canceled",Data!$D$2:$D$4115,"&gt;=10000",Data!$D$2:$D$4115,"&lt;=14999")</f>
        <v>40</v>
      </c>
      <c r="G5" s="18">
        <f t="shared" si="0"/>
        <v>361</v>
      </c>
      <c r="H5" s="17">
        <f t="shared" si="1"/>
        <v>0.46537396121883656</v>
      </c>
      <c r="I5" s="17">
        <f t="shared" si="2"/>
        <v>0.39889196675900279</v>
      </c>
      <c r="J5" s="17">
        <f t="shared" si="3"/>
        <v>0.11080332409972299</v>
      </c>
      <c r="K5" s="17">
        <f t="shared" si="4"/>
        <v>2.4930747922437674E-2</v>
      </c>
    </row>
    <row r="6" spans="2:11" ht="19" x14ac:dyDescent="0.2">
      <c r="B6" s="28" t="s">
        <v>8400</v>
      </c>
      <c r="C6" s="18">
        <f>COUNTIFS(Data!$F$2:$F$4115,"successful",Data!$D$2:$D$4115,"&gt;=15000",Data!$D$2:$D$4115,"&lt;=19999")</f>
        <v>94</v>
      </c>
      <c r="D6" s="18">
        <f>COUNTIFS(Data!$F$2:$F$4115,"failed",Data!$D$2:$D$4115,"&gt;=15000",Data!$D$2:$D$4115,"&lt;=19999")</f>
        <v>90</v>
      </c>
      <c r="E6" s="18">
        <f>COUNTIFS(Data!$F$2:$F$4115,"live",Data!$D$2:$D$4115,"&gt;=15000",Data!$D$2:$D$4115,"&lt;=19999")</f>
        <v>4</v>
      </c>
      <c r="F6" s="18">
        <f>COUNTIFS(Data!$F$2:$F$4115,"canceled",Data!$D$2:$D$4115,"&gt;=15000",Data!$D$2:$D$4115,"&lt;=19999")</f>
        <v>17</v>
      </c>
      <c r="G6" s="18">
        <f t="shared" si="0"/>
        <v>205</v>
      </c>
      <c r="H6" s="17">
        <f t="shared" si="1"/>
        <v>0.45853658536585368</v>
      </c>
      <c r="I6" s="17">
        <f t="shared" si="2"/>
        <v>0.43902439024390244</v>
      </c>
      <c r="J6" s="17">
        <f t="shared" si="3"/>
        <v>8.2926829268292687E-2</v>
      </c>
      <c r="K6" s="17">
        <f t="shared" si="4"/>
        <v>1.9512195121951219E-2</v>
      </c>
    </row>
    <row r="7" spans="2:11" ht="19" x14ac:dyDescent="0.2">
      <c r="B7" s="28" t="s">
        <v>8385</v>
      </c>
      <c r="C7" s="18">
        <f>COUNTIFS(Data!$F$2:$F$4115,"successful",Data!$D$2:$D$4115,"&gt;=20000",Data!$D$2:$D$4115,"&lt;=24999")</f>
        <v>62</v>
      </c>
      <c r="D7" s="18">
        <f>COUNTIFS(Data!$F$2:$F$4115,"failed",Data!$D$2:$D$4115,"&gt;=20000",Data!$D$2:$D$4115,"&lt;=24999")</f>
        <v>72</v>
      </c>
      <c r="E7" s="18">
        <f>COUNTIFS(Data!$F$2:$F$4115,"live",Data!$D$2:$D$4115,"&gt;=20000",Data!$D$2:$D$4115,"&lt;=24999")</f>
        <v>1</v>
      </c>
      <c r="F7" s="18">
        <f>COUNTIFS(Data!$F$2:$F$4115,"canceled",Data!$D$2:$D$4115,"&gt;=20000",Data!$D$2:$D$4115,"&lt;=24999")</f>
        <v>14</v>
      </c>
      <c r="G7" s="18">
        <f t="shared" si="0"/>
        <v>149</v>
      </c>
      <c r="H7" s="17">
        <f t="shared" si="1"/>
        <v>0.41610738255033558</v>
      </c>
      <c r="I7" s="17">
        <f t="shared" si="2"/>
        <v>0.48322147651006714</v>
      </c>
      <c r="J7" s="17">
        <f t="shared" si="3"/>
        <v>9.3959731543624164E-2</v>
      </c>
      <c r="K7" s="17">
        <f t="shared" si="4"/>
        <v>6.7114093959731542E-3</v>
      </c>
    </row>
    <row r="8" spans="2:11" ht="19" x14ac:dyDescent="0.2">
      <c r="B8" s="28" t="s">
        <v>8386</v>
      </c>
      <c r="C8" s="18">
        <f>COUNTIFS(Data!$F$2:$F$4115,"successful",Data!$D$2:$D$4115,"&gt;=25000",Data!$D$2:$D$4115,"&lt;=29999")</f>
        <v>55</v>
      </c>
      <c r="D8" s="18">
        <f>COUNTIFS(Data!$F$2:$F$4115,"failed",Data!$D$2:$D$4115,"&gt;=25000",Data!$D$2:$D$4115,"&lt;=29999")</f>
        <v>64</v>
      </c>
      <c r="E8" s="18">
        <f>COUNTIFS(Data!$F$2:$F$4115,"live",Data!$D$2:$D$4115,"&gt;=25000",Data!$D$2:$D$4115,"&lt;=29999")</f>
        <v>1</v>
      </c>
      <c r="F8" s="18">
        <f>COUNTIFS(Data!$F$2:$F$4115,"canceled",Data!$D$2:$D$4115,"&gt;=25000",Data!$D$2:$D$4115,"&lt;=29999")</f>
        <v>18</v>
      </c>
      <c r="G8" s="18">
        <f t="shared" si="0"/>
        <v>138</v>
      </c>
      <c r="H8" s="17">
        <f t="shared" si="1"/>
        <v>0.39855072463768115</v>
      </c>
      <c r="I8" s="17">
        <f t="shared" si="2"/>
        <v>0.46376811594202899</v>
      </c>
      <c r="J8" s="17">
        <f t="shared" si="3"/>
        <v>0.13043478260869565</v>
      </c>
      <c r="K8" s="17">
        <f t="shared" si="4"/>
        <v>7.246376811594203E-3</v>
      </c>
    </row>
    <row r="9" spans="2:11" ht="19" x14ac:dyDescent="0.2">
      <c r="B9" s="28" t="s">
        <v>8387</v>
      </c>
      <c r="C9" s="18">
        <f>COUNTIFS(Data!$F$2:$F$4115,"successful",Data!$D$2:$D$4115,"&gt;=30000",Data!$D$2:$D$4115,"&lt;=34999")</f>
        <v>32</v>
      </c>
      <c r="D9" s="18">
        <f>COUNTIFS(Data!$F$2:$F$4115,"failed",Data!$D$2:$D$4115,"&gt;=30000",Data!$D$2:$D$4115,"&lt;=34999")</f>
        <v>37</v>
      </c>
      <c r="E9" s="18">
        <f>COUNTIFS(Data!$F$2:$F$4115,"live",Data!$D$2:$D$4115,"&gt;=30000",Data!$D$2:$D$4115,"&lt;=34999")</f>
        <v>2</v>
      </c>
      <c r="F9" s="18">
        <f>COUNTIFS(Data!$F$2:$F$4115,"canceled",Data!$D$2:$D$4115,"&gt;=30000",Data!$D$2:$D$4115,"&lt;=34999")</f>
        <v>13</v>
      </c>
      <c r="G9" s="18">
        <f t="shared" si="0"/>
        <v>84</v>
      </c>
      <c r="H9" s="17">
        <f t="shared" si="1"/>
        <v>0.38095238095238093</v>
      </c>
      <c r="I9" s="17">
        <f t="shared" si="2"/>
        <v>0.44047619047619047</v>
      </c>
      <c r="J9" s="17">
        <f t="shared" si="3"/>
        <v>0.15476190476190477</v>
      </c>
      <c r="K9" s="17">
        <f t="shared" si="4"/>
        <v>2.3809523809523808E-2</v>
      </c>
    </row>
    <row r="10" spans="2:11" ht="19" x14ac:dyDescent="0.2">
      <c r="B10" s="28" t="s">
        <v>8388</v>
      </c>
      <c r="C10" s="18">
        <f>COUNTIFS(Data!$F$2:$F$4115,"successful",Data!$D$2:$D$4115,"&gt;=35000",Data!$D$2:$D$4115,"&lt;=39999")</f>
        <v>26</v>
      </c>
      <c r="D10" s="18">
        <f>COUNTIFS(Data!$F$2:$F$4115,"failed",Data!$D$2:$D$4115,"&gt;=35000",Data!$D$2:$D$4115,"&lt;=39999")</f>
        <v>22</v>
      </c>
      <c r="E10" s="18">
        <f>COUNTIFS(Data!$F$2:$F$4115,"live",Data!$D$2:$D$4115,"&gt;=35000",Data!$D$2:$D$4115,"&lt;=39999")</f>
        <v>0</v>
      </c>
      <c r="F10" s="18">
        <f>COUNTIFS(Data!$F$2:$F$4115,"canceled",Data!$D$2:$D$4115,"&gt;=35000",Data!$D$2:$D$4115,"&lt;=39999")</f>
        <v>7</v>
      </c>
      <c r="G10" s="18">
        <f t="shared" si="0"/>
        <v>55</v>
      </c>
      <c r="H10" s="17">
        <f t="shared" si="1"/>
        <v>0.47272727272727272</v>
      </c>
      <c r="I10" s="17">
        <f t="shared" si="2"/>
        <v>0.4</v>
      </c>
      <c r="J10" s="17">
        <f t="shared" si="3"/>
        <v>0.12727272727272726</v>
      </c>
      <c r="K10" s="17">
        <f t="shared" si="4"/>
        <v>0</v>
      </c>
    </row>
    <row r="11" spans="2:11" ht="19" x14ac:dyDescent="0.2">
      <c r="B11" s="28" t="s">
        <v>8389</v>
      </c>
      <c r="C11" s="18">
        <f>COUNTIFS(Data!$F$2:$F$4115,"successful",Data!$D$2:$D$4115,"&gt;=40000",Data!$D$2:$D$4115,"&lt;=44999")</f>
        <v>21</v>
      </c>
      <c r="D11" s="18">
        <f>COUNTIFS(Data!$F$2:$F$4115,"failed",Data!$D$2:$D$4115,"&gt;=40000",Data!$D$2:$D$4115,"&lt;=44999")</f>
        <v>16</v>
      </c>
      <c r="E11" s="18">
        <f>COUNTIFS(Data!$F$2:$F$4115,"live",Data!$D$2:$D$4115,"&gt;=40000",Data!$D$2:$D$4115,"&lt;=44999")</f>
        <v>1</v>
      </c>
      <c r="F11" s="18">
        <f>COUNTIFS(Data!$F$2:$F$4115,"canceled",Data!$D$2:$D$4115,"&gt;=40000",Data!$D$2:$D$4115,"&lt;=44999")</f>
        <v>6</v>
      </c>
      <c r="G11" s="18">
        <f t="shared" si="0"/>
        <v>44</v>
      </c>
      <c r="H11" s="17">
        <f t="shared" si="1"/>
        <v>0.47727272727272729</v>
      </c>
      <c r="I11" s="17">
        <f t="shared" si="2"/>
        <v>0.36363636363636365</v>
      </c>
      <c r="J11" s="17">
        <f t="shared" si="3"/>
        <v>0.13636363636363635</v>
      </c>
      <c r="K11" s="17">
        <f t="shared" si="4"/>
        <v>2.2727272727272728E-2</v>
      </c>
    </row>
    <row r="12" spans="2:11" ht="19" x14ac:dyDescent="0.2">
      <c r="B12" s="28" t="s">
        <v>8390</v>
      </c>
      <c r="C12" s="18">
        <f>COUNTIFS(Data!$F$2:$F$4115,"successful",Data!$D$2:$D$4115,"&gt;=45000",Data!$D$2:$D$4115,"&lt;=49999")</f>
        <v>6</v>
      </c>
      <c r="D12" s="18">
        <f>COUNTIFS(Data!$F$2:$F$4115,"failed",Data!$D$2:$D$4115,"&gt;=45000",Data!$D$2:$D$4115,"&lt;=49999")</f>
        <v>11</v>
      </c>
      <c r="E12" s="18">
        <f>COUNTIFS(Data!$F$2:$F$4115,"live",Data!$D$2:$D$4115,"&gt;=45000",Data!$D$2:$D$4115,"&lt;=49999")</f>
        <v>0</v>
      </c>
      <c r="F12" s="18">
        <f>COUNTIFS(Data!$F$2:$F$4115,"canceled",Data!$D$2:$D$4115,"&gt;=45000",Data!$D$2:$D$4115,"&lt;=49999")</f>
        <v>4</v>
      </c>
      <c r="G12" s="18">
        <f t="shared" si="0"/>
        <v>21</v>
      </c>
      <c r="H12" s="17">
        <f t="shared" si="1"/>
        <v>0.2857142857142857</v>
      </c>
      <c r="I12" s="17">
        <f t="shared" si="2"/>
        <v>0.52380952380952384</v>
      </c>
      <c r="J12" s="17">
        <f t="shared" si="3"/>
        <v>0.19047619047619047</v>
      </c>
      <c r="K12" s="17">
        <f t="shared" si="4"/>
        <v>0</v>
      </c>
    </row>
    <row r="13" spans="2:11" ht="19" x14ac:dyDescent="0.2">
      <c r="B13" s="28" t="s">
        <v>8401</v>
      </c>
      <c r="C13" s="18">
        <f>COUNTIFS(Data!$F$2:$F$4115,"successful",Data!$D$2:$D$4115,"&gt;=50000")</f>
        <v>86</v>
      </c>
      <c r="D13" s="18">
        <f>COUNTIFS(Data!$F$2:$F$4115,"failed",Data!$D$2:$D$4115,"&gt;=50000")</f>
        <v>258</v>
      </c>
      <c r="E13" s="18">
        <f>COUNTIFS(Data!$F$2:$F$4115,"live",Data!$D$2:$D$4115,"&gt;=50000")</f>
        <v>5</v>
      </c>
      <c r="F13" s="18">
        <f>COUNTIFS(Data!$F$2:$F$4115,"canceled",Data!$D$2:$D$4115,"&gt;=50000")</f>
        <v>100</v>
      </c>
      <c r="G13" s="18">
        <f t="shared" si="0"/>
        <v>449</v>
      </c>
      <c r="H13" s="17">
        <f t="shared" si="1"/>
        <v>0.19153674832962139</v>
      </c>
      <c r="I13" s="17">
        <f t="shared" si="2"/>
        <v>0.57461024498886415</v>
      </c>
      <c r="J13" s="17">
        <f t="shared" si="3"/>
        <v>0.22271714922048999</v>
      </c>
      <c r="K13" s="17">
        <f t="shared" si="4"/>
        <v>1.1135857461024499E-2</v>
      </c>
    </row>
    <row r="14" spans="2:11" ht="19" x14ac:dyDescent="0.2">
      <c r="B14" s="29" t="s">
        <v>8402</v>
      </c>
      <c r="C14" s="19">
        <f>SUM(C2:C13)</f>
        <v>2185</v>
      </c>
      <c r="D14" s="19">
        <f>SUM(D2:D13)</f>
        <v>1530</v>
      </c>
      <c r="E14" s="19">
        <f>SUM(E2:E13)</f>
        <v>50</v>
      </c>
      <c r="F14" s="19">
        <f>SUM(F2:F13)</f>
        <v>349</v>
      </c>
      <c r="G14" s="18">
        <f>SUM(G2:G13)</f>
        <v>4114</v>
      </c>
    </row>
    <row r="15" spans="2:11" ht="38" x14ac:dyDescent="0.2">
      <c r="B15" s="30" t="s">
        <v>8403</v>
      </c>
      <c r="C15" s="31">
        <f>C14/$G$14</f>
        <v>0.53111327175498302</v>
      </c>
      <c r="D15" s="31">
        <f t="shared" ref="D15:G15" si="5">D14/$G$14</f>
        <v>0.37190082644628097</v>
      </c>
      <c r="E15" s="31">
        <f t="shared" si="5"/>
        <v>1.2153621779290228E-2</v>
      </c>
      <c r="F15" s="31">
        <f t="shared" si="5"/>
        <v>8.4832280019445788E-2</v>
      </c>
      <c r="G15" s="31">
        <f t="shared" si="5"/>
        <v>1</v>
      </c>
    </row>
    <row r="16" spans="2:11" ht="38" x14ac:dyDescent="0.2">
      <c r="B16" s="32" t="s">
        <v>8404</v>
      </c>
      <c r="C16" s="33">
        <f>SUM(C2:C5)/C14</f>
        <v>0.82517162471395877</v>
      </c>
      <c r="D16" s="33">
        <f t="shared" ref="D16:F16" si="6">SUM(D2:D5)/D14</f>
        <v>0.62745098039215685</v>
      </c>
      <c r="E16" s="33">
        <f t="shared" si="6"/>
        <v>0.72</v>
      </c>
      <c r="F16" s="33">
        <f t="shared" si="6"/>
        <v>0.4871060171919771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W4115"/>
  <sheetViews>
    <sheetView workbookViewId="0">
      <pane ySplit="1" topLeftCell="A2412" activePane="bottomLeft" state="frozen"/>
      <selection pane="bottomLeft" activeCell="P3761" sqref="P376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style="8" customWidth="1"/>
    <col min="16" max="16" width="18.33203125" customWidth="1"/>
    <col min="17" max="17" width="16.83203125" customWidth="1"/>
    <col min="18" max="18" width="17.6640625" customWidth="1"/>
    <col min="19" max="19" width="22.83203125" style="15" customWidth="1"/>
    <col min="20" max="20" width="19.1640625" style="15" customWidth="1"/>
    <col min="21" max="21" width="21.5" customWidth="1"/>
    <col min="22" max="22" width="16.33203125" customWidth="1"/>
    <col min="23" max="23" width="18" customWidth="1"/>
  </cols>
  <sheetData>
    <row r="1" spans="1:23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8369</v>
      </c>
      <c r="V1" s="1" t="s">
        <v>8370</v>
      </c>
      <c r="W1" s="1" t="s">
        <v>8373</v>
      </c>
    </row>
    <row r="2" spans="1:23" x14ac:dyDescent="0.2">
      <c r="A2">
        <v>8</v>
      </c>
      <c r="B2" s="3" t="s">
        <v>10</v>
      </c>
      <c r="C2" s="3" t="s">
        <v>4119</v>
      </c>
      <c r="D2">
        <v>3500</v>
      </c>
      <c r="E2">
        <v>3501.52</v>
      </c>
      <c r="F2" t="s">
        <v>8219</v>
      </c>
      <c r="G2" t="s">
        <v>8224</v>
      </c>
      <c r="H2" t="s">
        <v>8246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8265</v>
      </c>
      <c r="O2" s="8">
        <f t="shared" ref="O2:O65" si="0">(E2/D2)*100</f>
        <v>100.04342857142856</v>
      </c>
      <c r="P2" s="9">
        <f t="shared" ref="P2:P65" si="1">IFERROR(E2/L2,0)</f>
        <v>291.79333333333335</v>
      </c>
      <c r="Q2" t="s">
        <v>8310</v>
      </c>
      <c r="R2" t="s">
        <v>8311</v>
      </c>
      <c r="S2" s="13">
        <f t="shared" ref="S2:S65" si="2">(J2/86400)+25569+(-5/24)</f>
        <v>42468.736249999994</v>
      </c>
      <c r="T2" s="14">
        <f t="shared" ref="T2:T65" si="3">(I2/86400)+25569+(-5/24)</f>
        <v>42475.666666666664</v>
      </c>
      <c r="U2" s="13" t="str">
        <f t="shared" ref="U2:U65" si="4">TEXT((S2),"mmm")</f>
        <v>Apr</v>
      </c>
      <c r="V2" t="str">
        <f t="shared" ref="V2:V65" si="5">TEXT((T2),"mmm")</f>
        <v>Apr</v>
      </c>
      <c r="W2" t="str">
        <f t="shared" ref="W2:W65" si="6">TEXT((S2),"yyyy")</f>
        <v>2016</v>
      </c>
    </row>
    <row r="3" spans="1:23" ht="45" x14ac:dyDescent="0.2">
      <c r="A3">
        <v>23</v>
      </c>
      <c r="B3" s="3" t="s">
        <v>25</v>
      </c>
      <c r="C3" s="3" t="s">
        <v>4134</v>
      </c>
      <c r="D3">
        <v>2000</v>
      </c>
      <c r="E3">
        <v>2370</v>
      </c>
      <c r="F3" t="s">
        <v>8219</v>
      </c>
      <c r="G3" t="s">
        <v>8224</v>
      </c>
      <c r="H3" t="s">
        <v>8246</v>
      </c>
      <c r="I3">
        <v>1430407200</v>
      </c>
      <c r="J3">
        <v>1428086501</v>
      </c>
      <c r="K3" t="b">
        <v>0</v>
      </c>
      <c r="L3">
        <v>23</v>
      </c>
      <c r="M3" t="b">
        <v>1</v>
      </c>
      <c r="N3" t="s">
        <v>8265</v>
      </c>
      <c r="O3" s="8">
        <f t="shared" si="0"/>
        <v>118.5</v>
      </c>
      <c r="P3" s="9">
        <f t="shared" si="1"/>
        <v>103.04347826086956</v>
      </c>
      <c r="Q3" t="s">
        <v>8310</v>
      </c>
      <c r="R3" t="s">
        <v>8311</v>
      </c>
      <c r="S3" s="13">
        <f t="shared" si="2"/>
        <v>42097.570613425924</v>
      </c>
      <c r="T3" s="14">
        <f t="shared" si="3"/>
        <v>42124.430555555555</v>
      </c>
      <c r="U3" s="13" t="str">
        <f t="shared" si="4"/>
        <v>Apr</v>
      </c>
      <c r="V3" t="str">
        <f t="shared" si="5"/>
        <v>Apr</v>
      </c>
      <c r="W3" t="str">
        <f t="shared" si="6"/>
        <v>2015</v>
      </c>
    </row>
    <row r="4" spans="1:23" ht="45" x14ac:dyDescent="0.2">
      <c r="A4">
        <v>32</v>
      </c>
      <c r="B4" s="3" t="s">
        <v>34</v>
      </c>
      <c r="C4" s="3" t="s">
        <v>4143</v>
      </c>
      <c r="D4">
        <v>28450</v>
      </c>
      <c r="E4">
        <v>28520</v>
      </c>
      <c r="F4" t="s">
        <v>8219</v>
      </c>
      <c r="G4" t="s">
        <v>8224</v>
      </c>
      <c r="H4" t="s">
        <v>8246</v>
      </c>
      <c r="I4">
        <v>1463111940</v>
      </c>
      <c r="J4">
        <v>1459523017</v>
      </c>
      <c r="K4" t="b">
        <v>0</v>
      </c>
      <c r="L4">
        <v>89</v>
      </c>
      <c r="M4" t="b">
        <v>1</v>
      </c>
      <c r="N4" t="s">
        <v>8265</v>
      </c>
      <c r="O4" s="8">
        <f t="shared" si="0"/>
        <v>100.24604569420035</v>
      </c>
      <c r="P4" s="9">
        <f t="shared" si="1"/>
        <v>320.44943820224717</v>
      </c>
      <c r="Q4" t="s">
        <v>8310</v>
      </c>
      <c r="R4" t="s">
        <v>8311</v>
      </c>
      <c r="S4" s="13">
        <f t="shared" si="2"/>
        <v>42461.419178240736</v>
      </c>
      <c r="T4" s="14">
        <f t="shared" si="3"/>
        <v>42502.957638888889</v>
      </c>
      <c r="U4" s="13" t="str">
        <f t="shared" si="4"/>
        <v>Apr</v>
      </c>
      <c r="V4" t="str">
        <f t="shared" si="5"/>
        <v>May</v>
      </c>
      <c r="W4" t="str">
        <f t="shared" si="6"/>
        <v>2016</v>
      </c>
    </row>
    <row r="5" spans="1:23" ht="30" x14ac:dyDescent="0.2">
      <c r="A5">
        <v>35</v>
      </c>
      <c r="B5" s="3" t="s">
        <v>37</v>
      </c>
      <c r="C5" s="3" t="s">
        <v>4146</v>
      </c>
      <c r="D5">
        <v>1000</v>
      </c>
      <c r="E5">
        <v>1665</v>
      </c>
      <c r="F5" t="s">
        <v>8219</v>
      </c>
      <c r="G5" t="s">
        <v>8224</v>
      </c>
      <c r="H5" t="s">
        <v>8246</v>
      </c>
      <c r="I5">
        <v>1430179200</v>
      </c>
      <c r="J5">
        <v>1428130814</v>
      </c>
      <c r="K5" t="b">
        <v>0</v>
      </c>
      <c r="L5">
        <v>28</v>
      </c>
      <c r="M5" t="b">
        <v>1</v>
      </c>
      <c r="N5" t="s">
        <v>8265</v>
      </c>
      <c r="O5" s="8">
        <f t="shared" si="0"/>
        <v>166.5</v>
      </c>
      <c r="P5" s="9">
        <f t="shared" si="1"/>
        <v>59.464285714285715</v>
      </c>
      <c r="Q5" t="s">
        <v>8310</v>
      </c>
      <c r="R5" t="s">
        <v>8311</v>
      </c>
      <c r="S5" s="13">
        <f t="shared" si="2"/>
        <v>42098.083495370367</v>
      </c>
      <c r="T5" s="14">
        <f t="shared" si="3"/>
        <v>42121.791666666664</v>
      </c>
      <c r="U5" s="13" t="str">
        <f t="shared" si="4"/>
        <v>Apr</v>
      </c>
      <c r="V5" t="str">
        <f t="shared" si="5"/>
        <v>Apr</v>
      </c>
      <c r="W5" t="str">
        <f t="shared" si="6"/>
        <v>2015</v>
      </c>
    </row>
    <row r="6" spans="1:23" ht="45" x14ac:dyDescent="0.2">
      <c r="A6">
        <v>38</v>
      </c>
      <c r="B6" s="3" t="s">
        <v>40</v>
      </c>
      <c r="C6" s="3" t="s">
        <v>4149</v>
      </c>
      <c r="D6">
        <v>2500</v>
      </c>
      <c r="E6">
        <v>2751</v>
      </c>
      <c r="F6" t="s">
        <v>8219</v>
      </c>
      <c r="G6" t="s">
        <v>8224</v>
      </c>
      <c r="H6" t="s">
        <v>8246</v>
      </c>
      <c r="I6">
        <v>1368235344</v>
      </c>
      <c r="J6">
        <v>1365643344</v>
      </c>
      <c r="K6" t="b">
        <v>0</v>
      </c>
      <c r="L6">
        <v>66</v>
      </c>
      <c r="M6" t="b">
        <v>1</v>
      </c>
      <c r="N6" t="s">
        <v>8265</v>
      </c>
      <c r="O6" s="8">
        <f t="shared" si="0"/>
        <v>110.04</v>
      </c>
      <c r="P6" s="9">
        <f t="shared" si="1"/>
        <v>41.68181818181818</v>
      </c>
      <c r="Q6" t="s">
        <v>8310</v>
      </c>
      <c r="R6" t="s">
        <v>8311</v>
      </c>
      <c r="S6" s="13">
        <f t="shared" si="2"/>
        <v>41374.84888888889</v>
      </c>
      <c r="T6" s="14">
        <f t="shared" si="3"/>
        <v>41404.84888888889</v>
      </c>
      <c r="U6" s="13" t="str">
        <f t="shared" si="4"/>
        <v>Apr</v>
      </c>
      <c r="V6" t="str">
        <f t="shared" si="5"/>
        <v>May</v>
      </c>
      <c r="W6" t="str">
        <f t="shared" si="6"/>
        <v>2013</v>
      </c>
    </row>
    <row r="7" spans="1:23" ht="45" x14ac:dyDescent="0.2">
      <c r="A7">
        <v>39</v>
      </c>
      <c r="B7" s="3" t="s">
        <v>41</v>
      </c>
      <c r="C7" s="3" t="s">
        <v>4150</v>
      </c>
      <c r="D7">
        <v>25000</v>
      </c>
      <c r="E7">
        <v>32745</v>
      </c>
      <c r="F7" t="s">
        <v>8219</v>
      </c>
      <c r="G7" t="s">
        <v>8225</v>
      </c>
      <c r="H7" t="s">
        <v>8247</v>
      </c>
      <c r="I7">
        <v>1401058740</v>
      </c>
      <c r="J7">
        <v>1398388068</v>
      </c>
      <c r="K7" t="b">
        <v>0</v>
      </c>
      <c r="L7">
        <v>217</v>
      </c>
      <c r="M7" t="b">
        <v>1</v>
      </c>
      <c r="N7" t="s">
        <v>8265</v>
      </c>
      <c r="O7" s="8">
        <f t="shared" si="0"/>
        <v>130.98000000000002</v>
      </c>
      <c r="P7" s="9">
        <f t="shared" si="1"/>
        <v>150.89861751152074</v>
      </c>
      <c r="Q7" t="s">
        <v>8310</v>
      </c>
      <c r="R7" t="s">
        <v>8311</v>
      </c>
      <c r="S7" s="13">
        <f t="shared" si="2"/>
        <v>41753.838749999995</v>
      </c>
      <c r="T7" s="14">
        <f t="shared" si="3"/>
        <v>41784.749305555553</v>
      </c>
      <c r="U7" s="13" t="str">
        <f t="shared" si="4"/>
        <v>Apr</v>
      </c>
      <c r="V7" t="str">
        <f t="shared" si="5"/>
        <v>May</v>
      </c>
      <c r="W7" t="str">
        <f t="shared" si="6"/>
        <v>2014</v>
      </c>
    </row>
    <row r="8" spans="1:23" ht="45" x14ac:dyDescent="0.2">
      <c r="A8">
        <v>84</v>
      </c>
      <c r="B8" s="3" t="s">
        <v>86</v>
      </c>
      <c r="C8" s="3" t="s">
        <v>4195</v>
      </c>
      <c r="D8">
        <v>500</v>
      </c>
      <c r="E8">
        <v>500</v>
      </c>
      <c r="F8" t="s">
        <v>8219</v>
      </c>
      <c r="G8" t="s">
        <v>8224</v>
      </c>
      <c r="H8" t="s">
        <v>8246</v>
      </c>
      <c r="I8">
        <v>1305483086</v>
      </c>
      <c r="J8">
        <v>1302891086</v>
      </c>
      <c r="K8" t="b">
        <v>0</v>
      </c>
      <c r="L8">
        <v>7</v>
      </c>
      <c r="M8" t="b">
        <v>1</v>
      </c>
      <c r="N8" t="s">
        <v>8266</v>
      </c>
      <c r="O8" s="8">
        <f t="shared" si="0"/>
        <v>100</v>
      </c>
      <c r="P8" s="9">
        <f t="shared" si="1"/>
        <v>71.428571428571431</v>
      </c>
      <c r="Q8" t="s">
        <v>8310</v>
      </c>
      <c r="R8" t="s">
        <v>8312</v>
      </c>
      <c r="S8" s="13">
        <f t="shared" si="2"/>
        <v>40648.54960648148</v>
      </c>
      <c r="T8" s="14">
        <f t="shared" si="3"/>
        <v>40678.54960648148</v>
      </c>
      <c r="U8" s="13" t="str">
        <f t="shared" si="4"/>
        <v>Apr</v>
      </c>
      <c r="V8" t="str">
        <f t="shared" si="5"/>
        <v>May</v>
      </c>
      <c r="W8" t="str">
        <f t="shared" si="6"/>
        <v>2011</v>
      </c>
    </row>
    <row r="9" spans="1:23" ht="45" x14ac:dyDescent="0.2">
      <c r="A9">
        <v>105</v>
      </c>
      <c r="B9" s="3" t="s">
        <v>107</v>
      </c>
      <c r="C9" s="3" t="s">
        <v>4216</v>
      </c>
      <c r="D9">
        <v>2200</v>
      </c>
      <c r="E9">
        <v>2363</v>
      </c>
      <c r="F9" t="s">
        <v>8219</v>
      </c>
      <c r="G9" t="s">
        <v>8224</v>
      </c>
      <c r="H9" t="s">
        <v>8246</v>
      </c>
      <c r="I9">
        <v>1463184000</v>
      </c>
      <c r="J9">
        <v>1461605020</v>
      </c>
      <c r="K9" t="b">
        <v>0</v>
      </c>
      <c r="L9">
        <v>60</v>
      </c>
      <c r="M9" t="b">
        <v>1</v>
      </c>
      <c r="N9" t="s">
        <v>8266</v>
      </c>
      <c r="O9" s="8">
        <f t="shared" si="0"/>
        <v>107.40909090909089</v>
      </c>
      <c r="P9" s="9">
        <f t="shared" si="1"/>
        <v>39.383333333333333</v>
      </c>
      <c r="Q9" t="s">
        <v>8310</v>
      </c>
      <c r="R9" t="s">
        <v>8312</v>
      </c>
      <c r="S9" s="13">
        <f t="shared" si="2"/>
        <v>42485.516435185178</v>
      </c>
      <c r="T9" s="14">
        <f t="shared" si="3"/>
        <v>42503.791666666664</v>
      </c>
      <c r="U9" s="13" t="str">
        <f t="shared" si="4"/>
        <v>Apr</v>
      </c>
      <c r="V9" t="str">
        <f t="shared" si="5"/>
        <v>May</v>
      </c>
      <c r="W9" t="str">
        <f t="shared" si="6"/>
        <v>2016</v>
      </c>
    </row>
    <row r="10" spans="1:23" ht="27" customHeight="1" x14ac:dyDescent="0.2">
      <c r="A10">
        <v>107</v>
      </c>
      <c r="B10" s="3" t="s">
        <v>109</v>
      </c>
      <c r="C10" s="3" t="s">
        <v>4218</v>
      </c>
      <c r="D10">
        <v>7500</v>
      </c>
      <c r="E10">
        <v>7685</v>
      </c>
      <c r="F10" t="s">
        <v>8219</v>
      </c>
      <c r="G10" t="s">
        <v>8224</v>
      </c>
      <c r="H10" t="s">
        <v>8246</v>
      </c>
      <c r="I10">
        <v>1303688087</v>
      </c>
      <c r="J10">
        <v>1301787287</v>
      </c>
      <c r="K10" t="b">
        <v>0</v>
      </c>
      <c r="L10">
        <v>69</v>
      </c>
      <c r="M10" t="b">
        <v>1</v>
      </c>
      <c r="N10" t="s">
        <v>8266</v>
      </c>
      <c r="O10" s="8">
        <f t="shared" si="0"/>
        <v>102.46666666666667</v>
      </c>
      <c r="P10" s="9">
        <f t="shared" si="1"/>
        <v>111.37681159420291</v>
      </c>
      <c r="Q10" t="s">
        <v>8310</v>
      </c>
      <c r="R10" t="s">
        <v>8312</v>
      </c>
      <c r="S10" s="13">
        <f t="shared" si="2"/>
        <v>40635.774155092593</v>
      </c>
      <c r="T10" s="14">
        <f t="shared" si="3"/>
        <v>40657.774155092593</v>
      </c>
      <c r="U10" s="13" t="str">
        <f t="shared" si="4"/>
        <v>Apr</v>
      </c>
      <c r="V10" t="str">
        <f t="shared" si="5"/>
        <v>Apr</v>
      </c>
      <c r="W10" t="str">
        <f t="shared" si="6"/>
        <v>2011</v>
      </c>
    </row>
    <row r="11" spans="1:23" ht="45" x14ac:dyDescent="0.2">
      <c r="A11">
        <v>108</v>
      </c>
      <c r="B11" s="3" t="s">
        <v>110</v>
      </c>
      <c r="C11" s="3" t="s">
        <v>4219</v>
      </c>
      <c r="D11">
        <v>1500</v>
      </c>
      <c r="E11">
        <v>3700</v>
      </c>
      <c r="F11" t="s">
        <v>8219</v>
      </c>
      <c r="G11" t="s">
        <v>8224</v>
      </c>
      <c r="H11" t="s">
        <v>8246</v>
      </c>
      <c r="I11">
        <v>1370011370</v>
      </c>
      <c r="J11">
        <v>1364827370</v>
      </c>
      <c r="K11" t="b">
        <v>0</v>
      </c>
      <c r="L11">
        <v>47</v>
      </c>
      <c r="M11" t="b">
        <v>1</v>
      </c>
      <c r="N11" t="s">
        <v>8266</v>
      </c>
      <c r="O11" s="8">
        <f t="shared" si="0"/>
        <v>246.66666666666669</v>
      </c>
      <c r="P11" s="9">
        <f t="shared" si="1"/>
        <v>78.723404255319153</v>
      </c>
      <c r="Q11" t="s">
        <v>8310</v>
      </c>
      <c r="R11" t="s">
        <v>8312</v>
      </c>
      <c r="S11" s="13">
        <f t="shared" si="2"/>
        <v>41365.404745370368</v>
      </c>
      <c r="T11" s="14">
        <f t="shared" si="3"/>
        <v>41425.404745370368</v>
      </c>
      <c r="U11" s="13" t="str">
        <f t="shared" si="4"/>
        <v>Apr</v>
      </c>
      <c r="V11" t="str">
        <f t="shared" si="5"/>
        <v>May</v>
      </c>
      <c r="W11" t="str">
        <f t="shared" si="6"/>
        <v>2013</v>
      </c>
    </row>
    <row r="12" spans="1:23" ht="45" x14ac:dyDescent="0.2">
      <c r="A12">
        <v>251</v>
      </c>
      <c r="B12" s="3" t="s">
        <v>252</v>
      </c>
      <c r="C12" s="3" t="s">
        <v>4361</v>
      </c>
      <c r="D12">
        <v>3500</v>
      </c>
      <c r="E12">
        <v>4395</v>
      </c>
      <c r="F12" t="s">
        <v>8219</v>
      </c>
      <c r="G12" t="s">
        <v>8224</v>
      </c>
      <c r="H12" t="s">
        <v>8246</v>
      </c>
      <c r="I12">
        <v>1337194800</v>
      </c>
      <c r="J12">
        <v>1334429646</v>
      </c>
      <c r="K12" t="b">
        <v>1</v>
      </c>
      <c r="L12">
        <v>77</v>
      </c>
      <c r="M12" t="b">
        <v>1</v>
      </c>
      <c r="N12" t="s">
        <v>8269</v>
      </c>
      <c r="O12" s="8">
        <f t="shared" si="0"/>
        <v>125.57142857142858</v>
      </c>
      <c r="P12" s="9">
        <f t="shared" si="1"/>
        <v>57.077922077922075</v>
      </c>
      <c r="Q12" t="s">
        <v>8310</v>
      </c>
      <c r="R12" t="s">
        <v>8315</v>
      </c>
      <c r="S12" s="13">
        <f t="shared" si="2"/>
        <v>41013.579236111109</v>
      </c>
      <c r="T12" s="14">
        <f t="shared" si="3"/>
        <v>41045.583333333328</v>
      </c>
      <c r="U12" s="13" t="str">
        <f t="shared" si="4"/>
        <v>Apr</v>
      </c>
      <c r="V12" t="str">
        <f t="shared" si="5"/>
        <v>May</v>
      </c>
      <c r="W12" t="str">
        <f t="shared" si="6"/>
        <v>2012</v>
      </c>
    </row>
    <row r="13" spans="1:23" ht="45" x14ac:dyDescent="0.2">
      <c r="A13">
        <v>257</v>
      </c>
      <c r="B13" s="3" t="s">
        <v>258</v>
      </c>
      <c r="C13" s="3" t="s">
        <v>4367</v>
      </c>
      <c r="D13">
        <v>35000</v>
      </c>
      <c r="E13">
        <v>37354.269999999997</v>
      </c>
      <c r="F13" t="s">
        <v>8219</v>
      </c>
      <c r="G13" t="s">
        <v>8224</v>
      </c>
      <c r="H13" t="s">
        <v>8246</v>
      </c>
      <c r="I13">
        <v>1463670162</v>
      </c>
      <c r="J13">
        <v>1461078162</v>
      </c>
      <c r="K13" t="b">
        <v>1</v>
      </c>
      <c r="L13">
        <v>560</v>
      </c>
      <c r="M13" t="b">
        <v>1</v>
      </c>
      <c r="N13" t="s">
        <v>8269</v>
      </c>
      <c r="O13" s="8">
        <f t="shared" si="0"/>
        <v>106.72648571428572</v>
      </c>
      <c r="P13" s="9">
        <f t="shared" si="1"/>
        <v>66.70405357142856</v>
      </c>
      <c r="Q13" t="s">
        <v>8310</v>
      </c>
      <c r="R13" t="s">
        <v>8315</v>
      </c>
      <c r="S13" s="13">
        <f t="shared" si="2"/>
        <v>42479.418541666666</v>
      </c>
      <c r="T13" s="14">
        <f t="shared" si="3"/>
        <v>42509.418541666666</v>
      </c>
      <c r="U13" s="13" t="str">
        <f t="shared" si="4"/>
        <v>Apr</v>
      </c>
      <c r="V13" t="str">
        <f t="shared" si="5"/>
        <v>May</v>
      </c>
      <c r="W13" t="str">
        <f t="shared" si="6"/>
        <v>2016</v>
      </c>
    </row>
    <row r="14" spans="1:23" ht="30" x14ac:dyDescent="0.2">
      <c r="A14">
        <v>261</v>
      </c>
      <c r="B14" s="3" t="s">
        <v>262</v>
      </c>
      <c r="C14" s="3" t="s">
        <v>4371</v>
      </c>
      <c r="D14">
        <v>20000</v>
      </c>
      <c r="E14">
        <v>21480</v>
      </c>
      <c r="F14" t="s">
        <v>8219</v>
      </c>
      <c r="G14" t="s">
        <v>8224</v>
      </c>
      <c r="H14" t="s">
        <v>8246</v>
      </c>
      <c r="I14">
        <v>1339080900</v>
      </c>
      <c r="J14">
        <v>1334783704</v>
      </c>
      <c r="K14" t="b">
        <v>1</v>
      </c>
      <c r="L14">
        <v>220</v>
      </c>
      <c r="M14" t="b">
        <v>1</v>
      </c>
      <c r="N14" t="s">
        <v>8269</v>
      </c>
      <c r="O14" s="8">
        <f t="shared" si="0"/>
        <v>107.4</v>
      </c>
      <c r="P14" s="9">
        <f t="shared" si="1"/>
        <v>97.63636363636364</v>
      </c>
      <c r="Q14" t="s">
        <v>8310</v>
      </c>
      <c r="R14" t="s">
        <v>8315</v>
      </c>
      <c r="S14" s="13">
        <f t="shared" si="2"/>
        <v>41017.677129629628</v>
      </c>
      <c r="T14" s="14">
        <f t="shared" si="3"/>
        <v>41067.413194444445</v>
      </c>
      <c r="U14" s="13" t="str">
        <f t="shared" si="4"/>
        <v>Apr</v>
      </c>
      <c r="V14" t="str">
        <f t="shared" si="5"/>
        <v>Jun</v>
      </c>
      <c r="W14" t="str">
        <f t="shared" si="6"/>
        <v>2012</v>
      </c>
    </row>
    <row r="15" spans="1:23" ht="60" x14ac:dyDescent="0.2">
      <c r="A15">
        <v>264</v>
      </c>
      <c r="B15" s="3" t="s">
        <v>265</v>
      </c>
      <c r="C15" s="3" t="s">
        <v>4374</v>
      </c>
      <c r="D15">
        <v>5000</v>
      </c>
      <c r="E15">
        <v>5910</v>
      </c>
      <c r="F15" t="s">
        <v>8219</v>
      </c>
      <c r="G15" t="s">
        <v>8224</v>
      </c>
      <c r="H15" t="s">
        <v>8246</v>
      </c>
      <c r="I15">
        <v>1336747995</v>
      </c>
      <c r="J15">
        <v>1334155995</v>
      </c>
      <c r="K15" t="b">
        <v>1</v>
      </c>
      <c r="L15">
        <v>91</v>
      </c>
      <c r="M15" t="b">
        <v>1</v>
      </c>
      <c r="N15" t="s">
        <v>8269</v>
      </c>
      <c r="O15" s="8">
        <f t="shared" si="0"/>
        <v>118.19999999999999</v>
      </c>
      <c r="P15" s="9">
        <f t="shared" si="1"/>
        <v>64.945054945054949</v>
      </c>
      <c r="Q15" t="s">
        <v>8310</v>
      </c>
      <c r="R15" t="s">
        <v>8315</v>
      </c>
      <c r="S15" s="13">
        <f t="shared" si="2"/>
        <v>41010.411979166667</v>
      </c>
      <c r="T15" s="14">
        <f t="shared" si="3"/>
        <v>41040.411979166667</v>
      </c>
      <c r="U15" s="13" t="str">
        <f t="shared" si="4"/>
        <v>Apr</v>
      </c>
      <c r="V15" t="str">
        <f t="shared" si="5"/>
        <v>May</v>
      </c>
      <c r="W15" t="str">
        <f t="shared" si="6"/>
        <v>2012</v>
      </c>
    </row>
    <row r="16" spans="1:23" ht="45" x14ac:dyDescent="0.2">
      <c r="A16">
        <v>270</v>
      </c>
      <c r="B16" s="3" t="s">
        <v>271</v>
      </c>
      <c r="C16" s="3" t="s">
        <v>4380</v>
      </c>
      <c r="D16">
        <v>2300</v>
      </c>
      <c r="E16">
        <v>3510</v>
      </c>
      <c r="F16" t="s">
        <v>8219</v>
      </c>
      <c r="G16" t="s">
        <v>8224</v>
      </c>
      <c r="H16" t="s">
        <v>8246</v>
      </c>
      <c r="I16">
        <v>1306296000</v>
      </c>
      <c r="J16">
        <v>1301950070</v>
      </c>
      <c r="K16" t="b">
        <v>1</v>
      </c>
      <c r="L16">
        <v>61</v>
      </c>
      <c r="M16" t="b">
        <v>1</v>
      </c>
      <c r="N16" t="s">
        <v>8269</v>
      </c>
      <c r="O16" s="8">
        <f t="shared" si="0"/>
        <v>152.60869565217391</v>
      </c>
      <c r="P16" s="9">
        <f t="shared" si="1"/>
        <v>57.540983606557376</v>
      </c>
      <c r="Q16" t="s">
        <v>8310</v>
      </c>
      <c r="R16" t="s">
        <v>8315</v>
      </c>
      <c r="S16" s="13">
        <f t="shared" si="2"/>
        <v>40637.658217592594</v>
      </c>
      <c r="T16" s="14">
        <f t="shared" si="3"/>
        <v>40687.958333333328</v>
      </c>
      <c r="U16" s="13" t="str">
        <f t="shared" si="4"/>
        <v>Apr</v>
      </c>
      <c r="V16" t="str">
        <f t="shared" si="5"/>
        <v>May</v>
      </c>
      <c r="W16" t="str">
        <f t="shared" si="6"/>
        <v>2011</v>
      </c>
    </row>
    <row r="17" spans="1:23" ht="45" x14ac:dyDescent="0.2">
      <c r="A17">
        <v>277</v>
      </c>
      <c r="B17" s="3" t="s">
        <v>278</v>
      </c>
      <c r="C17" s="3" t="s">
        <v>4387</v>
      </c>
      <c r="D17">
        <v>65000</v>
      </c>
      <c r="E17">
        <v>71748</v>
      </c>
      <c r="F17" t="s">
        <v>8219</v>
      </c>
      <c r="G17" t="s">
        <v>8224</v>
      </c>
      <c r="H17" t="s">
        <v>8246</v>
      </c>
      <c r="I17">
        <v>1432416219</v>
      </c>
      <c r="J17">
        <v>1429824219</v>
      </c>
      <c r="K17" t="b">
        <v>1</v>
      </c>
      <c r="L17">
        <v>951</v>
      </c>
      <c r="M17" t="b">
        <v>1</v>
      </c>
      <c r="N17" t="s">
        <v>8269</v>
      </c>
      <c r="O17" s="8">
        <f t="shared" si="0"/>
        <v>110.38153846153847</v>
      </c>
      <c r="P17" s="9">
        <f t="shared" si="1"/>
        <v>75.444794952681391</v>
      </c>
      <c r="Q17" t="s">
        <v>8310</v>
      </c>
      <c r="R17" t="s">
        <v>8315</v>
      </c>
      <c r="S17" s="13">
        <f t="shared" si="2"/>
        <v>42117.68309027778</v>
      </c>
      <c r="T17" s="14">
        <f t="shared" si="3"/>
        <v>42147.68309027778</v>
      </c>
      <c r="U17" s="13" t="str">
        <f t="shared" si="4"/>
        <v>Apr</v>
      </c>
      <c r="V17" t="str">
        <f t="shared" si="5"/>
        <v>May</v>
      </c>
      <c r="W17" t="str">
        <f t="shared" si="6"/>
        <v>2015</v>
      </c>
    </row>
    <row r="18" spans="1:23" ht="45" x14ac:dyDescent="0.2">
      <c r="A18">
        <v>280</v>
      </c>
      <c r="B18" s="3" t="s">
        <v>281</v>
      </c>
      <c r="C18" s="3" t="s">
        <v>4390</v>
      </c>
      <c r="D18">
        <v>75000</v>
      </c>
      <c r="E18">
        <v>117108</v>
      </c>
      <c r="F18" t="s">
        <v>8219</v>
      </c>
      <c r="G18" t="s">
        <v>8224</v>
      </c>
      <c r="H18" t="s">
        <v>8246</v>
      </c>
      <c r="I18">
        <v>1401459035</v>
      </c>
      <c r="J18">
        <v>1397571035</v>
      </c>
      <c r="K18" t="b">
        <v>1</v>
      </c>
      <c r="L18">
        <v>2139</v>
      </c>
      <c r="M18" t="b">
        <v>1</v>
      </c>
      <c r="N18" t="s">
        <v>8269</v>
      </c>
      <c r="O18" s="8">
        <f t="shared" si="0"/>
        <v>156.14400000000001</v>
      </c>
      <c r="P18" s="9">
        <f t="shared" si="1"/>
        <v>54.748948106591868</v>
      </c>
      <c r="Q18" t="s">
        <v>8310</v>
      </c>
      <c r="R18" t="s">
        <v>8315</v>
      </c>
      <c r="S18" s="13">
        <f t="shared" si="2"/>
        <v>41744.382349537038</v>
      </c>
      <c r="T18" s="14">
        <f t="shared" si="3"/>
        <v>41789.382349537038</v>
      </c>
      <c r="U18" s="13" t="str">
        <f t="shared" si="4"/>
        <v>Apr</v>
      </c>
      <c r="V18" t="str">
        <f t="shared" si="5"/>
        <v>May</v>
      </c>
      <c r="W18" t="str">
        <f t="shared" si="6"/>
        <v>2014</v>
      </c>
    </row>
    <row r="19" spans="1:23" ht="45" x14ac:dyDescent="0.2">
      <c r="A19">
        <v>291</v>
      </c>
      <c r="B19" s="3" t="s">
        <v>292</v>
      </c>
      <c r="C19" s="3" t="s">
        <v>4401</v>
      </c>
      <c r="D19">
        <v>5000</v>
      </c>
      <c r="E19">
        <v>6001</v>
      </c>
      <c r="F19" t="s">
        <v>8219</v>
      </c>
      <c r="G19" t="s">
        <v>8224</v>
      </c>
      <c r="H19" t="s">
        <v>8246</v>
      </c>
      <c r="I19">
        <v>1367366460</v>
      </c>
      <c r="J19">
        <v>1365791246</v>
      </c>
      <c r="K19" t="b">
        <v>1</v>
      </c>
      <c r="L19">
        <v>128</v>
      </c>
      <c r="M19" t="b">
        <v>1</v>
      </c>
      <c r="N19" t="s">
        <v>8269</v>
      </c>
      <c r="O19" s="8">
        <f t="shared" si="0"/>
        <v>120.02</v>
      </c>
      <c r="P19" s="9">
        <f t="shared" si="1"/>
        <v>46.8828125</v>
      </c>
      <c r="Q19" t="s">
        <v>8310</v>
      </c>
      <c r="R19" t="s">
        <v>8315</v>
      </c>
      <c r="S19" s="13">
        <f t="shared" si="2"/>
        <v>41376.560717592591</v>
      </c>
      <c r="T19" s="14">
        <f t="shared" si="3"/>
        <v>41394.792361111111</v>
      </c>
      <c r="U19" s="13" t="str">
        <f t="shared" si="4"/>
        <v>Apr</v>
      </c>
      <c r="V19" t="str">
        <f t="shared" si="5"/>
        <v>Apr</v>
      </c>
      <c r="W19" t="str">
        <f t="shared" si="6"/>
        <v>2013</v>
      </c>
    </row>
    <row r="20" spans="1:23" ht="45" x14ac:dyDescent="0.2">
      <c r="A20">
        <v>322</v>
      </c>
      <c r="B20" s="3" t="s">
        <v>323</v>
      </c>
      <c r="C20" s="3" t="s">
        <v>4432</v>
      </c>
      <c r="D20">
        <v>25000</v>
      </c>
      <c r="E20">
        <v>26978</v>
      </c>
      <c r="F20" t="s">
        <v>8219</v>
      </c>
      <c r="G20" t="s">
        <v>8224</v>
      </c>
      <c r="H20" t="s">
        <v>8246</v>
      </c>
      <c r="I20">
        <v>1463146848</v>
      </c>
      <c r="J20">
        <v>1460554848</v>
      </c>
      <c r="K20" t="b">
        <v>1</v>
      </c>
      <c r="L20">
        <v>186</v>
      </c>
      <c r="M20" t="b">
        <v>1</v>
      </c>
      <c r="N20" t="s">
        <v>8269</v>
      </c>
      <c r="O20" s="8">
        <f t="shared" si="0"/>
        <v>107.91200000000001</v>
      </c>
      <c r="P20" s="9">
        <f t="shared" si="1"/>
        <v>145.04301075268816</v>
      </c>
      <c r="Q20" t="s">
        <v>8310</v>
      </c>
      <c r="R20" t="s">
        <v>8315</v>
      </c>
      <c r="S20" s="13">
        <f t="shared" si="2"/>
        <v>42473.361666666664</v>
      </c>
      <c r="T20" s="14">
        <f t="shared" si="3"/>
        <v>42503.361666666664</v>
      </c>
      <c r="U20" s="13" t="str">
        <f t="shared" si="4"/>
        <v>Apr</v>
      </c>
      <c r="V20" t="str">
        <f t="shared" si="5"/>
        <v>May</v>
      </c>
      <c r="W20" t="str">
        <f t="shared" si="6"/>
        <v>2016</v>
      </c>
    </row>
    <row r="21" spans="1:23" ht="45" x14ac:dyDescent="0.2">
      <c r="A21">
        <v>330</v>
      </c>
      <c r="B21" s="3" t="s">
        <v>331</v>
      </c>
      <c r="C21" s="3" t="s">
        <v>4440</v>
      </c>
      <c r="D21">
        <v>35000</v>
      </c>
      <c r="E21">
        <v>35640</v>
      </c>
      <c r="F21" t="s">
        <v>8219</v>
      </c>
      <c r="G21" t="s">
        <v>8224</v>
      </c>
      <c r="H21" t="s">
        <v>8246</v>
      </c>
      <c r="I21">
        <v>1368763140</v>
      </c>
      <c r="J21">
        <v>1366028563</v>
      </c>
      <c r="K21" t="b">
        <v>1</v>
      </c>
      <c r="L21">
        <v>340</v>
      </c>
      <c r="M21" t="b">
        <v>1</v>
      </c>
      <c r="N21" t="s">
        <v>8269</v>
      </c>
      <c r="O21" s="8">
        <f t="shared" si="0"/>
        <v>101.82857142857142</v>
      </c>
      <c r="P21" s="9">
        <f t="shared" si="1"/>
        <v>104.82352941176471</v>
      </c>
      <c r="Q21" t="s">
        <v>8310</v>
      </c>
      <c r="R21" t="s">
        <v>8315</v>
      </c>
      <c r="S21" s="13">
        <f t="shared" si="2"/>
        <v>41379.307442129626</v>
      </c>
      <c r="T21" s="14">
        <f t="shared" si="3"/>
        <v>41410.957638888889</v>
      </c>
      <c r="U21" s="13" t="str">
        <f t="shared" si="4"/>
        <v>Apr</v>
      </c>
      <c r="V21" t="str">
        <f t="shared" si="5"/>
        <v>May</v>
      </c>
      <c r="W21" t="str">
        <f t="shared" si="6"/>
        <v>2013</v>
      </c>
    </row>
    <row r="22" spans="1:23" ht="45" x14ac:dyDescent="0.2">
      <c r="A22">
        <v>334</v>
      </c>
      <c r="B22" s="3" t="s">
        <v>335</v>
      </c>
      <c r="C22" s="3" t="s">
        <v>4444</v>
      </c>
      <c r="D22">
        <v>10000</v>
      </c>
      <c r="E22">
        <v>10119</v>
      </c>
      <c r="F22" t="s">
        <v>8219</v>
      </c>
      <c r="G22" t="s">
        <v>8224</v>
      </c>
      <c r="H22" t="s">
        <v>8246</v>
      </c>
      <c r="I22">
        <v>1431716400</v>
      </c>
      <c r="J22">
        <v>1428423757</v>
      </c>
      <c r="K22" t="b">
        <v>1</v>
      </c>
      <c r="L22">
        <v>69</v>
      </c>
      <c r="M22" t="b">
        <v>1</v>
      </c>
      <c r="N22" t="s">
        <v>8269</v>
      </c>
      <c r="O22" s="8">
        <f t="shared" si="0"/>
        <v>101.19</v>
      </c>
      <c r="P22" s="9">
        <f t="shared" si="1"/>
        <v>146.65217391304347</v>
      </c>
      <c r="Q22" t="s">
        <v>8310</v>
      </c>
      <c r="R22" t="s">
        <v>8315</v>
      </c>
      <c r="S22" s="13">
        <f t="shared" si="2"/>
        <v>42101.474039351851</v>
      </c>
      <c r="T22" s="14">
        <f t="shared" si="3"/>
        <v>42139.583333333336</v>
      </c>
      <c r="U22" s="13" t="str">
        <f t="shared" si="4"/>
        <v>Apr</v>
      </c>
      <c r="V22" t="str">
        <f t="shared" si="5"/>
        <v>May</v>
      </c>
      <c r="W22" t="str">
        <f t="shared" si="6"/>
        <v>2015</v>
      </c>
    </row>
    <row r="23" spans="1:23" ht="45" x14ac:dyDescent="0.2">
      <c r="A23">
        <v>335</v>
      </c>
      <c r="B23" s="3" t="s">
        <v>336</v>
      </c>
      <c r="C23" s="3" t="s">
        <v>4445</v>
      </c>
      <c r="D23">
        <v>8500</v>
      </c>
      <c r="E23">
        <v>8735</v>
      </c>
      <c r="F23" t="s">
        <v>8219</v>
      </c>
      <c r="G23" t="s">
        <v>8224</v>
      </c>
      <c r="H23" t="s">
        <v>8246</v>
      </c>
      <c r="I23">
        <v>1431122400</v>
      </c>
      <c r="J23">
        <v>1428428515</v>
      </c>
      <c r="K23" t="b">
        <v>1</v>
      </c>
      <c r="L23">
        <v>80</v>
      </c>
      <c r="M23" t="b">
        <v>1</v>
      </c>
      <c r="N23" t="s">
        <v>8269</v>
      </c>
      <c r="O23" s="8">
        <f t="shared" si="0"/>
        <v>102.76470588235294</v>
      </c>
      <c r="P23" s="9">
        <f t="shared" si="1"/>
        <v>109.1875</v>
      </c>
      <c r="Q23" t="s">
        <v>8310</v>
      </c>
      <c r="R23" t="s">
        <v>8315</v>
      </c>
      <c r="S23" s="13">
        <f t="shared" si="2"/>
        <v>42101.529108796291</v>
      </c>
      <c r="T23" s="14">
        <f t="shared" si="3"/>
        <v>42132.708333333336</v>
      </c>
      <c r="U23" s="13" t="str">
        <f t="shared" si="4"/>
        <v>Apr</v>
      </c>
      <c r="V23" t="str">
        <f t="shared" si="5"/>
        <v>May</v>
      </c>
      <c r="W23" t="str">
        <f t="shared" si="6"/>
        <v>2015</v>
      </c>
    </row>
    <row r="24" spans="1:23" ht="45" x14ac:dyDescent="0.2">
      <c r="A24">
        <v>344</v>
      </c>
      <c r="B24" s="3" t="s">
        <v>345</v>
      </c>
      <c r="C24" s="3" t="s">
        <v>4454</v>
      </c>
      <c r="D24">
        <v>33500</v>
      </c>
      <c r="E24">
        <v>34198</v>
      </c>
      <c r="F24" t="s">
        <v>8219</v>
      </c>
      <c r="G24" t="s">
        <v>8224</v>
      </c>
      <c r="H24" t="s">
        <v>8246</v>
      </c>
      <c r="I24">
        <v>1433125200</v>
      </c>
      <c r="J24">
        <v>1429312694</v>
      </c>
      <c r="K24" t="b">
        <v>1</v>
      </c>
      <c r="L24">
        <v>285</v>
      </c>
      <c r="M24" t="b">
        <v>1</v>
      </c>
      <c r="N24" t="s">
        <v>8269</v>
      </c>
      <c r="O24" s="8">
        <f t="shared" si="0"/>
        <v>102.08358208955224</v>
      </c>
      <c r="P24" s="9">
        <f t="shared" si="1"/>
        <v>119.99298245614035</v>
      </c>
      <c r="Q24" t="s">
        <v>8310</v>
      </c>
      <c r="R24" t="s">
        <v>8315</v>
      </c>
      <c r="S24" s="13">
        <f t="shared" si="2"/>
        <v>42111.762662037036</v>
      </c>
      <c r="T24" s="14">
        <f t="shared" si="3"/>
        <v>42155.888888888883</v>
      </c>
      <c r="U24" s="13" t="str">
        <f t="shared" si="4"/>
        <v>Apr</v>
      </c>
      <c r="V24" t="str">
        <f t="shared" si="5"/>
        <v>May</v>
      </c>
      <c r="W24" t="str">
        <f t="shared" si="6"/>
        <v>2015</v>
      </c>
    </row>
    <row r="25" spans="1:23" ht="45" x14ac:dyDescent="0.2">
      <c r="A25">
        <v>345</v>
      </c>
      <c r="B25" s="3" t="s">
        <v>346</v>
      </c>
      <c r="C25" s="3" t="s">
        <v>4455</v>
      </c>
      <c r="D25">
        <v>14500</v>
      </c>
      <c r="E25">
        <v>17875</v>
      </c>
      <c r="F25" t="s">
        <v>8219</v>
      </c>
      <c r="G25" t="s">
        <v>8224</v>
      </c>
      <c r="H25" t="s">
        <v>8246</v>
      </c>
      <c r="I25">
        <v>1432161590</v>
      </c>
      <c r="J25">
        <v>1429569590</v>
      </c>
      <c r="K25" t="b">
        <v>1</v>
      </c>
      <c r="L25">
        <v>179</v>
      </c>
      <c r="M25" t="b">
        <v>1</v>
      </c>
      <c r="N25" t="s">
        <v>8269</v>
      </c>
      <c r="O25" s="8">
        <f t="shared" si="0"/>
        <v>123.27586206896552</v>
      </c>
      <c r="P25" s="9">
        <f t="shared" si="1"/>
        <v>99.860335195530723</v>
      </c>
      <c r="Q25" t="s">
        <v>8310</v>
      </c>
      <c r="R25" t="s">
        <v>8315</v>
      </c>
      <c r="S25" s="13">
        <f t="shared" si="2"/>
        <v>42114.735995370364</v>
      </c>
      <c r="T25" s="14">
        <f t="shared" si="3"/>
        <v>42144.735995370364</v>
      </c>
      <c r="U25" s="13" t="str">
        <f t="shared" si="4"/>
        <v>Apr</v>
      </c>
      <c r="V25" t="str">
        <f t="shared" si="5"/>
        <v>May</v>
      </c>
      <c r="W25" t="str">
        <f t="shared" si="6"/>
        <v>2015</v>
      </c>
    </row>
    <row r="26" spans="1:23" ht="45" x14ac:dyDescent="0.2">
      <c r="A26">
        <v>366</v>
      </c>
      <c r="B26" s="3" t="s">
        <v>367</v>
      </c>
      <c r="C26" s="3" t="s">
        <v>4476</v>
      </c>
      <c r="D26">
        <v>38000</v>
      </c>
      <c r="E26">
        <v>38500</v>
      </c>
      <c r="F26" t="s">
        <v>8219</v>
      </c>
      <c r="G26" t="s">
        <v>8224</v>
      </c>
      <c r="H26" t="s">
        <v>8246</v>
      </c>
      <c r="I26">
        <v>1337540518</v>
      </c>
      <c r="J26">
        <v>1334948518</v>
      </c>
      <c r="K26" t="b">
        <v>0</v>
      </c>
      <c r="L26">
        <v>134</v>
      </c>
      <c r="M26" t="b">
        <v>1</v>
      </c>
      <c r="N26" t="s">
        <v>8269</v>
      </c>
      <c r="O26" s="8">
        <f t="shared" si="0"/>
        <v>101.31578947368421</v>
      </c>
      <c r="P26" s="9">
        <f t="shared" si="1"/>
        <v>287.31343283582089</v>
      </c>
      <c r="Q26" t="s">
        <v>8310</v>
      </c>
      <c r="R26" t="s">
        <v>8315</v>
      </c>
      <c r="S26" s="13">
        <f t="shared" si="2"/>
        <v>41019.584699074076</v>
      </c>
      <c r="T26" s="14">
        <f t="shared" si="3"/>
        <v>41049.584699074076</v>
      </c>
      <c r="U26" s="13" t="str">
        <f t="shared" si="4"/>
        <v>Apr</v>
      </c>
      <c r="V26" t="str">
        <f t="shared" si="5"/>
        <v>May</v>
      </c>
      <c r="W26" t="str">
        <f t="shared" si="6"/>
        <v>2012</v>
      </c>
    </row>
    <row r="27" spans="1:23" ht="45" x14ac:dyDescent="0.2">
      <c r="A27">
        <v>383</v>
      </c>
      <c r="B27" s="3" t="s">
        <v>384</v>
      </c>
      <c r="C27" s="3" t="s">
        <v>4493</v>
      </c>
      <c r="D27">
        <v>999</v>
      </c>
      <c r="E27">
        <v>2065</v>
      </c>
      <c r="F27" t="s">
        <v>8219</v>
      </c>
      <c r="G27" t="s">
        <v>8224</v>
      </c>
      <c r="H27" t="s">
        <v>8246</v>
      </c>
      <c r="I27">
        <v>1400467759</v>
      </c>
      <c r="J27">
        <v>1398480559</v>
      </c>
      <c r="K27" t="b">
        <v>0</v>
      </c>
      <c r="L27">
        <v>48</v>
      </c>
      <c r="M27" t="b">
        <v>1</v>
      </c>
      <c r="N27" t="s">
        <v>8269</v>
      </c>
      <c r="O27" s="8">
        <f t="shared" si="0"/>
        <v>206.70670670670671</v>
      </c>
      <c r="P27" s="9">
        <f t="shared" si="1"/>
        <v>43.020833333333336</v>
      </c>
      <c r="Q27" t="s">
        <v>8310</v>
      </c>
      <c r="R27" t="s">
        <v>8315</v>
      </c>
      <c r="S27" s="13">
        <f t="shared" si="2"/>
        <v>41754.90924768518</v>
      </c>
      <c r="T27" s="14">
        <f t="shared" si="3"/>
        <v>41777.90924768518</v>
      </c>
      <c r="U27" s="13" t="str">
        <f t="shared" si="4"/>
        <v>Apr</v>
      </c>
      <c r="V27" t="str">
        <f t="shared" si="5"/>
        <v>May</v>
      </c>
      <c r="W27" t="str">
        <f t="shared" si="6"/>
        <v>2014</v>
      </c>
    </row>
    <row r="28" spans="1:23" ht="45" x14ac:dyDescent="0.2">
      <c r="A28">
        <v>390</v>
      </c>
      <c r="B28" s="3" t="s">
        <v>391</v>
      </c>
      <c r="C28" s="3" t="s">
        <v>4500</v>
      </c>
      <c r="D28">
        <v>1000</v>
      </c>
      <c r="E28">
        <v>1000</v>
      </c>
      <c r="F28" t="s">
        <v>8219</v>
      </c>
      <c r="G28" t="s">
        <v>8224</v>
      </c>
      <c r="H28" t="s">
        <v>8246</v>
      </c>
      <c r="I28">
        <v>1431046372</v>
      </c>
      <c r="J28">
        <v>1429318372</v>
      </c>
      <c r="K28" t="b">
        <v>0</v>
      </c>
      <c r="L28">
        <v>14</v>
      </c>
      <c r="M28" t="b">
        <v>1</v>
      </c>
      <c r="N28" t="s">
        <v>8269</v>
      </c>
      <c r="O28" s="8">
        <f t="shared" si="0"/>
        <v>100</v>
      </c>
      <c r="P28" s="9">
        <f t="shared" si="1"/>
        <v>71.428571428571431</v>
      </c>
      <c r="Q28" t="s">
        <v>8310</v>
      </c>
      <c r="R28" t="s">
        <v>8315</v>
      </c>
      <c r="S28" s="13">
        <f t="shared" si="2"/>
        <v>42111.828379629624</v>
      </c>
      <c r="T28" s="14">
        <f t="shared" si="3"/>
        <v>42131.828379629624</v>
      </c>
      <c r="U28" s="13" t="str">
        <f t="shared" si="4"/>
        <v>Apr</v>
      </c>
      <c r="V28" t="str">
        <f t="shared" si="5"/>
        <v>May</v>
      </c>
      <c r="W28" t="str">
        <f t="shared" si="6"/>
        <v>2015</v>
      </c>
    </row>
    <row r="29" spans="1:23" ht="45" x14ac:dyDescent="0.2">
      <c r="A29">
        <v>400</v>
      </c>
      <c r="B29" s="3" t="s">
        <v>401</v>
      </c>
      <c r="C29" s="3" t="s">
        <v>4510</v>
      </c>
      <c r="D29">
        <v>10000</v>
      </c>
      <c r="E29">
        <v>11230.25</v>
      </c>
      <c r="F29" t="s">
        <v>8219</v>
      </c>
      <c r="G29" t="s">
        <v>8224</v>
      </c>
      <c r="H29" t="s">
        <v>8246</v>
      </c>
      <c r="I29">
        <v>1400297400</v>
      </c>
      <c r="J29">
        <v>1397661347</v>
      </c>
      <c r="K29" t="b">
        <v>0</v>
      </c>
      <c r="L29">
        <v>62</v>
      </c>
      <c r="M29" t="b">
        <v>1</v>
      </c>
      <c r="N29" t="s">
        <v>8269</v>
      </c>
      <c r="O29" s="8">
        <f t="shared" si="0"/>
        <v>112.30249999999999</v>
      </c>
      <c r="P29" s="9">
        <f t="shared" si="1"/>
        <v>181.13306451612902</v>
      </c>
      <c r="Q29" t="s">
        <v>8310</v>
      </c>
      <c r="R29" t="s">
        <v>8315</v>
      </c>
      <c r="S29" s="13">
        <f t="shared" si="2"/>
        <v>41745.427627314813</v>
      </c>
      <c r="T29" s="14">
        <f t="shared" si="3"/>
        <v>41775.9375</v>
      </c>
      <c r="U29" s="13" t="str">
        <f t="shared" si="4"/>
        <v>Apr</v>
      </c>
      <c r="V29" t="str">
        <f t="shared" si="5"/>
        <v>May</v>
      </c>
      <c r="W29" t="str">
        <f t="shared" si="6"/>
        <v>2014</v>
      </c>
    </row>
    <row r="30" spans="1:23" ht="45" x14ac:dyDescent="0.2">
      <c r="A30">
        <v>406</v>
      </c>
      <c r="B30" s="3" t="s">
        <v>407</v>
      </c>
      <c r="C30" s="3" t="s">
        <v>4516</v>
      </c>
      <c r="D30">
        <v>2800</v>
      </c>
      <c r="E30">
        <v>3015.73</v>
      </c>
      <c r="F30" t="s">
        <v>8219</v>
      </c>
      <c r="G30" t="s">
        <v>8224</v>
      </c>
      <c r="H30" t="s">
        <v>8246</v>
      </c>
      <c r="I30">
        <v>1304920740</v>
      </c>
      <c r="J30">
        <v>1301975637</v>
      </c>
      <c r="K30" t="b">
        <v>0</v>
      </c>
      <c r="L30">
        <v>35</v>
      </c>
      <c r="M30" t="b">
        <v>1</v>
      </c>
      <c r="N30" t="s">
        <v>8269</v>
      </c>
      <c r="O30" s="8">
        <f t="shared" si="0"/>
        <v>107.70464285714286</v>
      </c>
      <c r="P30" s="9">
        <f t="shared" si="1"/>
        <v>86.163714285714292</v>
      </c>
      <c r="Q30" t="s">
        <v>8310</v>
      </c>
      <c r="R30" t="s">
        <v>8315</v>
      </c>
      <c r="S30" s="13">
        <f t="shared" si="2"/>
        <v>40637.95413194444</v>
      </c>
      <c r="T30" s="14">
        <f t="shared" si="3"/>
        <v>40672.040972222218</v>
      </c>
      <c r="U30" s="13" t="str">
        <f t="shared" si="4"/>
        <v>Apr</v>
      </c>
      <c r="V30" t="str">
        <f t="shared" si="5"/>
        <v>May</v>
      </c>
      <c r="W30" t="str">
        <f t="shared" si="6"/>
        <v>2011</v>
      </c>
    </row>
    <row r="31" spans="1:23" ht="45" x14ac:dyDescent="0.2">
      <c r="A31">
        <v>410</v>
      </c>
      <c r="B31" s="3" t="s">
        <v>411</v>
      </c>
      <c r="C31" s="3" t="s">
        <v>4520</v>
      </c>
      <c r="D31">
        <v>1000</v>
      </c>
      <c r="E31">
        <v>1283</v>
      </c>
      <c r="F31" t="s">
        <v>8219</v>
      </c>
      <c r="G31" t="s">
        <v>8229</v>
      </c>
      <c r="H31" t="s">
        <v>8251</v>
      </c>
      <c r="I31">
        <v>1434670397</v>
      </c>
      <c r="J31">
        <v>1429486397</v>
      </c>
      <c r="K31" t="b">
        <v>0</v>
      </c>
      <c r="L31">
        <v>7</v>
      </c>
      <c r="M31" t="b">
        <v>1</v>
      </c>
      <c r="N31" t="s">
        <v>8269</v>
      </c>
      <c r="O31" s="8">
        <f t="shared" si="0"/>
        <v>128.29999999999998</v>
      </c>
      <c r="P31" s="9">
        <f t="shared" si="1"/>
        <v>183.28571428571428</v>
      </c>
      <c r="Q31" t="s">
        <v>8310</v>
      </c>
      <c r="R31" t="s">
        <v>8315</v>
      </c>
      <c r="S31" s="13">
        <f t="shared" si="2"/>
        <v>42113.773113425923</v>
      </c>
      <c r="T31" s="14">
        <f t="shared" si="3"/>
        <v>42173.773113425923</v>
      </c>
      <c r="U31" s="13" t="str">
        <f t="shared" si="4"/>
        <v>Apr</v>
      </c>
      <c r="V31" t="str">
        <f t="shared" si="5"/>
        <v>Jun</v>
      </c>
      <c r="W31" t="str">
        <f t="shared" si="6"/>
        <v>2015</v>
      </c>
    </row>
    <row r="32" spans="1:23" ht="45" x14ac:dyDescent="0.2">
      <c r="A32">
        <v>419</v>
      </c>
      <c r="B32" s="3" t="s">
        <v>420</v>
      </c>
      <c r="C32" s="3" t="s">
        <v>4529</v>
      </c>
      <c r="D32">
        <v>8000</v>
      </c>
      <c r="E32">
        <v>8035</v>
      </c>
      <c r="F32" t="s">
        <v>8219</v>
      </c>
      <c r="G32" t="s">
        <v>8224</v>
      </c>
      <c r="H32" t="s">
        <v>8246</v>
      </c>
      <c r="I32">
        <v>1372536787</v>
      </c>
      <c r="J32">
        <v>1367352787</v>
      </c>
      <c r="K32" t="b">
        <v>0</v>
      </c>
      <c r="L32">
        <v>73</v>
      </c>
      <c r="M32" t="b">
        <v>1</v>
      </c>
      <c r="N32" t="s">
        <v>8269</v>
      </c>
      <c r="O32" s="8">
        <f t="shared" si="0"/>
        <v>100.4375</v>
      </c>
      <c r="P32" s="9">
        <f t="shared" si="1"/>
        <v>110.06849315068493</v>
      </c>
      <c r="Q32" t="s">
        <v>8310</v>
      </c>
      <c r="R32" t="s">
        <v>8315</v>
      </c>
      <c r="S32" s="13">
        <f t="shared" si="2"/>
        <v>41394.634108796294</v>
      </c>
      <c r="T32" s="14">
        <f t="shared" si="3"/>
        <v>41454.634108796294</v>
      </c>
      <c r="U32" s="13" t="str">
        <f t="shared" si="4"/>
        <v>Apr</v>
      </c>
      <c r="V32" t="str">
        <f t="shared" si="5"/>
        <v>Jun</v>
      </c>
      <c r="W32" t="str">
        <f t="shared" si="6"/>
        <v>2013</v>
      </c>
    </row>
    <row r="33" spans="1:23" ht="45" x14ac:dyDescent="0.2">
      <c r="A33">
        <v>532</v>
      </c>
      <c r="B33" s="3" t="s">
        <v>533</v>
      </c>
      <c r="C33" s="3" t="s">
        <v>4642</v>
      </c>
      <c r="D33">
        <v>10000</v>
      </c>
      <c r="E33">
        <v>12325</v>
      </c>
      <c r="F33" t="s">
        <v>8219</v>
      </c>
      <c r="G33" t="s">
        <v>8224</v>
      </c>
      <c r="H33" t="s">
        <v>8246</v>
      </c>
      <c r="I33">
        <v>1463098208</v>
      </c>
      <c r="J33">
        <v>1460506208</v>
      </c>
      <c r="K33" t="b">
        <v>0</v>
      </c>
      <c r="L33">
        <v>173</v>
      </c>
      <c r="M33" t="b">
        <v>1</v>
      </c>
      <c r="N33" t="s">
        <v>8271</v>
      </c>
      <c r="O33" s="8">
        <f t="shared" si="0"/>
        <v>123.25</v>
      </c>
      <c r="P33" s="9">
        <f t="shared" si="1"/>
        <v>71.242774566473983</v>
      </c>
      <c r="Q33" t="s">
        <v>8317</v>
      </c>
      <c r="R33" t="s">
        <v>8318</v>
      </c>
      <c r="S33" s="13">
        <f t="shared" si="2"/>
        <v>42472.798703703702</v>
      </c>
      <c r="T33" s="14">
        <f t="shared" si="3"/>
        <v>42502.798703703702</v>
      </c>
      <c r="U33" s="13" t="str">
        <f t="shared" si="4"/>
        <v>Apr</v>
      </c>
      <c r="V33" t="str">
        <f t="shared" si="5"/>
        <v>May</v>
      </c>
      <c r="W33" t="str">
        <f t="shared" si="6"/>
        <v>2016</v>
      </c>
    </row>
    <row r="34" spans="1:23" ht="45" x14ac:dyDescent="0.2">
      <c r="A34">
        <v>533</v>
      </c>
      <c r="B34" s="3" t="s">
        <v>534</v>
      </c>
      <c r="C34" s="3" t="s">
        <v>4643</v>
      </c>
      <c r="D34">
        <v>2000</v>
      </c>
      <c r="E34">
        <v>2004</v>
      </c>
      <c r="F34" t="s">
        <v>8219</v>
      </c>
      <c r="G34" t="s">
        <v>8225</v>
      </c>
      <c r="H34" t="s">
        <v>8247</v>
      </c>
      <c r="I34">
        <v>1463394365</v>
      </c>
      <c r="J34">
        <v>1461320765</v>
      </c>
      <c r="K34" t="b">
        <v>0</v>
      </c>
      <c r="L34">
        <v>17</v>
      </c>
      <c r="M34" t="b">
        <v>1</v>
      </c>
      <c r="N34" t="s">
        <v>8271</v>
      </c>
      <c r="O34" s="8">
        <f t="shared" si="0"/>
        <v>100.2</v>
      </c>
      <c r="P34" s="9">
        <f t="shared" si="1"/>
        <v>117.88235294117646</v>
      </c>
      <c r="Q34" t="s">
        <v>8317</v>
      </c>
      <c r="R34" t="s">
        <v>8318</v>
      </c>
      <c r="S34" s="13">
        <f t="shared" si="2"/>
        <v>42482.226446759254</v>
      </c>
      <c r="T34" s="14">
        <f t="shared" si="3"/>
        <v>42506.226446759254</v>
      </c>
      <c r="U34" s="13" t="str">
        <f t="shared" si="4"/>
        <v>Apr</v>
      </c>
      <c r="V34" t="str">
        <f t="shared" si="5"/>
        <v>May</v>
      </c>
      <c r="W34" t="str">
        <f t="shared" si="6"/>
        <v>2016</v>
      </c>
    </row>
    <row r="35" spans="1:23" ht="45" x14ac:dyDescent="0.2">
      <c r="A35">
        <v>538</v>
      </c>
      <c r="B35" s="3" t="s">
        <v>539</v>
      </c>
      <c r="C35" s="3" t="s">
        <v>4648</v>
      </c>
      <c r="D35">
        <v>5000</v>
      </c>
      <c r="E35">
        <v>15121</v>
      </c>
      <c r="F35" t="s">
        <v>8219</v>
      </c>
      <c r="G35" t="s">
        <v>8224</v>
      </c>
      <c r="H35" t="s">
        <v>8246</v>
      </c>
      <c r="I35">
        <v>1463166263</v>
      </c>
      <c r="J35">
        <v>1460574263</v>
      </c>
      <c r="K35" t="b">
        <v>0</v>
      </c>
      <c r="L35">
        <v>60</v>
      </c>
      <c r="M35" t="b">
        <v>1</v>
      </c>
      <c r="N35" t="s">
        <v>8271</v>
      </c>
      <c r="O35" s="8">
        <f t="shared" si="0"/>
        <v>302.42</v>
      </c>
      <c r="P35" s="9">
        <f t="shared" si="1"/>
        <v>252.01666666666668</v>
      </c>
      <c r="Q35" t="s">
        <v>8317</v>
      </c>
      <c r="R35" t="s">
        <v>8318</v>
      </c>
      <c r="S35" s="13">
        <f t="shared" si="2"/>
        <v>42473.586377314808</v>
      </c>
      <c r="T35" s="14">
        <f t="shared" si="3"/>
        <v>42503.586377314808</v>
      </c>
      <c r="U35" s="13" t="str">
        <f t="shared" si="4"/>
        <v>Apr</v>
      </c>
      <c r="V35" t="str">
        <f t="shared" si="5"/>
        <v>May</v>
      </c>
      <c r="W35" t="str">
        <f t="shared" si="6"/>
        <v>2016</v>
      </c>
    </row>
    <row r="36" spans="1:23" ht="30" x14ac:dyDescent="0.2">
      <c r="A36">
        <v>643</v>
      </c>
      <c r="B36" s="3" t="s">
        <v>644</v>
      </c>
      <c r="C36" s="3" t="s">
        <v>4753</v>
      </c>
      <c r="D36">
        <v>25000</v>
      </c>
      <c r="E36">
        <v>26452</v>
      </c>
      <c r="F36" t="s">
        <v>8219</v>
      </c>
      <c r="G36" t="s">
        <v>8224</v>
      </c>
      <c r="H36" t="s">
        <v>8246</v>
      </c>
      <c r="I36">
        <v>1433085875</v>
      </c>
      <c r="J36">
        <v>1428333875</v>
      </c>
      <c r="K36" t="b">
        <v>0</v>
      </c>
      <c r="L36">
        <v>152</v>
      </c>
      <c r="M36" t="b">
        <v>1</v>
      </c>
      <c r="N36" t="s">
        <v>8273</v>
      </c>
      <c r="O36" s="8">
        <f t="shared" si="0"/>
        <v>105.80799999999999</v>
      </c>
      <c r="P36" s="9">
        <f t="shared" si="1"/>
        <v>174.02631578947367</v>
      </c>
      <c r="Q36" t="s">
        <v>8319</v>
      </c>
      <c r="R36" t="s">
        <v>8321</v>
      </c>
      <c r="S36" s="13">
        <f t="shared" si="2"/>
        <v>42100.43373842592</v>
      </c>
      <c r="T36" s="14">
        <f t="shared" si="3"/>
        <v>42155.43373842592</v>
      </c>
      <c r="U36" s="13" t="str">
        <f t="shared" si="4"/>
        <v>Apr</v>
      </c>
      <c r="V36" t="str">
        <f t="shared" si="5"/>
        <v>May</v>
      </c>
      <c r="W36" t="str">
        <f t="shared" si="6"/>
        <v>2015</v>
      </c>
    </row>
    <row r="37" spans="1:23" ht="30" x14ac:dyDescent="0.2">
      <c r="A37">
        <v>734</v>
      </c>
      <c r="B37" s="3" t="s">
        <v>735</v>
      </c>
      <c r="C37" s="3" t="s">
        <v>4844</v>
      </c>
      <c r="D37">
        <v>8500</v>
      </c>
      <c r="E37">
        <v>10670</v>
      </c>
      <c r="F37" t="s">
        <v>8219</v>
      </c>
      <c r="G37" t="s">
        <v>8229</v>
      </c>
      <c r="H37" t="s">
        <v>8251</v>
      </c>
      <c r="I37">
        <v>1431147600</v>
      </c>
      <c r="J37">
        <v>1428465420</v>
      </c>
      <c r="K37" t="b">
        <v>0</v>
      </c>
      <c r="L37">
        <v>57</v>
      </c>
      <c r="M37" t="b">
        <v>1</v>
      </c>
      <c r="N37" t="s">
        <v>8274</v>
      </c>
      <c r="O37" s="8">
        <f t="shared" si="0"/>
        <v>125.52941176470588</v>
      </c>
      <c r="P37" s="9">
        <f t="shared" si="1"/>
        <v>187.19298245614036</v>
      </c>
      <c r="Q37" t="s">
        <v>8322</v>
      </c>
      <c r="R37" t="s">
        <v>8323</v>
      </c>
      <c r="S37" s="13">
        <f t="shared" si="2"/>
        <v>42101.956249999996</v>
      </c>
      <c r="T37" s="14">
        <f t="shared" si="3"/>
        <v>42132.999999999993</v>
      </c>
      <c r="U37" s="13" t="str">
        <f t="shared" si="4"/>
        <v>Apr</v>
      </c>
      <c r="V37" t="str">
        <f t="shared" si="5"/>
        <v>May</v>
      </c>
      <c r="W37" t="str">
        <f t="shared" si="6"/>
        <v>2015</v>
      </c>
    </row>
    <row r="38" spans="1:23" ht="45" x14ac:dyDescent="0.2">
      <c r="A38">
        <v>745</v>
      </c>
      <c r="B38" s="3" t="s">
        <v>746</v>
      </c>
      <c r="C38" s="3" t="s">
        <v>4855</v>
      </c>
      <c r="D38">
        <v>2220</v>
      </c>
      <c r="E38">
        <v>3976</v>
      </c>
      <c r="F38" t="s">
        <v>8219</v>
      </c>
      <c r="G38" t="s">
        <v>8224</v>
      </c>
      <c r="H38" t="s">
        <v>8246</v>
      </c>
      <c r="I38">
        <v>1367588645</v>
      </c>
      <c r="J38">
        <v>1364996645</v>
      </c>
      <c r="K38" t="b">
        <v>0</v>
      </c>
      <c r="L38">
        <v>74</v>
      </c>
      <c r="M38" t="b">
        <v>1</v>
      </c>
      <c r="N38" t="s">
        <v>8274</v>
      </c>
      <c r="O38" s="8">
        <f t="shared" si="0"/>
        <v>179.09909909909908</v>
      </c>
      <c r="P38" s="9">
        <f t="shared" si="1"/>
        <v>53.729729729729726</v>
      </c>
      <c r="Q38" t="s">
        <v>8322</v>
      </c>
      <c r="R38" t="s">
        <v>8323</v>
      </c>
      <c r="S38" s="13">
        <f t="shared" si="2"/>
        <v>41367.363946759258</v>
      </c>
      <c r="T38" s="14">
        <f t="shared" si="3"/>
        <v>41397.363946759258</v>
      </c>
      <c r="U38" s="13" t="str">
        <f t="shared" si="4"/>
        <v>Apr</v>
      </c>
      <c r="V38" t="str">
        <f t="shared" si="5"/>
        <v>May</v>
      </c>
      <c r="W38" t="str">
        <f t="shared" si="6"/>
        <v>2013</v>
      </c>
    </row>
    <row r="39" spans="1:23" ht="45" x14ac:dyDescent="0.2">
      <c r="A39">
        <v>755</v>
      </c>
      <c r="B39" s="3" t="s">
        <v>756</v>
      </c>
      <c r="C39" s="3" t="s">
        <v>4865</v>
      </c>
      <c r="D39">
        <v>2500</v>
      </c>
      <c r="E39">
        <v>2547.69</v>
      </c>
      <c r="F39" t="s">
        <v>8219</v>
      </c>
      <c r="G39" t="s">
        <v>8224</v>
      </c>
      <c r="H39" t="s">
        <v>8246</v>
      </c>
      <c r="I39">
        <v>1369010460</v>
      </c>
      <c r="J39">
        <v>1366381877</v>
      </c>
      <c r="K39" t="b">
        <v>0</v>
      </c>
      <c r="L39">
        <v>68</v>
      </c>
      <c r="M39" t="b">
        <v>1</v>
      </c>
      <c r="N39" t="s">
        <v>8274</v>
      </c>
      <c r="O39" s="8">
        <f t="shared" si="0"/>
        <v>101.9076</v>
      </c>
      <c r="P39" s="9">
        <f t="shared" si="1"/>
        <v>37.466029411764708</v>
      </c>
      <c r="Q39" t="s">
        <v>8322</v>
      </c>
      <c r="R39" t="s">
        <v>8323</v>
      </c>
      <c r="S39" s="13">
        <f t="shared" si="2"/>
        <v>41383.396724537037</v>
      </c>
      <c r="T39" s="14">
        <f t="shared" si="3"/>
        <v>41413.820138888885</v>
      </c>
      <c r="U39" s="13" t="str">
        <f t="shared" si="4"/>
        <v>Apr</v>
      </c>
      <c r="V39" t="str">
        <f t="shared" si="5"/>
        <v>May</v>
      </c>
      <c r="W39" t="str">
        <f t="shared" si="6"/>
        <v>2013</v>
      </c>
    </row>
    <row r="40" spans="1:23" ht="30" x14ac:dyDescent="0.2">
      <c r="A40">
        <v>780</v>
      </c>
      <c r="B40" s="3" t="s">
        <v>781</v>
      </c>
      <c r="C40" s="3" t="s">
        <v>4890</v>
      </c>
      <c r="D40">
        <v>1000</v>
      </c>
      <c r="E40">
        <v>1040</v>
      </c>
      <c r="F40" t="s">
        <v>8219</v>
      </c>
      <c r="G40" t="s">
        <v>8224</v>
      </c>
      <c r="H40" t="s">
        <v>8246</v>
      </c>
      <c r="I40">
        <v>1304439025</v>
      </c>
      <c r="J40">
        <v>1301847025</v>
      </c>
      <c r="K40" t="b">
        <v>0</v>
      </c>
      <c r="L40">
        <v>27</v>
      </c>
      <c r="M40" t="b">
        <v>1</v>
      </c>
      <c r="N40" t="s">
        <v>8276</v>
      </c>
      <c r="O40" s="8">
        <f t="shared" si="0"/>
        <v>104</v>
      </c>
      <c r="P40" s="9">
        <f t="shared" si="1"/>
        <v>38.518518518518519</v>
      </c>
      <c r="Q40" t="s">
        <v>8325</v>
      </c>
      <c r="R40" t="s">
        <v>8326</v>
      </c>
      <c r="S40" s="13">
        <f t="shared" si="2"/>
        <v>40636.465567129628</v>
      </c>
      <c r="T40" s="14">
        <f t="shared" si="3"/>
        <v>40666.465567129628</v>
      </c>
      <c r="U40" s="13" t="str">
        <f t="shared" si="4"/>
        <v>Apr</v>
      </c>
      <c r="V40" t="str">
        <f t="shared" si="5"/>
        <v>May</v>
      </c>
      <c r="W40" t="str">
        <f t="shared" si="6"/>
        <v>2011</v>
      </c>
    </row>
    <row r="41" spans="1:23" ht="45" x14ac:dyDescent="0.2">
      <c r="A41">
        <v>835</v>
      </c>
      <c r="B41" s="3" t="s">
        <v>836</v>
      </c>
      <c r="C41" s="3" t="s">
        <v>4945</v>
      </c>
      <c r="D41">
        <v>2000</v>
      </c>
      <c r="E41">
        <v>2345</v>
      </c>
      <c r="F41" t="s">
        <v>8219</v>
      </c>
      <c r="G41" t="s">
        <v>8224</v>
      </c>
      <c r="H41" t="s">
        <v>8246</v>
      </c>
      <c r="I41">
        <v>1337396400</v>
      </c>
      <c r="J41">
        <v>1333709958</v>
      </c>
      <c r="K41" t="b">
        <v>0</v>
      </c>
      <c r="L41">
        <v>40</v>
      </c>
      <c r="M41" t="b">
        <v>1</v>
      </c>
      <c r="N41" t="s">
        <v>8276</v>
      </c>
      <c r="O41" s="8">
        <f t="shared" si="0"/>
        <v>117.25000000000001</v>
      </c>
      <c r="P41" s="9">
        <f t="shared" si="1"/>
        <v>58.625</v>
      </c>
      <c r="Q41" t="s">
        <v>8325</v>
      </c>
      <c r="R41" t="s">
        <v>8326</v>
      </c>
      <c r="S41" s="13">
        <f t="shared" si="2"/>
        <v>41005.249513888884</v>
      </c>
      <c r="T41" s="14">
        <f t="shared" si="3"/>
        <v>41047.916666666664</v>
      </c>
      <c r="U41" s="13" t="str">
        <f t="shared" si="4"/>
        <v>Apr</v>
      </c>
      <c r="V41" t="str">
        <f t="shared" si="5"/>
        <v>May</v>
      </c>
      <c r="W41" t="str">
        <f t="shared" si="6"/>
        <v>2012</v>
      </c>
    </row>
    <row r="42" spans="1:23" ht="30" x14ac:dyDescent="0.2">
      <c r="A42">
        <v>837</v>
      </c>
      <c r="B42" s="3" t="s">
        <v>838</v>
      </c>
      <c r="C42" s="3" t="s">
        <v>4947</v>
      </c>
      <c r="D42">
        <v>2500</v>
      </c>
      <c r="E42">
        <v>3045</v>
      </c>
      <c r="F42" t="s">
        <v>8219</v>
      </c>
      <c r="G42" t="s">
        <v>8224</v>
      </c>
      <c r="H42" t="s">
        <v>8246</v>
      </c>
      <c r="I42">
        <v>1398988662</v>
      </c>
      <c r="J42">
        <v>1396396662</v>
      </c>
      <c r="K42" t="b">
        <v>0</v>
      </c>
      <c r="L42">
        <v>62</v>
      </c>
      <c r="M42" t="b">
        <v>1</v>
      </c>
      <c r="N42" t="s">
        <v>8276</v>
      </c>
      <c r="O42" s="8">
        <f t="shared" si="0"/>
        <v>121.8</v>
      </c>
      <c r="P42" s="9">
        <f t="shared" si="1"/>
        <v>49.112903225806448</v>
      </c>
      <c r="Q42" t="s">
        <v>8325</v>
      </c>
      <c r="R42" t="s">
        <v>8326</v>
      </c>
      <c r="S42" s="13">
        <f t="shared" si="2"/>
        <v>41730.79006944444</v>
      </c>
      <c r="T42" s="14">
        <f t="shared" si="3"/>
        <v>41760.79006944444</v>
      </c>
      <c r="U42" s="13" t="str">
        <f t="shared" si="4"/>
        <v>Apr</v>
      </c>
      <c r="V42" t="str">
        <f t="shared" si="5"/>
        <v>May</v>
      </c>
      <c r="W42" t="str">
        <f t="shared" si="6"/>
        <v>2014</v>
      </c>
    </row>
    <row r="43" spans="1:23" ht="30" x14ac:dyDescent="0.2">
      <c r="A43">
        <v>1022</v>
      </c>
      <c r="B43" s="3" t="s">
        <v>1023</v>
      </c>
      <c r="C43" s="3" t="s">
        <v>5132</v>
      </c>
      <c r="D43">
        <v>2000</v>
      </c>
      <c r="E43">
        <v>2298</v>
      </c>
      <c r="F43" t="s">
        <v>8219</v>
      </c>
      <c r="G43" t="s">
        <v>8224</v>
      </c>
      <c r="H43" t="s">
        <v>8246</v>
      </c>
      <c r="I43">
        <v>1431876677</v>
      </c>
      <c r="J43">
        <v>1429284677</v>
      </c>
      <c r="K43" t="b">
        <v>1</v>
      </c>
      <c r="L43">
        <v>74</v>
      </c>
      <c r="M43" t="b">
        <v>1</v>
      </c>
      <c r="N43" t="s">
        <v>8280</v>
      </c>
      <c r="O43" s="8">
        <f t="shared" si="0"/>
        <v>114.9</v>
      </c>
      <c r="P43" s="9">
        <f t="shared" si="1"/>
        <v>31.054054054054053</v>
      </c>
      <c r="Q43" t="s">
        <v>8325</v>
      </c>
      <c r="R43" t="s">
        <v>8330</v>
      </c>
      <c r="S43" s="13">
        <f t="shared" si="2"/>
        <v>42111.438391203701</v>
      </c>
      <c r="T43" s="14">
        <f t="shared" si="3"/>
        <v>42141.438391203701</v>
      </c>
      <c r="U43" s="13" t="str">
        <f t="shared" si="4"/>
        <v>Apr</v>
      </c>
      <c r="V43" t="str">
        <f t="shared" si="5"/>
        <v>May</v>
      </c>
      <c r="W43" t="str">
        <f t="shared" si="6"/>
        <v>2015</v>
      </c>
    </row>
    <row r="44" spans="1:23" ht="45" x14ac:dyDescent="0.2">
      <c r="A44">
        <v>1037</v>
      </c>
      <c r="B44" s="3" t="s">
        <v>1038</v>
      </c>
      <c r="C44" s="3" t="s">
        <v>5147</v>
      </c>
      <c r="D44">
        <v>1000</v>
      </c>
      <c r="E44">
        <v>1021</v>
      </c>
      <c r="F44" t="s">
        <v>8219</v>
      </c>
      <c r="G44" t="s">
        <v>8224</v>
      </c>
      <c r="H44" t="s">
        <v>8246</v>
      </c>
      <c r="I44">
        <v>1431925200</v>
      </c>
      <c r="J44">
        <v>1429991062</v>
      </c>
      <c r="K44" t="b">
        <v>0</v>
      </c>
      <c r="L44">
        <v>21</v>
      </c>
      <c r="M44" t="b">
        <v>1</v>
      </c>
      <c r="N44" t="s">
        <v>8280</v>
      </c>
      <c r="O44" s="8">
        <f t="shared" si="0"/>
        <v>102.1</v>
      </c>
      <c r="P44" s="9">
        <f t="shared" si="1"/>
        <v>48.61904761904762</v>
      </c>
      <c r="Q44" t="s">
        <v>8325</v>
      </c>
      <c r="R44" t="s">
        <v>8330</v>
      </c>
      <c r="S44" s="13">
        <f t="shared" si="2"/>
        <v>42119.61414351852</v>
      </c>
      <c r="T44" s="14">
        <f t="shared" si="3"/>
        <v>42141.999999999993</v>
      </c>
      <c r="U44" s="13" t="str">
        <f t="shared" si="4"/>
        <v>Apr</v>
      </c>
      <c r="V44" t="str">
        <f t="shared" si="5"/>
        <v>May</v>
      </c>
      <c r="W44" t="str">
        <f t="shared" si="6"/>
        <v>2015</v>
      </c>
    </row>
    <row r="45" spans="1:23" ht="45" x14ac:dyDescent="0.2">
      <c r="A45">
        <v>1186</v>
      </c>
      <c r="B45" s="3" t="s">
        <v>1187</v>
      </c>
      <c r="C45" s="3" t="s">
        <v>5296</v>
      </c>
      <c r="D45">
        <v>7500</v>
      </c>
      <c r="E45">
        <v>8005</v>
      </c>
      <c r="F45" t="s">
        <v>8219</v>
      </c>
      <c r="G45" t="s">
        <v>8225</v>
      </c>
      <c r="H45" t="s">
        <v>8247</v>
      </c>
      <c r="I45">
        <v>1433198520</v>
      </c>
      <c r="J45">
        <v>1430340195</v>
      </c>
      <c r="K45" t="b">
        <v>0</v>
      </c>
      <c r="L45">
        <v>123</v>
      </c>
      <c r="M45" t="b">
        <v>1</v>
      </c>
      <c r="N45" t="s">
        <v>8285</v>
      </c>
      <c r="O45" s="8">
        <f t="shared" si="0"/>
        <v>106.73333333333332</v>
      </c>
      <c r="P45" s="9">
        <f t="shared" si="1"/>
        <v>65.081300813008127</v>
      </c>
      <c r="Q45" t="s">
        <v>8338</v>
      </c>
      <c r="R45" t="s">
        <v>8339</v>
      </c>
      <c r="S45" s="13">
        <f t="shared" si="2"/>
        <v>42123.655034722215</v>
      </c>
      <c r="T45" s="14">
        <f t="shared" si="3"/>
        <v>42156.737499999996</v>
      </c>
      <c r="U45" s="13" t="str">
        <f t="shared" si="4"/>
        <v>Apr</v>
      </c>
      <c r="V45" t="str">
        <f t="shared" si="5"/>
        <v>Jun</v>
      </c>
      <c r="W45" t="str">
        <f t="shared" si="6"/>
        <v>2015</v>
      </c>
    </row>
    <row r="46" spans="1:23" ht="45" x14ac:dyDescent="0.2">
      <c r="A46">
        <v>1187</v>
      </c>
      <c r="B46" s="3" t="s">
        <v>1188</v>
      </c>
      <c r="C46" s="3" t="s">
        <v>5297</v>
      </c>
      <c r="D46">
        <v>8750</v>
      </c>
      <c r="E46">
        <v>9111</v>
      </c>
      <c r="F46" t="s">
        <v>8219</v>
      </c>
      <c r="G46" t="s">
        <v>8224</v>
      </c>
      <c r="H46" t="s">
        <v>8246</v>
      </c>
      <c r="I46">
        <v>1431885600</v>
      </c>
      <c r="J46">
        <v>1429133323</v>
      </c>
      <c r="K46" t="b">
        <v>0</v>
      </c>
      <c r="L46">
        <v>70</v>
      </c>
      <c r="M46" t="b">
        <v>1</v>
      </c>
      <c r="N46" t="s">
        <v>8285</v>
      </c>
      <c r="O46" s="8">
        <f t="shared" si="0"/>
        <v>104.12571428571428</v>
      </c>
      <c r="P46" s="9">
        <f t="shared" si="1"/>
        <v>130.15714285714284</v>
      </c>
      <c r="Q46" t="s">
        <v>8338</v>
      </c>
      <c r="R46" t="s">
        <v>8339</v>
      </c>
      <c r="S46" s="13">
        <f t="shared" si="2"/>
        <v>42109.686608796292</v>
      </c>
      <c r="T46" s="14">
        <f t="shared" si="3"/>
        <v>42141.541666666664</v>
      </c>
      <c r="U46" s="13" t="str">
        <f t="shared" si="4"/>
        <v>Apr</v>
      </c>
      <c r="V46" t="str">
        <f t="shared" si="5"/>
        <v>May</v>
      </c>
      <c r="W46" t="str">
        <f t="shared" si="6"/>
        <v>2015</v>
      </c>
    </row>
    <row r="47" spans="1:23" ht="45" x14ac:dyDescent="0.2">
      <c r="A47">
        <v>1214</v>
      </c>
      <c r="B47" s="3" t="s">
        <v>1215</v>
      </c>
      <c r="C47" s="3" t="s">
        <v>5324</v>
      </c>
      <c r="D47">
        <v>2000</v>
      </c>
      <c r="E47">
        <v>2636</v>
      </c>
      <c r="F47" t="s">
        <v>8219</v>
      </c>
      <c r="G47" t="s">
        <v>8224</v>
      </c>
      <c r="H47" t="s">
        <v>8246</v>
      </c>
      <c r="I47">
        <v>1433880605</v>
      </c>
      <c r="J47">
        <v>1428696605</v>
      </c>
      <c r="K47" t="b">
        <v>0</v>
      </c>
      <c r="L47">
        <v>25</v>
      </c>
      <c r="M47" t="b">
        <v>1</v>
      </c>
      <c r="N47" t="s">
        <v>8285</v>
      </c>
      <c r="O47" s="8">
        <f t="shared" si="0"/>
        <v>131.80000000000001</v>
      </c>
      <c r="P47" s="9">
        <f t="shared" si="1"/>
        <v>105.44</v>
      </c>
      <c r="Q47" t="s">
        <v>8338</v>
      </c>
      <c r="R47" t="s">
        <v>8339</v>
      </c>
      <c r="S47" s="13">
        <f t="shared" si="2"/>
        <v>42104.632002314807</v>
      </c>
      <c r="T47" s="14">
        <f t="shared" si="3"/>
        <v>42164.632002314807</v>
      </c>
      <c r="U47" s="13" t="str">
        <f t="shared" si="4"/>
        <v>Apr</v>
      </c>
      <c r="V47" t="str">
        <f t="shared" si="5"/>
        <v>Jun</v>
      </c>
      <c r="W47" t="str">
        <f t="shared" si="6"/>
        <v>2015</v>
      </c>
    </row>
    <row r="48" spans="1:23" ht="45" x14ac:dyDescent="0.2">
      <c r="A48">
        <v>1215</v>
      </c>
      <c r="B48" s="3" t="s">
        <v>1216</v>
      </c>
      <c r="C48" s="3" t="s">
        <v>5325</v>
      </c>
      <c r="D48">
        <v>5000</v>
      </c>
      <c r="E48">
        <v>39304.01</v>
      </c>
      <c r="F48" t="s">
        <v>8219</v>
      </c>
      <c r="G48" t="s">
        <v>8224</v>
      </c>
      <c r="H48" t="s">
        <v>8246</v>
      </c>
      <c r="I48">
        <v>1401487756</v>
      </c>
      <c r="J48">
        <v>1398895756</v>
      </c>
      <c r="K48" t="b">
        <v>0</v>
      </c>
      <c r="L48">
        <v>549</v>
      </c>
      <c r="M48" t="b">
        <v>1</v>
      </c>
      <c r="N48" t="s">
        <v>8285</v>
      </c>
      <c r="O48" s="8">
        <f t="shared" si="0"/>
        <v>786.0802000000001</v>
      </c>
      <c r="P48" s="9">
        <f t="shared" si="1"/>
        <v>71.592003642987251</v>
      </c>
      <c r="Q48" t="s">
        <v>8338</v>
      </c>
      <c r="R48" t="s">
        <v>8339</v>
      </c>
      <c r="S48" s="13">
        <f t="shared" si="2"/>
        <v>41759.714768518512</v>
      </c>
      <c r="T48" s="14">
        <f t="shared" si="3"/>
        <v>41789.714768518512</v>
      </c>
      <c r="U48" s="13" t="str">
        <f t="shared" si="4"/>
        <v>Apr</v>
      </c>
      <c r="V48" t="str">
        <f t="shared" si="5"/>
        <v>May</v>
      </c>
      <c r="W48" t="str">
        <f t="shared" si="6"/>
        <v>2014</v>
      </c>
    </row>
    <row r="49" spans="1:23" ht="30" x14ac:dyDescent="0.2">
      <c r="A49">
        <v>1247</v>
      </c>
      <c r="B49" s="3" t="s">
        <v>1248</v>
      </c>
      <c r="C49" s="3" t="s">
        <v>5357</v>
      </c>
      <c r="D49">
        <v>3500</v>
      </c>
      <c r="E49">
        <v>4275</v>
      </c>
      <c r="F49" t="s">
        <v>8219</v>
      </c>
      <c r="G49" t="s">
        <v>8224</v>
      </c>
      <c r="H49" t="s">
        <v>8246</v>
      </c>
      <c r="I49">
        <v>1367823655</v>
      </c>
      <c r="J49">
        <v>1365231655</v>
      </c>
      <c r="K49" t="b">
        <v>1</v>
      </c>
      <c r="L49">
        <v>50</v>
      </c>
      <c r="M49" t="b">
        <v>1</v>
      </c>
      <c r="N49" t="s">
        <v>8276</v>
      </c>
      <c r="O49" s="8">
        <f t="shared" si="0"/>
        <v>122.14285714285715</v>
      </c>
      <c r="P49" s="9">
        <f t="shared" si="1"/>
        <v>85.5</v>
      </c>
      <c r="Q49" t="s">
        <v>8325</v>
      </c>
      <c r="R49" t="s">
        <v>8326</v>
      </c>
      <c r="S49" s="13">
        <f t="shared" si="2"/>
        <v>41370.083969907406</v>
      </c>
      <c r="T49" s="14">
        <f t="shared" si="3"/>
        <v>41400.083969907406</v>
      </c>
      <c r="U49" s="13" t="str">
        <f t="shared" si="4"/>
        <v>Apr</v>
      </c>
      <c r="V49" t="str">
        <f t="shared" si="5"/>
        <v>May</v>
      </c>
      <c r="W49" t="str">
        <f t="shared" si="6"/>
        <v>2013</v>
      </c>
    </row>
    <row r="50" spans="1:23" ht="45" x14ac:dyDescent="0.2">
      <c r="A50">
        <v>1272</v>
      </c>
      <c r="B50" s="3" t="s">
        <v>1273</v>
      </c>
      <c r="C50" s="3" t="s">
        <v>5382</v>
      </c>
      <c r="D50">
        <v>5000</v>
      </c>
      <c r="E50">
        <v>5300</v>
      </c>
      <c r="F50" t="s">
        <v>8219</v>
      </c>
      <c r="G50" t="s">
        <v>8224</v>
      </c>
      <c r="H50" t="s">
        <v>8246</v>
      </c>
      <c r="I50">
        <v>1276574400</v>
      </c>
      <c r="J50">
        <v>1270576379</v>
      </c>
      <c r="K50" t="b">
        <v>1</v>
      </c>
      <c r="L50">
        <v>28</v>
      </c>
      <c r="M50" t="b">
        <v>1</v>
      </c>
      <c r="N50" t="s">
        <v>8276</v>
      </c>
      <c r="O50" s="8">
        <f t="shared" si="0"/>
        <v>106</v>
      </c>
      <c r="P50" s="9">
        <f t="shared" si="1"/>
        <v>189.28571428571428</v>
      </c>
      <c r="Q50" t="s">
        <v>8325</v>
      </c>
      <c r="R50" t="s">
        <v>8326</v>
      </c>
      <c r="S50" s="13">
        <f t="shared" si="2"/>
        <v>40274.536793981482</v>
      </c>
      <c r="T50" s="14">
        <f t="shared" si="3"/>
        <v>40343.958333333328</v>
      </c>
      <c r="U50" s="13" t="str">
        <f t="shared" si="4"/>
        <v>Apr</v>
      </c>
      <c r="V50" t="str">
        <f t="shared" si="5"/>
        <v>Jun</v>
      </c>
      <c r="W50" t="str">
        <f t="shared" si="6"/>
        <v>2010</v>
      </c>
    </row>
    <row r="51" spans="1:23" ht="60" x14ac:dyDescent="0.2">
      <c r="A51">
        <v>1287</v>
      </c>
      <c r="B51" s="3" t="s">
        <v>1288</v>
      </c>
      <c r="C51" s="3" t="s">
        <v>5397</v>
      </c>
      <c r="D51">
        <v>250</v>
      </c>
      <c r="E51">
        <v>605</v>
      </c>
      <c r="F51" t="s">
        <v>8219</v>
      </c>
      <c r="G51" t="s">
        <v>8225</v>
      </c>
      <c r="H51" t="s">
        <v>8247</v>
      </c>
      <c r="I51">
        <v>1434120856</v>
      </c>
      <c r="J51">
        <v>1428936856</v>
      </c>
      <c r="K51" t="b">
        <v>0</v>
      </c>
      <c r="L51">
        <v>25</v>
      </c>
      <c r="M51" t="b">
        <v>1</v>
      </c>
      <c r="N51" t="s">
        <v>8271</v>
      </c>
      <c r="O51" s="8">
        <f t="shared" si="0"/>
        <v>242</v>
      </c>
      <c r="P51" s="9">
        <f t="shared" si="1"/>
        <v>24.2</v>
      </c>
      <c r="Q51" t="s">
        <v>8317</v>
      </c>
      <c r="R51" t="s">
        <v>8318</v>
      </c>
      <c r="S51" s="13">
        <f t="shared" si="2"/>
        <v>42107.412685185183</v>
      </c>
      <c r="T51" s="14">
        <f t="shared" si="3"/>
        <v>42167.412685185183</v>
      </c>
      <c r="U51" s="13" t="str">
        <f t="shared" si="4"/>
        <v>Apr</v>
      </c>
      <c r="V51" t="str">
        <f t="shared" si="5"/>
        <v>Jun</v>
      </c>
      <c r="W51" t="str">
        <f t="shared" si="6"/>
        <v>2015</v>
      </c>
    </row>
    <row r="52" spans="1:23" ht="45" x14ac:dyDescent="0.2">
      <c r="A52">
        <v>1297</v>
      </c>
      <c r="B52" s="3" t="s">
        <v>1298</v>
      </c>
      <c r="C52" s="3" t="s">
        <v>5407</v>
      </c>
      <c r="D52">
        <v>20000</v>
      </c>
      <c r="E52">
        <v>21905</v>
      </c>
      <c r="F52" t="s">
        <v>8219</v>
      </c>
      <c r="G52" t="s">
        <v>8224</v>
      </c>
      <c r="H52" t="s">
        <v>8246</v>
      </c>
      <c r="I52">
        <v>1462125358</v>
      </c>
      <c r="J52">
        <v>1459533358</v>
      </c>
      <c r="K52" t="b">
        <v>0</v>
      </c>
      <c r="L52">
        <v>238</v>
      </c>
      <c r="M52" t="b">
        <v>1</v>
      </c>
      <c r="N52" t="s">
        <v>8271</v>
      </c>
      <c r="O52" s="8">
        <f t="shared" si="0"/>
        <v>109.52500000000001</v>
      </c>
      <c r="P52" s="9">
        <f t="shared" si="1"/>
        <v>92.037815126050418</v>
      </c>
      <c r="Q52" t="s">
        <v>8317</v>
      </c>
      <c r="R52" t="s">
        <v>8318</v>
      </c>
      <c r="S52" s="13">
        <f t="shared" si="2"/>
        <v>42461.538865740738</v>
      </c>
      <c r="T52" s="14">
        <f t="shared" si="3"/>
        <v>42491.538865740738</v>
      </c>
      <c r="U52" s="13" t="str">
        <f t="shared" si="4"/>
        <v>Apr</v>
      </c>
      <c r="V52" t="str">
        <f t="shared" si="5"/>
        <v>May</v>
      </c>
      <c r="W52" t="str">
        <f t="shared" si="6"/>
        <v>2016</v>
      </c>
    </row>
    <row r="53" spans="1:23" ht="45" x14ac:dyDescent="0.2">
      <c r="A53">
        <v>1300</v>
      </c>
      <c r="B53" s="3" t="s">
        <v>1301</v>
      </c>
      <c r="C53" s="3" t="s">
        <v>5410</v>
      </c>
      <c r="D53">
        <v>3000</v>
      </c>
      <c r="E53">
        <v>4050</v>
      </c>
      <c r="F53" t="s">
        <v>8219</v>
      </c>
      <c r="G53" t="s">
        <v>8224</v>
      </c>
      <c r="H53" t="s">
        <v>8246</v>
      </c>
      <c r="I53">
        <v>1464807420</v>
      </c>
      <c r="J53">
        <v>1461427938</v>
      </c>
      <c r="K53" t="b">
        <v>0</v>
      </c>
      <c r="L53">
        <v>24</v>
      </c>
      <c r="M53" t="b">
        <v>1</v>
      </c>
      <c r="N53" t="s">
        <v>8271</v>
      </c>
      <c r="O53" s="8">
        <f t="shared" si="0"/>
        <v>135</v>
      </c>
      <c r="P53" s="9">
        <f t="shared" si="1"/>
        <v>168.75</v>
      </c>
      <c r="Q53" t="s">
        <v>8317</v>
      </c>
      <c r="R53" t="s">
        <v>8318</v>
      </c>
      <c r="S53" s="13">
        <f t="shared" si="2"/>
        <v>42483.466874999998</v>
      </c>
      <c r="T53" s="14">
        <f t="shared" si="3"/>
        <v>42522.581249999996</v>
      </c>
      <c r="U53" s="13" t="str">
        <f t="shared" si="4"/>
        <v>Apr</v>
      </c>
      <c r="V53" t="str">
        <f t="shared" si="5"/>
        <v>Jun</v>
      </c>
      <c r="W53" t="str">
        <f t="shared" si="6"/>
        <v>2016</v>
      </c>
    </row>
    <row r="54" spans="1:23" ht="45" x14ac:dyDescent="0.2">
      <c r="A54">
        <v>1371</v>
      </c>
      <c r="B54" s="3" t="s">
        <v>1372</v>
      </c>
      <c r="C54" s="3" t="s">
        <v>5481</v>
      </c>
      <c r="D54">
        <v>6999</v>
      </c>
      <c r="E54">
        <v>7495</v>
      </c>
      <c r="F54" t="s">
        <v>8219</v>
      </c>
      <c r="G54" t="s">
        <v>8224</v>
      </c>
      <c r="H54" t="s">
        <v>8246</v>
      </c>
      <c r="I54">
        <v>1431022342</v>
      </c>
      <c r="J54">
        <v>1428430342</v>
      </c>
      <c r="K54" t="b">
        <v>0</v>
      </c>
      <c r="L54">
        <v>70</v>
      </c>
      <c r="M54" t="b">
        <v>1</v>
      </c>
      <c r="N54" t="s">
        <v>8276</v>
      </c>
      <c r="O54" s="8">
        <f t="shared" si="0"/>
        <v>107.08672667523933</v>
      </c>
      <c r="P54" s="9">
        <f t="shared" si="1"/>
        <v>107.07142857142857</v>
      </c>
      <c r="Q54" t="s">
        <v>8325</v>
      </c>
      <c r="R54" t="s">
        <v>8326</v>
      </c>
      <c r="S54" s="13">
        <f t="shared" si="2"/>
        <v>42101.550254629627</v>
      </c>
      <c r="T54" s="14">
        <f t="shared" si="3"/>
        <v>42131.550254629627</v>
      </c>
      <c r="U54" s="13" t="str">
        <f t="shared" si="4"/>
        <v>Apr</v>
      </c>
      <c r="V54" t="str">
        <f t="shared" si="5"/>
        <v>May</v>
      </c>
      <c r="W54" t="str">
        <f t="shared" si="6"/>
        <v>2015</v>
      </c>
    </row>
    <row r="55" spans="1:23" ht="45" x14ac:dyDescent="0.2">
      <c r="A55">
        <v>1382</v>
      </c>
      <c r="B55" s="3" t="s">
        <v>1383</v>
      </c>
      <c r="C55" s="3" t="s">
        <v>5492</v>
      </c>
      <c r="D55">
        <v>8000</v>
      </c>
      <c r="E55">
        <v>8349</v>
      </c>
      <c r="F55" t="s">
        <v>8219</v>
      </c>
      <c r="G55" t="s">
        <v>8224</v>
      </c>
      <c r="H55" t="s">
        <v>8246</v>
      </c>
      <c r="I55">
        <v>1367867536</v>
      </c>
      <c r="J55">
        <v>1365275536</v>
      </c>
      <c r="K55" t="b">
        <v>0</v>
      </c>
      <c r="L55">
        <v>148</v>
      </c>
      <c r="M55" t="b">
        <v>1</v>
      </c>
      <c r="N55" t="s">
        <v>8276</v>
      </c>
      <c r="O55" s="8">
        <f t="shared" si="0"/>
        <v>104.3625</v>
      </c>
      <c r="P55" s="9">
        <f t="shared" si="1"/>
        <v>56.412162162162161</v>
      </c>
      <c r="Q55" t="s">
        <v>8325</v>
      </c>
      <c r="R55" t="s">
        <v>8326</v>
      </c>
      <c r="S55" s="13">
        <f t="shared" si="2"/>
        <v>41370.591851851852</v>
      </c>
      <c r="T55" s="14">
        <f t="shared" si="3"/>
        <v>41400.591851851852</v>
      </c>
      <c r="U55" s="13" t="str">
        <f t="shared" si="4"/>
        <v>Apr</v>
      </c>
      <c r="V55" t="str">
        <f t="shared" si="5"/>
        <v>May</v>
      </c>
      <c r="W55" t="str">
        <f t="shared" si="6"/>
        <v>2013</v>
      </c>
    </row>
    <row r="56" spans="1:23" ht="45" x14ac:dyDescent="0.2">
      <c r="A56">
        <v>1468</v>
      </c>
      <c r="B56" s="3" t="s">
        <v>1469</v>
      </c>
      <c r="C56" s="3" t="s">
        <v>5578</v>
      </c>
      <c r="D56">
        <v>9500</v>
      </c>
      <c r="E56">
        <v>9725</v>
      </c>
      <c r="F56" t="s">
        <v>8219</v>
      </c>
      <c r="G56" t="s">
        <v>8224</v>
      </c>
      <c r="H56" t="s">
        <v>8246</v>
      </c>
      <c r="I56">
        <v>1307838049</v>
      </c>
      <c r="J56">
        <v>1302654049</v>
      </c>
      <c r="K56" t="b">
        <v>1</v>
      </c>
      <c r="L56">
        <v>293</v>
      </c>
      <c r="M56" t="b">
        <v>1</v>
      </c>
      <c r="N56" t="s">
        <v>8288</v>
      </c>
      <c r="O56" s="8">
        <f t="shared" si="0"/>
        <v>102.36842105263158</v>
      </c>
      <c r="P56" s="9">
        <f t="shared" si="1"/>
        <v>33.191126279863482</v>
      </c>
      <c r="Q56" t="s">
        <v>8322</v>
      </c>
      <c r="R56" t="s">
        <v>8342</v>
      </c>
      <c r="S56" s="13">
        <f t="shared" si="2"/>
        <v>40645.806122685179</v>
      </c>
      <c r="T56" s="14">
        <f t="shared" si="3"/>
        <v>40705.806122685179</v>
      </c>
      <c r="U56" s="13" t="str">
        <f t="shared" si="4"/>
        <v>Apr</v>
      </c>
      <c r="V56" t="str">
        <f t="shared" si="5"/>
        <v>Jun</v>
      </c>
      <c r="W56" t="str">
        <f t="shared" si="6"/>
        <v>2011</v>
      </c>
    </row>
    <row r="57" spans="1:23" ht="45" x14ac:dyDescent="0.2">
      <c r="A57">
        <v>1478</v>
      </c>
      <c r="B57" s="3" t="s">
        <v>1479</v>
      </c>
      <c r="C57" s="3" t="s">
        <v>5588</v>
      </c>
      <c r="D57">
        <v>50000</v>
      </c>
      <c r="E57">
        <v>590807.11</v>
      </c>
      <c r="F57" t="s">
        <v>8219</v>
      </c>
      <c r="G57" t="s">
        <v>8224</v>
      </c>
      <c r="H57" t="s">
        <v>8246</v>
      </c>
      <c r="I57">
        <v>1368564913</v>
      </c>
      <c r="J57">
        <v>1367355313</v>
      </c>
      <c r="K57" t="b">
        <v>1</v>
      </c>
      <c r="L57">
        <v>20242</v>
      </c>
      <c r="M57" t="b">
        <v>1</v>
      </c>
      <c r="N57" t="s">
        <v>8288</v>
      </c>
      <c r="O57" s="8">
        <f t="shared" si="0"/>
        <v>1181.6142199999999</v>
      </c>
      <c r="P57" s="9">
        <f t="shared" si="1"/>
        <v>29.187190495010373</v>
      </c>
      <c r="Q57" t="s">
        <v>8322</v>
      </c>
      <c r="R57" t="s">
        <v>8342</v>
      </c>
      <c r="S57" s="13">
        <f t="shared" si="2"/>
        <v>41394.663344907407</v>
      </c>
      <c r="T57" s="14">
        <f t="shared" si="3"/>
        <v>41408.663344907407</v>
      </c>
      <c r="U57" s="13" t="str">
        <f t="shared" si="4"/>
        <v>Apr</v>
      </c>
      <c r="V57" t="str">
        <f t="shared" si="5"/>
        <v>May</v>
      </c>
      <c r="W57" t="str">
        <f t="shared" si="6"/>
        <v>2013</v>
      </c>
    </row>
    <row r="58" spans="1:23" ht="45" x14ac:dyDescent="0.2">
      <c r="A58">
        <v>1479</v>
      </c>
      <c r="B58" s="3" t="s">
        <v>1480</v>
      </c>
      <c r="C58" s="3" t="s">
        <v>5589</v>
      </c>
      <c r="D58">
        <v>1600</v>
      </c>
      <c r="E58">
        <v>2198</v>
      </c>
      <c r="F58" t="s">
        <v>8219</v>
      </c>
      <c r="G58" t="s">
        <v>8224</v>
      </c>
      <c r="H58" t="s">
        <v>8246</v>
      </c>
      <c r="I58">
        <v>1399694340</v>
      </c>
      <c r="J58">
        <v>1398448389</v>
      </c>
      <c r="K58" t="b">
        <v>1</v>
      </c>
      <c r="L58">
        <v>71</v>
      </c>
      <c r="M58" t="b">
        <v>1</v>
      </c>
      <c r="N58" t="s">
        <v>8288</v>
      </c>
      <c r="O58" s="8">
        <f t="shared" si="0"/>
        <v>137.375</v>
      </c>
      <c r="P58" s="9">
        <f t="shared" si="1"/>
        <v>30.95774647887324</v>
      </c>
      <c r="Q58" t="s">
        <v>8322</v>
      </c>
      <c r="R58" t="s">
        <v>8342</v>
      </c>
      <c r="S58" s="13">
        <f t="shared" si="2"/>
        <v>41754.536909722221</v>
      </c>
      <c r="T58" s="14">
        <f t="shared" si="3"/>
        <v>41768.957638888889</v>
      </c>
      <c r="U58" s="13" t="str">
        <f t="shared" si="4"/>
        <v>Apr</v>
      </c>
      <c r="V58" t="str">
        <f t="shared" si="5"/>
        <v>May</v>
      </c>
      <c r="W58" t="str">
        <f t="shared" si="6"/>
        <v>2014</v>
      </c>
    </row>
    <row r="59" spans="1:23" ht="45" x14ac:dyDescent="0.2">
      <c r="A59">
        <v>1535</v>
      </c>
      <c r="B59" s="3" t="s">
        <v>1536</v>
      </c>
      <c r="C59" s="3" t="s">
        <v>5645</v>
      </c>
      <c r="D59">
        <v>4000</v>
      </c>
      <c r="E59">
        <v>5297</v>
      </c>
      <c r="F59" t="s">
        <v>8219</v>
      </c>
      <c r="G59" t="s">
        <v>8224</v>
      </c>
      <c r="H59" t="s">
        <v>8246</v>
      </c>
      <c r="I59">
        <v>1464040800</v>
      </c>
      <c r="J59">
        <v>1461527631</v>
      </c>
      <c r="K59" t="b">
        <v>1</v>
      </c>
      <c r="L59">
        <v>110</v>
      </c>
      <c r="M59" t="b">
        <v>1</v>
      </c>
      <c r="N59" t="s">
        <v>8285</v>
      </c>
      <c r="O59" s="8">
        <f t="shared" si="0"/>
        <v>132.42499999999998</v>
      </c>
      <c r="P59" s="9">
        <f t="shared" si="1"/>
        <v>48.154545454545456</v>
      </c>
      <c r="Q59" t="s">
        <v>8338</v>
      </c>
      <c r="R59" t="s">
        <v>8339</v>
      </c>
      <c r="S59" s="13">
        <f t="shared" si="2"/>
        <v>42484.620729166665</v>
      </c>
      <c r="T59" s="14">
        <f t="shared" si="3"/>
        <v>42513.708333333336</v>
      </c>
      <c r="U59" s="13" t="str">
        <f t="shared" si="4"/>
        <v>Apr</v>
      </c>
      <c r="V59" t="str">
        <f t="shared" si="5"/>
        <v>May</v>
      </c>
      <c r="W59" t="str">
        <f t="shared" si="6"/>
        <v>2016</v>
      </c>
    </row>
    <row r="60" spans="1:23" ht="30" x14ac:dyDescent="0.2">
      <c r="A60">
        <v>1601</v>
      </c>
      <c r="B60" s="3" t="s">
        <v>1602</v>
      </c>
      <c r="C60" s="3" t="s">
        <v>5711</v>
      </c>
      <c r="D60">
        <v>2500</v>
      </c>
      <c r="E60">
        <v>2706.23</v>
      </c>
      <c r="F60" t="s">
        <v>8219</v>
      </c>
      <c r="G60" t="s">
        <v>8224</v>
      </c>
      <c r="H60" t="s">
        <v>8246</v>
      </c>
      <c r="I60">
        <v>1304561633</v>
      </c>
      <c r="J60">
        <v>1301969633</v>
      </c>
      <c r="K60" t="b">
        <v>0</v>
      </c>
      <c r="L60">
        <v>56</v>
      </c>
      <c r="M60" t="b">
        <v>1</v>
      </c>
      <c r="N60" t="s">
        <v>8276</v>
      </c>
      <c r="O60" s="8">
        <f t="shared" si="0"/>
        <v>108.2492</v>
      </c>
      <c r="P60" s="9">
        <f t="shared" si="1"/>
        <v>48.325535714285714</v>
      </c>
      <c r="Q60" t="s">
        <v>8325</v>
      </c>
      <c r="R60" t="s">
        <v>8326</v>
      </c>
      <c r="S60" s="13">
        <f t="shared" si="2"/>
        <v>40637.884641203702</v>
      </c>
      <c r="T60" s="14">
        <f t="shared" si="3"/>
        <v>40667.884641203702</v>
      </c>
      <c r="U60" s="13" t="str">
        <f t="shared" si="4"/>
        <v>Apr</v>
      </c>
      <c r="V60" t="str">
        <f t="shared" si="5"/>
        <v>May</v>
      </c>
      <c r="W60" t="str">
        <f t="shared" si="6"/>
        <v>2011</v>
      </c>
    </row>
    <row r="61" spans="1:23" ht="45" x14ac:dyDescent="0.2">
      <c r="A61">
        <v>1621</v>
      </c>
      <c r="B61" s="3" t="s">
        <v>1622</v>
      </c>
      <c r="C61" s="3" t="s">
        <v>5731</v>
      </c>
      <c r="D61">
        <v>5000</v>
      </c>
      <c r="E61">
        <v>6060</v>
      </c>
      <c r="F61" t="s">
        <v>8219</v>
      </c>
      <c r="G61" t="s">
        <v>8224</v>
      </c>
      <c r="H61" t="s">
        <v>8246</v>
      </c>
      <c r="I61">
        <v>1338177540</v>
      </c>
      <c r="J61">
        <v>1333550015</v>
      </c>
      <c r="K61" t="b">
        <v>0</v>
      </c>
      <c r="L61">
        <v>37</v>
      </c>
      <c r="M61" t="b">
        <v>1</v>
      </c>
      <c r="N61" t="s">
        <v>8276</v>
      </c>
      <c r="O61" s="8">
        <f t="shared" si="0"/>
        <v>121.2</v>
      </c>
      <c r="P61" s="9">
        <f t="shared" si="1"/>
        <v>163.78378378378378</v>
      </c>
      <c r="Q61" t="s">
        <v>8325</v>
      </c>
      <c r="R61" t="s">
        <v>8326</v>
      </c>
      <c r="S61" s="13">
        <f t="shared" si="2"/>
        <v>41003.398321759254</v>
      </c>
      <c r="T61" s="14">
        <f t="shared" si="3"/>
        <v>41056.957638888889</v>
      </c>
      <c r="U61" s="13" t="str">
        <f t="shared" si="4"/>
        <v>Apr</v>
      </c>
      <c r="V61" t="str">
        <f t="shared" si="5"/>
        <v>May</v>
      </c>
      <c r="W61" t="str">
        <f t="shared" si="6"/>
        <v>2012</v>
      </c>
    </row>
    <row r="62" spans="1:23" ht="30" x14ac:dyDescent="0.2">
      <c r="A62">
        <v>1634</v>
      </c>
      <c r="B62" s="3" t="s">
        <v>1635</v>
      </c>
      <c r="C62" s="3" t="s">
        <v>5744</v>
      </c>
      <c r="D62">
        <v>2000</v>
      </c>
      <c r="E62">
        <v>2010</v>
      </c>
      <c r="F62" t="s">
        <v>8219</v>
      </c>
      <c r="G62" t="s">
        <v>8224</v>
      </c>
      <c r="H62" t="s">
        <v>8246</v>
      </c>
      <c r="I62">
        <v>1306994340</v>
      </c>
      <c r="J62">
        <v>1303706001</v>
      </c>
      <c r="K62" t="b">
        <v>0</v>
      </c>
      <c r="L62">
        <v>32</v>
      </c>
      <c r="M62" t="b">
        <v>1</v>
      </c>
      <c r="N62" t="s">
        <v>8276</v>
      </c>
      <c r="O62" s="8">
        <f t="shared" si="0"/>
        <v>100.49999999999999</v>
      </c>
      <c r="P62" s="9">
        <f t="shared" si="1"/>
        <v>62.8125</v>
      </c>
      <c r="Q62" t="s">
        <v>8325</v>
      </c>
      <c r="R62" t="s">
        <v>8326</v>
      </c>
      <c r="S62" s="13">
        <f t="shared" si="2"/>
        <v>40657.981493055551</v>
      </c>
      <c r="T62" s="14">
        <f t="shared" si="3"/>
        <v>40696.040972222218</v>
      </c>
      <c r="U62" s="13" t="str">
        <f t="shared" si="4"/>
        <v>Apr</v>
      </c>
      <c r="V62" t="str">
        <f t="shared" si="5"/>
        <v>Jun</v>
      </c>
      <c r="W62" t="str">
        <f t="shared" si="6"/>
        <v>2011</v>
      </c>
    </row>
    <row r="63" spans="1:23" ht="45" x14ac:dyDescent="0.2">
      <c r="A63">
        <v>1636</v>
      </c>
      <c r="B63" s="3" t="s">
        <v>1637</v>
      </c>
      <c r="C63" s="3" t="s">
        <v>5746</v>
      </c>
      <c r="D63">
        <v>4500</v>
      </c>
      <c r="E63">
        <v>4660</v>
      </c>
      <c r="F63" t="s">
        <v>8219</v>
      </c>
      <c r="G63" t="s">
        <v>8224</v>
      </c>
      <c r="H63" t="s">
        <v>8246</v>
      </c>
      <c r="I63">
        <v>1307851200</v>
      </c>
      <c r="J63">
        <v>1304129088</v>
      </c>
      <c r="K63" t="b">
        <v>0</v>
      </c>
      <c r="L63">
        <v>87</v>
      </c>
      <c r="M63" t="b">
        <v>1</v>
      </c>
      <c r="N63" t="s">
        <v>8276</v>
      </c>
      <c r="O63" s="8">
        <f t="shared" si="0"/>
        <v>103.55555555555556</v>
      </c>
      <c r="P63" s="9">
        <f t="shared" si="1"/>
        <v>53.5632183908046</v>
      </c>
      <c r="Q63" t="s">
        <v>8325</v>
      </c>
      <c r="R63" t="s">
        <v>8326</v>
      </c>
      <c r="S63" s="13">
        <f t="shared" si="2"/>
        <v>40662.878333333334</v>
      </c>
      <c r="T63" s="14">
        <f t="shared" si="3"/>
        <v>40705.958333333328</v>
      </c>
      <c r="U63" s="13" t="str">
        <f t="shared" si="4"/>
        <v>Apr</v>
      </c>
      <c r="V63" t="str">
        <f t="shared" si="5"/>
        <v>Jun</v>
      </c>
      <c r="W63" t="str">
        <f t="shared" si="6"/>
        <v>2011</v>
      </c>
    </row>
    <row r="64" spans="1:23" ht="45" x14ac:dyDescent="0.2">
      <c r="A64">
        <v>1649</v>
      </c>
      <c r="B64" s="3" t="s">
        <v>1650</v>
      </c>
      <c r="C64" s="3" t="s">
        <v>5759</v>
      </c>
      <c r="D64">
        <v>3800</v>
      </c>
      <c r="E64">
        <v>3822.33</v>
      </c>
      <c r="F64" t="s">
        <v>8219</v>
      </c>
      <c r="G64" t="s">
        <v>8224</v>
      </c>
      <c r="H64" t="s">
        <v>8246</v>
      </c>
      <c r="I64">
        <v>1400862355</v>
      </c>
      <c r="J64">
        <v>1396974355</v>
      </c>
      <c r="K64" t="b">
        <v>0</v>
      </c>
      <c r="L64">
        <v>81</v>
      </c>
      <c r="M64" t="b">
        <v>1</v>
      </c>
      <c r="N64" t="s">
        <v>8292</v>
      </c>
      <c r="O64" s="8">
        <f t="shared" si="0"/>
        <v>100.58763157894737</v>
      </c>
      <c r="P64" s="9">
        <f t="shared" si="1"/>
        <v>47.189259259259259</v>
      </c>
      <c r="Q64" t="s">
        <v>8325</v>
      </c>
      <c r="R64" t="s">
        <v>8346</v>
      </c>
      <c r="S64" s="13">
        <f t="shared" si="2"/>
        <v>41737.476331018515</v>
      </c>
      <c r="T64" s="14">
        <f t="shared" si="3"/>
        <v>41782.476331018515</v>
      </c>
      <c r="U64" s="13" t="str">
        <f t="shared" si="4"/>
        <v>Apr</v>
      </c>
      <c r="V64" t="str">
        <f t="shared" si="5"/>
        <v>May</v>
      </c>
      <c r="W64" t="str">
        <f t="shared" si="6"/>
        <v>2014</v>
      </c>
    </row>
    <row r="65" spans="1:23" ht="45" x14ac:dyDescent="0.2">
      <c r="A65">
        <v>1657</v>
      </c>
      <c r="B65" s="3" t="s">
        <v>1658</v>
      </c>
      <c r="C65" s="3" t="s">
        <v>5767</v>
      </c>
      <c r="D65">
        <v>25000</v>
      </c>
      <c r="E65">
        <v>26233.45</v>
      </c>
      <c r="F65" t="s">
        <v>8219</v>
      </c>
      <c r="G65" t="s">
        <v>8224</v>
      </c>
      <c r="H65" t="s">
        <v>8246</v>
      </c>
      <c r="I65">
        <v>1337885168</v>
      </c>
      <c r="J65">
        <v>1335293168</v>
      </c>
      <c r="K65" t="b">
        <v>0</v>
      </c>
      <c r="L65">
        <v>221</v>
      </c>
      <c r="M65" t="b">
        <v>1</v>
      </c>
      <c r="N65" t="s">
        <v>8292</v>
      </c>
      <c r="O65" s="8">
        <f t="shared" si="0"/>
        <v>104.93380000000001</v>
      </c>
      <c r="P65" s="9">
        <f t="shared" si="1"/>
        <v>118.70339366515837</v>
      </c>
      <c r="Q65" t="s">
        <v>8325</v>
      </c>
      <c r="R65" t="s">
        <v>8346</v>
      </c>
      <c r="S65" s="13">
        <f t="shared" si="2"/>
        <v>41023.573703703703</v>
      </c>
      <c r="T65" s="14">
        <f t="shared" si="3"/>
        <v>41053.573703703703</v>
      </c>
      <c r="U65" s="13" t="str">
        <f t="shared" si="4"/>
        <v>Apr</v>
      </c>
      <c r="V65" t="str">
        <f t="shared" si="5"/>
        <v>May</v>
      </c>
      <c r="W65" t="str">
        <f t="shared" si="6"/>
        <v>2012</v>
      </c>
    </row>
    <row r="66" spans="1:23" ht="45" x14ac:dyDescent="0.2">
      <c r="A66">
        <v>1669</v>
      </c>
      <c r="B66" s="3" t="s">
        <v>1670</v>
      </c>
      <c r="C66" s="3" t="s">
        <v>5779</v>
      </c>
      <c r="D66">
        <v>2000</v>
      </c>
      <c r="E66">
        <v>2795</v>
      </c>
      <c r="F66" t="s">
        <v>8219</v>
      </c>
      <c r="G66" t="s">
        <v>8224</v>
      </c>
      <c r="H66" t="s">
        <v>8246</v>
      </c>
      <c r="I66">
        <v>1464729276</v>
      </c>
      <c r="J66">
        <v>1459545276</v>
      </c>
      <c r="K66" t="b">
        <v>0</v>
      </c>
      <c r="L66">
        <v>52</v>
      </c>
      <c r="M66" t="b">
        <v>1</v>
      </c>
      <c r="N66" t="s">
        <v>8292</v>
      </c>
      <c r="O66" s="8">
        <f t="shared" ref="O66:O129" si="7">(E66/D66)*100</f>
        <v>139.75</v>
      </c>
      <c r="P66" s="9">
        <f t="shared" ref="P66:P129" si="8">IFERROR(E66/L66,0)</f>
        <v>53.75</v>
      </c>
      <c r="Q66" t="s">
        <v>8325</v>
      </c>
      <c r="R66" t="s">
        <v>8346</v>
      </c>
      <c r="S66" s="13">
        <f t="shared" ref="S66:S129" si="9">(J66/86400)+25569+(-5/24)</f>
        <v>42461.676805555551</v>
      </c>
      <c r="T66" s="14">
        <f t="shared" ref="T66:T129" si="10">(I66/86400)+25569+(-5/24)</f>
        <v>42521.676805555551</v>
      </c>
      <c r="U66" s="13" t="str">
        <f t="shared" ref="U66:U129" si="11">TEXT((S66),"mmm")</f>
        <v>Apr</v>
      </c>
      <c r="V66" t="str">
        <f t="shared" ref="V66:V129" si="12">TEXT((T66),"mmm")</f>
        <v>May</v>
      </c>
      <c r="W66" t="str">
        <f t="shared" ref="W66:W129" si="13">TEXT((S66),"yyyy")</f>
        <v>2016</v>
      </c>
    </row>
    <row r="67" spans="1:23" ht="30" x14ac:dyDescent="0.2">
      <c r="A67">
        <v>1741</v>
      </c>
      <c r="B67" s="3" t="s">
        <v>1742</v>
      </c>
      <c r="C67" s="3" t="s">
        <v>5851</v>
      </c>
      <c r="D67">
        <v>1200</v>
      </c>
      <c r="E67">
        <v>1330</v>
      </c>
      <c r="F67" t="s">
        <v>8219</v>
      </c>
      <c r="G67" t="s">
        <v>8225</v>
      </c>
      <c r="H67" t="s">
        <v>8247</v>
      </c>
      <c r="I67">
        <v>1433948671</v>
      </c>
      <c r="J67">
        <v>1430060671</v>
      </c>
      <c r="K67" t="b">
        <v>0</v>
      </c>
      <c r="L67">
        <v>52</v>
      </c>
      <c r="M67" t="b">
        <v>1</v>
      </c>
      <c r="N67" t="s">
        <v>8285</v>
      </c>
      <c r="O67" s="8">
        <f t="shared" si="7"/>
        <v>110.83333333333334</v>
      </c>
      <c r="P67" s="9">
        <f t="shared" si="8"/>
        <v>25.576923076923077</v>
      </c>
      <c r="Q67" t="s">
        <v>8338</v>
      </c>
      <c r="R67" t="s">
        <v>8339</v>
      </c>
      <c r="S67" s="13">
        <f t="shared" si="9"/>
        <v>42120.419803240737</v>
      </c>
      <c r="T67" s="14">
        <f t="shared" si="10"/>
        <v>42165.419803240737</v>
      </c>
      <c r="U67" s="13" t="str">
        <f t="shared" si="11"/>
        <v>Apr</v>
      </c>
      <c r="V67" t="str">
        <f t="shared" si="12"/>
        <v>Jun</v>
      </c>
      <c r="W67" t="str">
        <f t="shared" si="13"/>
        <v>2015</v>
      </c>
    </row>
    <row r="68" spans="1:23" ht="45" x14ac:dyDescent="0.2">
      <c r="A68">
        <v>1828</v>
      </c>
      <c r="B68" s="3" t="s">
        <v>1829</v>
      </c>
      <c r="C68" s="3" t="s">
        <v>5938</v>
      </c>
      <c r="D68">
        <v>20000</v>
      </c>
      <c r="E68">
        <v>20032</v>
      </c>
      <c r="F68" t="s">
        <v>8219</v>
      </c>
      <c r="G68" t="s">
        <v>8224</v>
      </c>
      <c r="H68" t="s">
        <v>8246</v>
      </c>
      <c r="I68">
        <v>1399672800</v>
      </c>
      <c r="J68">
        <v>1396906530</v>
      </c>
      <c r="K68" t="b">
        <v>0</v>
      </c>
      <c r="L68">
        <v>48</v>
      </c>
      <c r="M68" t="b">
        <v>1</v>
      </c>
      <c r="N68" t="s">
        <v>8276</v>
      </c>
      <c r="O68" s="8">
        <f t="shared" si="7"/>
        <v>100.16000000000001</v>
      </c>
      <c r="P68" s="9">
        <f t="shared" si="8"/>
        <v>417.33333333333331</v>
      </c>
      <c r="Q68" t="s">
        <v>8325</v>
      </c>
      <c r="R68" t="s">
        <v>8326</v>
      </c>
      <c r="S68" s="13">
        <f t="shared" si="9"/>
        <v>41736.691319444442</v>
      </c>
      <c r="T68" s="14">
        <f t="shared" si="10"/>
        <v>41768.708333333328</v>
      </c>
      <c r="U68" s="13" t="str">
        <f t="shared" si="11"/>
        <v>Apr</v>
      </c>
      <c r="V68" t="str">
        <f t="shared" si="12"/>
        <v>May</v>
      </c>
      <c r="W68" t="str">
        <f t="shared" si="13"/>
        <v>2014</v>
      </c>
    </row>
    <row r="69" spans="1:23" ht="45" x14ac:dyDescent="0.2">
      <c r="A69">
        <v>1831</v>
      </c>
      <c r="B69" s="3" t="s">
        <v>1832</v>
      </c>
      <c r="C69" s="3" t="s">
        <v>5941</v>
      </c>
      <c r="D69">
        <v>1000</v>
      </c>
      <c r="E69">
        <v>1030</v>
      </c>
      <c r="F69" t="s">
        <v>8219</v>
      </c>
      <c r="G69" t="s">
        <v>8224</v>
      </c>
      <c r="H69" t="s">
        <v>8246</v>
      </c>
      <c r="I69">
        <v>1336866863</v>
      </c>
      <c r="J69">
        <v>1335570863</v>
      </c>
      <c r="K69" t="b">
        <v>0</v>
      </c>
      <c r="L69">
        <v>14</v>
      </c>
      <c r="M69" t="b">
        <v>1</v>
      </c>
      <c r="N69" t="s">
        <v>8276</v>
      </c>
      <c r="O69" s="8">
        <f t="shared" si="7"/>
        <v>103</v>
      </c>
      <c r="P69" s="9">
        <f t="shared" si="8"/>
        <v>73.571428571428569</v>
      </c>
      <c r="Q69" t="s">
        <v>8325</v>
      </c>
      <c r="R69" t="s">
        <v>8326</v>
      </c>
      <c r="S69" s="13">
        <f t="shared" si="9"/>
        <v>41026.787766203699</v>
      </c>
      <c r="T69" s="14">
        <f t="shared" si="10"/>
        <v>41041.787766203699</v>
      </c>
      <c r="U69" s="13" t="str">
        <f t="shared" si="11"/>
        <v>Apr</v>
      </c>
      <c r="V69" t="str">
        <f t="shared" si="12"/>
        <v>May</v>
      </c>
      <c r="W69" t="str">
        <f t="shared" si="13"/>
        <v>2012</v>
      </c>
    </row>
    <row r="70" spans="1:23" ht="45" x14ac:dyDescent="0.2">
      <c r="A70">
        <v>1840</v>
      </c>
      <c r="B70" s="3" t="s">
        <v>1841</v>
      </c>
      <c r="C70" s="3" t="s">
        <v>5950</v>
      </c>
      <c r="D70">
        <v>900</v>
      </c>
      <c r="E70">
        <v>980</v>
      </c>
      <c r="F70" t="s">
        <v>8219</v>
      </c>
      <c r="G70" t="s">
        <v>8224</v>
      </c>
      <c r="H70" t="s">
        <v>8246</v>
      </c>
      <c r="I70">
        <v>1367902740</v>
      </c>
      <c r="J70">
        <v>1366251510</v>
      </c>
      <c r="K70" t="b">
        <v>0</v>
      </c>
      <c r="L70">
        <v>13</v>
      </c>
      <c r="M70" t="b">
        <v>1</v>
      </c>
      <c r="N70" t="s">
        <v>8276</v>
      </c>
      <c r="O70" s="8">
        <f t="shared" si="7"/>
        <v>108.88888888888889</v>
      </c>
      <c r="P70" s="9">
        <f t="shared" si="8"/>
        <v>75.384615384615387</v>
      </c>
      <c r="Q70" t="s">
        <v>8325</v>
      </c>
      <c r="R70" t="s">
        <v>8326</v>
      </c>
      <c r="S70" s="13">
        <f t="shared" si="9"/>
        <v>41381.88784722222</v>
      </c>
      <c r="T70" s="14">
        <f t="shared" si="10"/>
        <v>41400.999305555553</v>
      </c>
      <c r="U70" s="13" t="str">
        <f t="shared" si="11"/>
        <v>Apr</v>
      </c>
      <c r="V70" t="str">
        <f t="shared" si="12"/>
        <v>May</v>
      </c>
      <c r="W70" t="str">
        <f t="shared" si="13"/>
        <v>2013</v>
      </c>
    </row>
    <row r="71" spans="1:23" ht="30" x14ac:dyDescent="0.2">
      <c r="A71">
        <v>1841</v>
      </c>
      <c r="B71" s="3" t="s">
        <v>1842</v>
      </c>
      <c r="C71" s="3" t="s">
        <v>5951</v>
      </c>
      <c r="D71">
        <v>2000</v>
      </c>
      <c r="E71">
        <v>2035</v>
      </c>
      <c r="F71" t="s">
        <v>8219</v>
      </c>
      <c r="G71" t="s">
        <v>8224</v>
      </c>
      <c r="H71" t="s">
        <v>8246</v>
      </c>
      <c r="I71">
        <v>1400561940</v>
      </c>
      <c r="J71">
        <v>1397679445</v>
      </c>
      <c r="K71" t="b">
        <v>0</v>
      </c>
      <c r="L71">
        <v>40</v>
      </c>
      <c r="M71" t="b">
        <v>1</v>
      </c>
      <c r="N71" t="s">
        <v>8276</v>
      </c>
      <c r="O71" s="8">
        <f t="shared" si="7"/>
        <v>101.75</v>
      </c>
      <c r="P71" s="9">
        <f t="shared" si="8"/>
        <v>50.875</v>
      </c>
      <c r="Q71" t="s">
        <v>8325</v>
      </c>
      <c r="R71" t="s">
        <v>8326</v>
      </c>
      <c r="S71" s="13">
        <f t="shared" si="9"/>
        <v>41745.637094907404</v>
      </c>
      <c r="T71" s="14">
        <f t="shared" si="10"/>
        <v>41778.999305555553</v>
      </c>
      <c r="U71" s="13" t="str">
        <f t="shared" si="11"/>
        <v>Apr</v>
      </c>
      <c r="V71" t="str">
        <f t="shared" si="12"/>
        <v>May</v>
      </c>
      <c r="W71" t="str">
        <f t="shared" si="13"/>
        <v>2014</v>
      </c>
    </row>
    <row r="72" spans="1:23" ht="45" x14ac:dyDescent="0.2">
      <c r="A72">
        <v>1854</v>
      </c>
      <c r="B72" s="3" t="s">
        <v>1855</v>
      </c>
      <c r="C72" s="3" t="s">
        <v>5964</v>
      </c>
      <c r="D72">
        <v>15000</v>
      </c>
      <c r="E72">
        <v>15318.55</v>
      </c>
      <c r="F72" t="s">
        <v>8219</v>
      </c>
      <c r="G72" t="s">
        <v>8224</v>
      </c>
      <c r="H72" t="s">
        <v>8246</v>
      </c>
      <c r="I72">
        <v>1369355437</v>
      </c>
      <c r="J72">
        <v>1366763437</v>
      </c>
      <c r="K72" t="b">
        <v>0</v>
      </c>
      <c r="L72">
        <v>174</v>
      </c>
      <c r="M72" t="b">
        <v>1</v>
      </c>
      <c r="N72" t="s">
        <v>8276</v>
      </c>
      <c r="O72" s="8">
        <f t="shared" si="7"/>
        <v>102.12366666666665</v>
      </c>
      <c r="P72" s="9">
        <f t="shared" si="8"/>
        <v>88.037643678160919</v>
      </c>
      <c r="Q72" t="s">
        <v>8325</v>
      </c>
      <c r="R72" t="s">
        <v>8326</v>
      </c>
      <c r="S72" s="13">
        <f t="shared" si="9"/>
        <v>41387.812928240739</v>
      </c>
      <c r="T72" s="14">
        <f t="shared" si="10"/>
        <v>41417.812928240739</v>
      </c>
      <c r="U72" s="13" t="str">
        <f t="shared" si="11"/>
        <v>Apr</v>
      </c>
      <c r="V72" t="str">
        <f t="shared" si="12"/>
        <v>May</v>
      </c>
      <c r="W72" t="str">
        <f t="shared" si="13"/>
        <v>2013</v>
      </c>
    </row>
    <row r="73" spans="1:23" ht="30" x14ac:dyDescent="0.2">
      <c r="A73">
        <v>1928</v>
      </c>
      <c r="B73" s="3" t="s">
        <v>1929</v>
      </c>
      <c r="C73" s="3" t="s">
        <v>6038</v>
      </c>
      <c r="D73">
        <v>2550</v>
      </c>
      <c r="E73">
        <v>2630</v>
      </c>
      <c r="F73" t="s">
        <v>8219</v>
      </c>
      <c r="G73" t="s">
        <v>8224</v>
      </c>
      <c r="H73" t="s">
        <v>8246</v>
      </c>
      <c r="I73">
        <v>1367940794</v>
      </c>
      <c r="J73">
        <v>1365348794</v>
      </c>
      <c r="K73" t="b">
        <v>0</v>
      </c>
      <c r="L73">
        <v>34</v>
      </c>
      <c r="M73" t="b">
        <v>1</v>
      </c>
      <c r="N73" t="s">
        <v>8279</v>
      </c>
      <c r="O73" s="8">
        <f t="shared" si="7"/>
        <v>103.1372549019608</v>
      </c>
      <c r="P73" s="9">
        <f t="shared" si="8"/>
        <v>77.352941176470594</v>
      </c>
      <c r="Q73" t="s">
        <v>8325</v>
      </c>
      <c r="R73" t="s">
        <v>8329</v>
      </c>
      <c r="S73" s="13">
        <f t="shared" si="9"/>
        <v>41371.439745370364</v>
      </c>
      <c r="T73" s="14">
        <f t="shared" si="10"/>
        <v>41401.439745370364</v>
      </c>
      <c r="U73" s="13" t="str">
        <f t="shared" si="11"/>
        <v>Apr</v>
      </c>
      <c r="V73" t="str">
        <f t="shared" si="12"/>
        <v>May</v>
      </c>
      <c r="W73" t="str">
        <f t="shared" si="13"/>
        <v>2013</v>
      </c>
    </row>
    <row r="74" spans="1:23" ht="45" x14ac:dyDescent="0.2">
      <c r="A74">
        <v>1941</v>
      </c>
      <c r="B74" s="3" t="s">
        <v>1942</v>
      </c>
      <c r="C74" s="3" t="s">
        <v>6051</v>
      </c>
      <c r="D74">
        <v>250000</v>
      </c>
      <c r="E74">
        <v>315295.89</v>
      </c>
      <c r="F74" t="s">
        <v>8219</v>
      </c>
      <c r="G74" t="s">
        <v>8224</v>
      </c>
      <c r="H74" t="s">
        <v>8246</v>
      </c>
      <c r="I74">
        <v>1400137131</v>
      </c>
      <c r="J74">
        <v>1397545131</v>
      </c>
      <c r="K74" t="b">
        <v>1</v>
      </c>
      <c r="L74">
        <v>4883</v>
      </c>
      <c r="M74" t="b">
        <v>1</v>
      </c>
      <c r="N74" t="s">
        <v>8295</v>
      </c>
      <c r="O74" s="8">
        <f t="shared" si="7"/>
        <v>126.11835600000001</v>
      </c>
      <c r="P74" s="9">
        <f t="shared" si="8"/>
        <v>64.570118779438872</v>
      </c>
      <c r="Q74" t="s">
        <v>8319</v>
      </c>
      <c r="R74" t="s">
        <v>8349</v>
      </c>
      <c r="S74" s="13">
        <f t="shared" si="9"/>
        <v>41744.08253472222</v>
      </c>
      <c r="T74" s="14">
        <f t="shared" si="10"/>
        <v>41774.08253472222</v>
      </c>
      <c r="U74" s="13" t="str">
        <f t="shared" si="11"/>
        <v>Apr</v>
      </c>
      <c r="V74" t="str">
        <f t="shared" si="12"/>
        <v>May</v>
      </c>
      <c r="W74" t="str">
        <f t="shared" si="13"/>
        <v>2014</v>
      </c>
    </row>
    <row r="75" spans="1:23" ht="45" x14ac:dyDescent="0.2">
      <c r="A75">
        <v>1942</v>
      </c>
      <c r="B75" s="3" t="s">
        <v>1943</v>
      </c>
      <c r="C75" s="3" t="s">
        <v>6052</v>
      </c>
      <c r="D75">
        <v>6000</v>
      </c>
      <c r="E75">
        <v>8306.42</v>
      </c>
      <c r="F75" t="s">
        <v>8219</v>
      </c>
      <c r="G75" t="s">
        <v>8224</v>
      </c>
      <c r="H75" t="s">
        <v>8246</v>
      </c>
      <c r="I75">
        <v>1309809140</v>
      </c>
      <c r="J75">
        <v>1302033140</v>
      </c>
      <c r="K75" t="b">
        <v>1</v>
      </c>
      <c r="L75">
        <v>95</v>
      </c>
      <c r="M75" t="b">
        <v>1</v>
      </c>
      <c r="N75" t="s">
        <v>8295</v>
      </c>
      <c r="O75" s="8">
        <f t="shared" si="7"/>
        <v>138.44033333333334</v>
      </c>
      <c r="P75" s="9">
        <f t="shared" si="8"/>
        <v>87.436000000000007</v>
      </c>
      <c r="Q75" t="s">
        <v>8319</v>
      </c>
      <c r="R75" t="s">
        <v>8349</v>
      </c>
      <c r="S75" s="13">
        <f t="shared" si="9"/>
        <v>40638.619675925926</v>
      </c>
      <c r="T75" s="14">
        <f t="shared" si="10"/>
        <v>40728.619675925926</v>
      </c>
      <c r="U75" s="13" t="str">
        <f t="shared" si="11"/>
        <v>Apr</v>
      </c>
      <c r="V75" t="str">
        <f t="shared" si="12"/>
        <v>Jul</v>
      </c>
      <c r="W75" t="str">
        <f t="shared" si="13"/>
        <v>2011</v>
      </c>
    </row>
    <row r="76" spans="1:23" ht="45" x14ac:dyDescent="0.2">
      <c r="A76">
        <v>1944</v>
      </c>
      <c r="B76" s="3" t="s">
        <v>1945</v>
      </c>
      <c r="C76" s="3" t="s">
        <v>6054</v>
      </c>
      <c r="D76">
        <v>40000</v>
      </c>
      <c r="E76">
        <v>315222.2</v>
      </c>
      <c r="F76" t="s">
        <v>8219</v>
      </c>
      <c r="G76" t="s">
        <v>8224</v>
      </c>
      <c r="H76" t="s">
        <v>8246</v>
      </c>
      <c r="I76">
        <v>1398952890</v>
      </c>
      <c r="J76">
        <v>1396360890</v>
      </c>
      <c r="K76" t="b">
        <v>1</v>
      </c>
      <c r="L76">
        <v>1789</v>
      </c>
      <c r="M76" t="b">
        <v>1</v>
      </c>
      <c r="N76" t="s">
        <v>8295</v>
      </c>
      <c r="O76" s="8">
        <f t="shared" si="7"/>
        <v>788.05550000000005</v>
      </c>
      <c r="P76" s="9">
        <f t="shared" si="8"/>
        <v>176.200223588597</v>
      </c>
      <c r="Q76" t="s">
        <v>8319</v>
      </c>
      <c r="R76" t="s">
        <v>8349</v>
      </c>
      <c r="S76" s="13">
        <f t="shared" si="9"/>
        <v>41730.376041666663</v>
      </c>
      <c r="T76" s="14">
        <f t="shared" si="10"/>
        <v>41760.376041666663</v>
      </c>
      <c r="U76" s="13" t="str">
        <f t="shared" si="11"/>
        <v>Apr</v>
      </c>
      <c r="V76" t="str">
        <f t="shared" si="12"/>
        <v>May</v>
      </c>
      <c r="W76" t="str">
        <f t="shared" si="13"/>
        <v>2014</v>
      </c>
    </row>
    <row r="77" spans="1:23" ht="30" x14ac:dyDescent="0.2">
      <c r="A77">
        <v>1948</v>
      </c>
      <c r="B77" s="3" t="s">
        <v>1949</v>
      </c>
      <c r="C77" s="3" t="s">
        <v>6058</v>
      </c>
      <c r="D77">
        <v>100000</v>
      </c>
      <c r="E77">
        <v>800211</v>
      </c>
      <c r="F77" t="s">
        <v>8219</v>
      </c>
      <c r="G77" t="s">
        <v>8224</v>
      </c>
      <c r="H77" t="s">
        <v>8246</v>
      </c>
      <c r="I77">
        <v>1465232520</v>
      </c>
      <c r="J77">
        <v>1460557809</v>
      </c>
      <c r="K77" t="b">
        <v>1</v>
      </c>
      <c r="L77">
        <v>4245</v>
      </c>
      <c r="M77" t="b">
        <v>1</v>
      </c>
      <c r="N77" t="s">
        <v>8295</v>
      </c>
      <c r="O77" s="8">
        <f t="shared" si="7"/>
        <v>800.21100000000001</v>
      </c>
      <c r="P77" s="9">
        <f t="shared" si="8"/>
        <v>188.50671378091872</v>
      </c>
      <c r="Q77" t="s">
        <v>8319</v>
      </c>
      <c r="R77" t="s">
        <v>8349</v>
      </c>
      <c r="S77" s="13">
        <f t="shared" si="9"/>
        <v>42473.395937499998</v>
      </c>
      <c r="T77" s="14">
        <f t="shared" si="10"/>
        <v>42527.501388888886</v>
      </c>
      <c r="U77" s="13" t="str">
        <f t="shared" si="11"/>
        <v>Apr</v>
      </c>
      <c r="V77" t="str">
        <f t="shared" si="12"/>
        <v>Jun</v>
      </c>
      <c r="W77" t="str">
        <f t="shared" si="13"/>
        <v>2016</v>
      </c>
    </row>
    <row r="78" spans="1:23" ht="45" x14ac:dyDescent="0.2">
      <c r="A78">
        <v>1955</v>
      </c>
      <c r="B78" s="3" t="s">
        <v>1956</v>
      </c>
      <c r="C78" s="3" t="s">
        <v>6065</v>
      </c>
      <c r="D78">
        <v>42000</v>
      </c>
      <c r="E78">
        <v>167410.01999999999</v>
      </c>
      <c r="F78" t="s">
        <v>8219</v>
      </c>
      <c r="G78" t="s">
        <v>8224</v>
      </c>
      <c r="H78" t="s">
        <v>8246</v>
      </c>
      <c r="I78">
        <v>1337799600</v>
      </c>
      <c r="J78">
        <v>1334989881</v>
      </c>
      <c r="K78" t="b">
        <v>1</v>
      </c>
      <c r="L78">
        <v>290</v>
      </c>
      <c r="M78" t="b">
        <v>1</v>
      </c>
      <c r="N78" t="s">
        <v>8295</v>
      </c>
      <c r="O78" s="8">
        <f t="shared" si="7"/>
        <v>398.59528571428569</v>
      </c>
      <c r="P78" s="9">
        <f t="shared" si="8"/>
        <v>577.27593103448271</v>
      </c>
      <c r="Q78" t="s">
        <v>8319</v>
      </c>
      <c r="R78" t="s">
        <v>8349</v>
      </c>
      <c r="S78" s="13">
        <f t="shared" si="9"/>
        <v>41020.063437500001</v>
      </c>
      <c r="T78" s="14">
        <f t="shared" si="10"/>
        <v>41052.583333333328</v>
      </c>
      <c r="U78" s="13" t="str">
        <f t="shared" si="11"/>
        <v>Apr</v>
      </c>
      <c r="V78" t="str">
        <f t="shared" si="12"/>
        <v>May</v>
      </c>
      <c r="W78" t="str">
        <f t="shared" si="13"/>
        <v>2012</v>
      </c>
    </row>
    <row r="79" spans="1:23" ht="45" x14ac:dyDescent="0.2">
      <c r="A79">
        <v>1962</v>
      </c>
      <c r="B79" s="3" t="s">
        <v>1963</v>
      </c>
      <c r="C79" s="3" t="s">
        <v>6072</v>
      </c>
      <c r="D79">
        <v>10000</v>
      </c>
      <c r="E79">
        <v>19292.5</v>
      </c>
      <c r="F79" t="s">
        <v>8219</v>
      </c>
      <c r="G79" t="s">
        <v>8224</v>
      </c>
      <c r="H79" t="s">
        <v>8246</v>
      </c>
      <c r="I79">
        <v>1400006636</v>
      </c>
      <c r="J79">
        <v>1397414636</v>
      </c>
      <c r="K79" t="b">
        <v>1</v>
      </c>
      <c r="L79">
        <v>306</v>
      </c>
      <c r="M79" t="b">
        <v>1</v>
      </c>
      <c r="N79" t="s">
        <v>8295</v>
      </c>
      <c r="O79" s="8">
        <f t="shared" si="7"/>
        <v>192.92499999999998</v>
      </c>
      <c r="P79" s="9">
        <f t="shared" si="8"/>
        <v>63.04738562091503</v>
      </c>
      <c r="Q79" t="s">
        <v>8319</v>
      </c>
      <c r="R79" t="s">
        <v>8349</v>
      </c>
      <c r="S79" s="13">
        <f t="shared" si="9"/>
        <v>41742.572175925925</v>
      </c>
      <c r="T79" s="14">
        <f t="shared" si="10"/>
        <v>41772.572175925925</v>
      </c>
      <c r="U79" s="13" t="str">
        <f t="shared" si="11"/>
        <v>Apr</v>
      </c>
      <c r="V79" t="str">
        <f t="shared" si="12"/>
        <v>May</v>
      </c>
      <c r="W79" t="str">
        <f t="shared" si="13"/>
        <v>2014</v>
      </c>
    </row>
    <row r="80" spans="1:23" ht="45" x14ac:dyDescent="0.2">
      <c r="A80">
        <v>1967</v>
      </c>
      <c r="B80" s="3" t="s">
        <v>1968</v>
      </c>
      <c r="C80" s="3" t="s">
        <v>6077</v>
      </c>
      <c r="D80">
        <v>20000</v>
      </c>
      <c r="E80">
        <v>74026</v>
      </c>
      <c r="F80" t="s">
        <v>8219</v>
      </c>
      <c r="G80" t="s">
        <v>8224</v>
      </c>
      <c r="H80" t="s">
        <v>8246</v>
      </c>
      <c r="I80">
        <v>1398959729</v>
      </c>
      <c r="J80">
        <v>1396367729</v>
      </c>
      <c r="K80" t="b">
        <v>1</v>
      </c>
      <c r="L80">
        <v>405</v>
      </c>
      <c r="M80" t="b">
        <v>1</v>
      </c>
      <c r="N80" t="s">
        <v>8295</v>
      </c>
      <c r="O80" s="8">
        <f t="shared" si="7"/>
        <v>370.13</v>
      </c>
      <c r="P80" s="9">
        <f t="shared" si="8"/>
        <v>182.78024691358024</v>
      </c>
      <c r="Q80" t="s">
        <v>8319</v>
      </c>
      <c r="R80" t="s">
        <v>8349</v>
      </c>
      <c r="S80" s="13">
        <f t="shared" si="9"/>
        <v>41730.455196759256</v>
      </c>
      <c r="T80" s="14">
        <f t="shared" si="10"/>
        <v>41760.455196759256</v>
      </c>
      <c r="U80" s="13" t="str">
        <f t="shared" si="11"/>
        <v>Apr</v>
      </c>
      <c r="V80" t="str">
        <f t="shared" si="12"/>
        <v>May</v>
      </c>
      <c r="W80" t="str">
        <f t="shared" si="13"/>
        <v>2014</v>
      </c>
    </row>
    <row r="81" spans="1:23" ht="45" x14ac:dyDescent="0.2">
      <c r="A81">
        <v>2020</v>
      </c>
      <c r="B81" s="3" t="s">
        <v>2021</v>
      </c>
      <c r="C81" s="3" t="s">
        <v>6130</v>
      </c>
      <c r="D81">
        <v>1500</v>
      </c>
      <c r="E81">
        <v>2885</v>
      </c>
      <c r="F81" t="s">
        <v>8219</v>
      </c>
      <c r="G81" t="s">
        <v>8224</v>
      </c>
      <c r="H81" t="s">
        <v>8246</v>
      </c>
      <c r="I81">
        <v>1400108640</v>
      </c>
      <c r="J81">
        <v>1396923624</v>
      </c>
      <c r="K81" t="b">
        <v>1</v>
      </c>
      <c r="L81">
        <v>122</v>
      </c>
      <c r="M81" t="b">
        <v>1</v>
      </c>
      <c r="N81" t="s">
        <v>8295</v>
      </c>
      <c r="O81" s="8">
        <f t="shared" si="7"/>
        <v>192.33333333333334</v>
      </c>
      <c r="P81" s="9">
        <f t="shared" si="8"/>
        <v>23.647540983606557</v>
      </c>
      <c r="Q81" t="s">
        <v>8319</v>
      </c>
      <c r="R81" t="s">
        <v>8349</v>
      </c>
      <c r="S81" s="13">
        <f t="shared" si="9"/>
        <v>41736.889166666668</v>
      </c>
      <c r="T81" s="14">
        <f t="shared" si="10"/>
        <v>41773.75277777778</v>
      </c>
      <c r="U81" s="13" t="str">
        <f t="shared" si="11"/>
        <v>Apr</v>
      </c>
      <c r="V81" t="str">
        <f t="shared" si="12"/>
        <v>May</v>
      </c>
      <c r="W81" t="str">
        <f t="shared" si="13"/>
        <v>2014</v>
      </c>
    </row>
    <row r="82" spans="1:23" ht="45" x14ac:dyDescent="0.2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>
        <v>1397076319</v>
      </c>
      <c r="K82" t="b">
        <v>1</v>
      </c>
      <c r="L82">
        <v>848</v>
      </c>
      <c r="M82" t="b">
        <v>1</v>
      </c>
      <c r="N82" t="s">
        <v>8295</v>
      </c>
      <c r="O82" s="8">
        <f t="shared" si="7"/>
        <v>131.66833333333335</v>
      </c>
      <c r="P82" s="9">
        <f t="shared" si="8"/>
        <v>46.580778301886795</v>
      </c>
      <c r="Q82" t="s">
        <v>8319</v>
      </c>
      <c r="R82" t="s">
        <v>8349</v>
      </c>
      <c r="S82" s="13">
        <f t="shared" si="9"/>
        <v>41738.656469907401</v>
      </c>
      <c r="T82" s="14">
        <f t="shared" si="10"/>
        <v>41768.656469907401</v>
      </c>
      <c r="U82" s="13" t="str">
        <f t="shared" si="11"/>
        <v>Apr</v>
      </c>
      <c r="V82" t="str">
        <f t="shared" si="12"/>
        <v>May</v>
      </c>
      <c r="W82" t="str">
        <f t="shared" si="13"/>
        <v>2014</v>
      </c>
    </row>
    <row r="83" spans="1:23" ht="45" x14ac:dyDescent="0.2">
      <c r="A83">
        <v>2046</v>
      </c>
      <c r="B83" s="3" t="s">
        <v>2047</v>
      </c>
      <c r="C83" s="3" t="s">
        <v>6156</v>
      </c>
      <c r="D83">
        <v>10000</v>
      </c>
      <c r="E83">
        <v>12110</v>
      </c>
      <c r="F83" t="s">
        <v>8219</v>
      </c>
      <c r="G83" t="s">
        <v>8224</v>
      </c>
      <c r="H83" t="s">
        <v>8246</v>
      </c>
      <c r="I83">
        <v>1369282044</v>
      </c>
      <c r="J83">
        <v>1366690044</v>
      </c>
      <c r="K83" t="b">
        <v>0</v>
      </c>
      <c r="L83">
        <v>217</v>
      </c>
      <c r="M83" t="b">
        <v>1</v>
      </c>
      <c r="N83" t="s">
        <v>8295</v>
      </c>
      <c r="O83" s="8">
        <f t="shared" si="7"/>
        <v>121.10000000000001</v>
      </c>
      <c r="P83" s="9">
        <f t="shared" si="8"/>
        <v>55.806451612903224</v>
      </c>
      <c r="Q83" t="s">
        <v>8319</v>
      </c>
      <c r="R83" t="s">
        <v>8349</v>
      </c>
      <c r="S83" s="13">
        <f t="shared" si="9"/>
        <v>41386.963472222218</v>
      </c>
      <c r="T83" s="14">
        <f t="shared" si="10"/>
        <v>41416.963472222218</v>
      </c>
      <c r="U83" s="13" t="str">
        <f t="shared" si="11"/>
        <v>Apr</v>
      </c>
      <c r="V83" t="str">
        <f t="shared" si="12"/>
        <v>May</v>
      </c>
      <c r="W83" t="str">
        <f t="shared" si="13"/>
        <v>2013</v>
      </c>
    </row>
    <row r="84" spans="1:23" ht="45" x14ac:dyDescent="0.2">
      <c r="A84">
        <v>2048</v>
      </c>
      <c r="B84" s="3" t="s">
        <v>2049</v>
      </c>
      <c r="C84" s="3" t="s">
        <v>6158</v>
      </c>
      <c r="D84">
        <v>85000</v>
      </c>
      <c r="E84">
        <v>126082.45</v>
      </c>
      <c r="F84" t="s">
        <v>8219</v>
      </c>
      <c r="G84" t="s">
        <v>8224</v>
      </c>
      <c r="H84" t="s">
        <v>8246</v>
      </c>
      <c r="I84">
        <v>1369323491</v>
      </c>
      <c r="J84">
        <v>1366731491</v>
      </c>
      <c r="K84" t="b">
        <v>0</v>
      </c>
      <c r="L84">
        <v>1373</v>
      </c>
      <c r="M84" t="b">
        <v>1</v>
      </c>
      <c r="N84" t="s">
        <v>8295</v>
      </c>
      <c r="O84" s="8">
        <f t="shared" si="7"/>
        <v>148.33229411764705</v>
      </c>
      <c r="P84" s="9">
        <f t="shared" si="8"/>
        <v>91.82989803350327</v>
      </c>
      <c r="Q84" t="s">
        <v>8319</v>
      </c>
      <c r="R84" t="s">
        <v>8349</v>
      </c>
      <c r="S84" s="13">
        <f t="shared" si="9"/>
        <v>41387.443182870367</v>
      </c>
      <c r="T84" s="14">
        <f t="shared" si="10"/>
        <v>41417.443182870367</v>
      </c>
      <c r="U84" s="13" t="str">
        <f t="shared" si="11"/>
        <v>Apr</v>
      </c>
      <c r="V84" t="str">
        <f t="shared" si="12"/>
        <v>May</v>
      </c>
      <c r="W84" t="str">
        <f t="shared" si="13"/>
        <v>2013</v>
      </c>
    </row>
    <row r="85" spans="1:23" ht="45" x14ac:dyDescent="0.2">
      <c r="A85">
        <v>2050</v>
      </c>
      <c r="B85" s="3" t="s">
        <v>2051</v>
      </c>
      <c r="C85" s="3" t="s">
        <v>6160</v>
      </c>
      <c r="D85">
        <v>10000</v>
      </c>
      <c r="E85">
        <v>47327</v>
      </c>
      <c r="F85" t="s">
        <v>8219</v>
      </c>
      <c r="G85" t="s">
        <v>8224</v>
      </c>
      <c r="H85" t="s">
        <v>8246</v>
      </c>
      <c r="I85">
        <v>1433036578</v>
      </c>
      <c r="J85">
        <v>1429580578</v>
      </c>
      <c r="K85" t="b">
        <v>0</v>
      </c>
      <c r="L85">
        <v>170</v>
      </c>
      <c r="M85" t="b">
        <v>1</v>
      </c>
      <c r="N85" t="s">
        <v>8295</v>
      </c>
      <c r="O85" s="8">
        <f t="shared" si="7"/>
        <v>473.27000000000004</v>
      </c>
      <c r="P85" s="9">
        <f t="shared" si="8"/>
        <v>278.39411764705881</v>
      </c>
      <c r="Q85" t="s">
        <v>8319</v>
      </c>
      <c r="R85" t="s">
        <v>8349</v>
      </c>
      <c r="S85" s="13">
        <f t="shared" si="9"/>
        <v>42114.863171296289</v>
      </c>
      <c r="T85" s="14">
        <f t="shared" si="10"/>
        <v>42154.863171296289</v>
      </c>
      <c r="U85" s="13" t="str">
        <f t="shared" si="11"/>
        <v>Apr</v>
      </c>
      <c r="V85" t="str">
        <f t="shared" si="12"/>
        <v>May</v>
      </c>
      <c r="W85" t="str">
        <f t="shared" si="13"/>
        <v>2015</v>
      </c>
    </row>
    <row r="86" spans="1:23" ht="45" x14ac:dyDescent="0.2">
      <c r="A86">
        <v>2054</v>
      </c>
      <c r="B86" s="3" t="s">
        <v>2055</v>
      </c>
      <c r="C86" s="3" t="s">
        <v>6164</v>
      </c>
      <c r="D86">
        <v>35000</v>
      </c>
      <c r="E86">
        <v>39757</v>
      </c>
      <c r="F86" t="s">
        <v>8219</v>
      </c>
      <c r="G86" t="s">
        <v>8225</v>
      </c>
      <c r="H86" t="s">
        <v>8247</v>
      </c>
      <c r="I86">
        <v>1399033810</v>
      </c>
      <c r="J86">
        <v>1396441810</v>
      </c>
      <c r="K86" t="b">
        <v>0</v>
      </c>
      <c r="L86">
        <v>621</v>
      </c>
      <c r="M86" t="b">
        <v>1</v>
      </c>
      <c r="N86" t="s">
        <v>8295</v>
      </c>
      <c r="O86" s="8">
        <f t="shared" si="7"/>
        <v>113.59142857142857</v>
      </c>
      <c r="P86" s="9">
        <f t="shared" si="8"/>
        <v>64.020933977455712</v>
      </c>
      <c r="Q86" t="s">
        <v>8319</v>
      </c>
      <c r="R86" t="s">
        <v>8349</v>
      </c>
      <c r="S86" s="13">
        <f t="shared" si="9"/>
        <v>41731.312615740739</v>
      </c>
      <c r="T86" s="14">
        <f t="shared" si="10"/>
        <v>41761.312615740739</v>
      </c>
      <c r="U86" s="13" t="str">
        <f t="shared" si="11"/>
        <v>Apr</v>
      </c>
      <c r="V86" t="str">
        <f t="shared" si="12"/>
        <v>May</v>
      </c>
      <c r="W86" t="str">
        <f t="shared" si="13"/>
        <v>2014</v>
      </c>
    </row>
    <row r="87" spans="1:23" ht="30" x14ac:dyDescent="0.2">
      <c r="A87">
        <v>2063</v>
      </c>
      <c r="B87" s="3" t="s">
        <v>2064</v>
      </c>
      <c r="C87" s="3" t="s">
        <v>6173</v>
      </c>
      <c r="D87">
        <v>4000</v>
      </c>
      <c r="E87">
        <v>5922</v>
      </c>
      <c r="F87" t="s">
        <v>8219</v>
      </c>
      <c r="G87" t="s">
        <v>8236</v>
      </c>
      <c r="H87" t="s">
        <v>8249</v>
      </c>
      <c r="I87">
        <v>1463333701</v>
      </c>
      <c r="J87">
        <v>1460482501</v>
      </c>
      <c r="K87" t="b">
        <v>0</v>
      </c>
      <c r="L87">
        <v>49</v>
      </c>
      <c r="M87" t="b">
        <v>1</v>
      </c>
      <c r="N87" t="s">
        <v>8295</v>
      </c>
      <c r="O87" s="8">
        <f t="shared" si="7"/>
        <v>148.04999999999998</v>
      </c>
      <c r="P87" s="9">
        <f t="shared" si="8"/>
        <v>120.85714285714286</v>
      </c>
      <c r="Q87" t="s">
        <v>8319</v>
      </c>
      <c r="R87" t="s">
        <v>8349</v>
      </c>
      <c r="S87" s="13">
        <f t="shared" si="9"/>
        <v>42472.524317129624</v>
      </c>
      <c r="T87" s="14">
        <f t="shared" si="10"/>
        <v>42505.524317129624</v>
      </c>
      <c r="U87" s="13" t="str">
        <f t="shared" si="11"/>
        <v>Apr</v>
      </c>
      <c r="V87" t="str">
        <f t="shared" si="12"/>
        <v>May</v>
      </c>
      <c r="W87" t="str">
        <f t="shared" si="13"/>
        <v>2016</v>
      </c>
    </row>
    <row r="88" spans="1:23" ht="45" x14ac:dyDescent="0.2">
      <c r="A88">
        <v>2064</v>
      </c>
      <c r="B88" s="3" t="s">
        <v>2065</v>
      </c>
      <c r="C88" s="3" t="s">
        <v>6174</v>
      </c>
      <c r="D88">
        <v>261962</v>
      </c>
      <c r="E88">
        <v>500784.27</v>
      </c>
      <c r="F88" t="s">
        <v>8219</v>
      </c>
      <c r="G88" t="s">
        <v>8224</v>
      </c>
      <c r="H88" t="s">
        <v>8246</v>
      </c>
      <c r="I88">
        <v>1370001600</v>
      </c>
      <c r="J88">
        <v>1366879523</v>
      </c>
      <c r="K88" t="b">
        <v>0</v>
      </c>
      <c r="L88">
        <v>5812</v>
      </c>
      <c r="M88" t="b">
        <v>1</v>
      </c>
      <c r="N88" t="s">
        <v>8295</v>
      </c>
      <c r="O88" s="8">
        <f t="shared" si="7"/>
        <v>191.16676082790633</v>
      </c>
      <c r="P88" s="9">
        <f t="shared" si="8"/>
        <v>86.163845492085343</v>
      </c>
      <c r="Q88" t="s">
        <v>8319</v>
      </c>
      <c r="R88" t="s">
        <v>8349</v>
      </c>
      <c r="S88" s="13">
        <f t="shared" si="9"/>
        <v>41389.1565162037</v>
      </c>
      <c r="T88" s="14">
        <f t="shared" si="10"/>
        <v>41425.291666666664</v>
      </c>
      <c r="U88" s="13" t="str">
        <f t="shared" si="11"/>
        <v>Apr</v>
      </c>
      <c r="V88" t="str">
        <f t="shared" si="12"/>
        <v>May</v>
      </c>
      <c r="W88" t="str">
        <f t="shared" si="13"/>
        <v>2013</v>
      </c>
    </row>
    <row r="89" spans="1:23" ht="30" x14ac:dyDescent="0.2">
      <c r="A89">
        <v>2067</v>
      </c>
      <c r="B89" s="3" t="s">
        <v>2068</v>
      </c>
      <c r="C89" s="3" t="s">
        <v>6177</v>
      </c>
      <c r="D89">
        <v>495</v>
      </c>
      <c r="E89">
        <v>628</v>
      </c>
      <c r="F89" t="s">
        <v>8219</v>
      </c>
      <c r="G89" t="s">
        <v>8225</v>
      </c>
      <c r="H89" t="s">
        <v>8247</v>
      </c>
      <c r="I89">
        <v>1432499376</v>
      </c>
      <c r="J89">
        <v>1429648176</v>
      </c>
      <c r="K89" t="b">
        <v>0</v>
      </c>
      <c r="L89">
        <v>10</v>
      </c>
      <c r="M89" t="b">
        <v>1</v>
      </c>
      <c r="N89" t="s">
        <v>8295</v>
      </c>
      <c r="O89" s="8">
        <f t="shared" si="7"/>
        <v>126.86868686868686</v>
      </c>
      <c r="P89" s="9">
        <f t="shared" si="8"/>
        <v>62.8</v>
      </c>
      <c r="Q89" t="s">
        <v>8319</v>
      </c>
      <c r="R89" t="s">
        <v>8349</v>
      </c>
      <c r="S89" s="13">
        <f t="shared" si="9"/>
        <v>42115.645555555551</v>
      </c>
      <c r="T89" s="14">
        <f t="shared" si="10"/>
        <v>42148.645555555551</v>
      </c>
      <c r="U89" s="13" t="str">
        <f t="shared" si="11"/>
        <v>Apr</v>
      </c>
      <c r="V89" t="str">
        <f t="shared" si="12"/>
        <v>May</v>
      </c>
      <c r="W89" t="str">
        <f t="shared" si="13"/>
        <v>2015</v>
      </c>
    </row>
    <row r="90" spans="1:23" ht="45" x14ac:dyDescent="0.2">
      <c r="A90">
        <v>2072</v>
      </c>
      <c r="B90" s="3" t="s">
        <v>2073</v>
      </c>
      <c r="C90" s="3" t="s">
        <v>6182</v>
      </c>
      <c r="D90">
        <v>71500</v>
      </c>
      <c r="E90">
        <v>79173</v>
      </c>
      <c r="F90" t="s">
        <v>8219</v>
      </c>
      <c r="G90" t="s">
        <v>8224</v>
      </c>
      <c r="H90" t="s">
        <v>8246</v>
      </c>
      <c r="I90">
        <v>1462629432</v>
      </c>
      <c r="J90">
        <v>1460037432</v>
      </c>
      <c r="K90" t="b">
        <v>0</v>
      </c>
      <c r="L90">
        <v>350</v>
      </c>
      <c r="M90" t="b">
        <v>1</v>
      </c>
      <c r="N90" t="s">
        <v>8295</v>
      </c>
      <c r="O90" s="8">
        <f t="shared" si="7"/>
        <v>110.73146853146854</v>
      </c>
      <c r="P90" s="9">
        <f t="shared" si="8"/>
        <v>226.20857142857142</v>
      </c>
      <c r="Q90" t="s">
        <v>8319</v>
      </c>
      <c r="R90" t="s">
        <v>8349</v>
      </c>
      <c r="S90" s="13">
        <f t="shared" si="9"/>
        <v>42467.373055555552</v>
      </c>
      <c r="T90" s="14">
        <f t="shared" si="10"/>
        <v>42497.373055555552</v>
      </c>
      <c r="U90" s="13" t="str">
        <f t="shared" si="11"/>
        <v>Apr</v>
      </c>
      <c r="V90" t="str">
        <f t="shared" si="12"/>
        <v>May</v>
      </c>
      <c r="W90" t="str">
        <f t="shared" si="13"/>
        <v>2016</v>
      </c>
    </row>
    <row r="91" spans="1:23" ht="30" x14ac:dyDescent="0.2">
      <c r="A91">
        <v>2074</v>
      </c>
      <c r="B91" s="3" t="s">
        <v>2075</v>
      </c>
      <c r="C91" s="3" t="s">
        <v>6184</v>
      </c>
      <c r="D91">
        <v>600</v>
      </c>
      <c r="E91">
        <v>615</v>
      </c>
      <c r="F91" t="s">
        <v>8219</v>
      </c>
      <c r="G91" t="s">
        <v>8224</v>
      </c>
      <c r="H91" t="s">
        <v>8246</v>
      </c>
      <c r="I91">
        <v>1462564182</v>
      </c>
      <c r="J91">
        <v>1459972182</v>
      </c>
      <c r="K91" t="b">
        <v>0</v>
      </c>
      <c r="L91">
        <v>3</v>
      </c>
      <c r="M91" t="b">
        <v>1</v>
      </c>
      <c r="N91" t="s">
        <v>8295</v>
      </c>
      <c r="O91" s="8">
        <f t="shared" si="7"/>
        <v>102.49999999999999</v>
      </c>
      <c r="P91" s="9">
        <f t="shared" si="8"/>
        <v>205</v>
      </c>
      <c r="Q91" t="s">
        <v>8319</v>
      </c>
      <c r="R91" t="s">
        <v>8349</v>
      </c>
      <c r="S91" s="13">
        <f t="shared" si="9"/>
        <v>42466.617847222216</v>
      </c>
      <c r="T91" s="14">
        <f t="shared" si="10"/>
        <v>42496.617847222216</v>
      </c>
      <c r="U91" s="13" t="str">
        <f t="shared" si="11"/>
        <v>Apr</v>
      </c>
      <c r="V91" t="str">
        <f t="shared" si="12"/>
        <v>May</v>
      </c>
      <c r="W91" t="str">
        <f t="shared" si="13"/>
        <v>2016</v>
      </c>
    </row>
    <row r="92" spans="1:23" ht="45" x14ac:dyDescent="0.2">
      <c r="A92">
        <v>2077</v>
      </c>
      <c r="B92" s="3" t="s">
        <v>2078</v>
      </c>
      <c r="C92" s="3" t="s">
        <v>6187</v>
      </c>
      <c r="D92">
        <v>50000</v>
      </c>
      <c r="E92">
        <v>57754</v>
      </c>
      <c r="F92" t="s">
        <v>8219</v>
      </c>
      <c r="G92" t="s">
        <v>8224</v>
      </c>
      <c r="H92" t="s">
        <v>8246</v>
      </c>
      <c r="I92">
        <v>1433538000</v>
      </c>
      <c r="J92">
        <v>1428541276</v>
      </c>
      <c r="K92" t="b">
        <v>0</v>
      </c>
      <c r="L92">
        <v>188</v>
      </c>
      <c r="M92" t="b">
        <v>1</v>
      </c>
      <c r="N92" t="s">
        <v>8295</v>
      </c>
      <c r="O92" s="8">
        <f t="shared" si="7"/>
        <v>115.50800000000001</v>
      </c>
      <c r="P92" s="9">
        <f t="shared" si="8"/>
        <v>307.20212765957444</v>
      </c>
      <c r="Q92" t="s">
        <v>8319</v>
      </c>
      <c r="R92" t="s">
        <v>8349</v>
      </c>
      <c r="S92" s="13">
        <f t="shared" si="9"/>
        <v>42102.83421296296</v>
      </c>
      <c r="T92" s="14">
        <f t="shared" si="10"/>
        <v>42160.666666666664</v>
      </c>
      <c r="U92" s="13" t="str">
        <f t="shared" si="11"/>
        <v>Apr</v>
      </c>
      <c r="V92" t="str">
        <f t="shared" si="12"/>
        <v>Jun</v>
      </c>
      <c r="W92" t="str">
        <f t="shared" si="13"/>
        <v>2015</v>
      </c>
    </row>
    <row r="93" spans="1:23" ht="45" x14ac:dyDescent="0.2">
      <c r="A93">
        <v>2081</v>
      </c>
      <c r="B93" s="3" t="s">
        <v>2082</v>
      </c>
      <c r="C93" s="3" t="s">
        <v>6191</v>
      </c>
      <c r="D93">
        <v>3500</v>
      </c>
      <c r="E93">
        <v>4010</v>
      </c>
      <c r="F93" t="s">
        <v>8219</v>
      </c>
      <c r="G93" t="s">
        <v>8224</v>
      </c>
      <c r="H93" t="s">
        <v>8246</v>
      </c>
      <c r="I93">
        <v>1337144340</v>
      </c>
      <c r="J93">
        <v>1333597555</v>
      </c>
      <c r="K93" t="b">
        <v>0</v>
      </c>
      <c r="L93">
        <v>55</v>
      </c>
      <c r="M93" t="b">
        <v>1</v>
      </c>
      <c r="N93" t="s">
        <v>8279</v>
      </c>
      <c r="O93" s="8">
        <f t="shared" si="7"/>
        <v>114.57142857142857</v>
      </c>
      <c r="P93" s="9">
        <f t="shared" si="8"/>
        <v>72.909090909090907</v>
      </c>
      <c r="Q93" t="s">
        <v>8325</v>
      </c>
      <c r="R93" t="s">
        <v>8329</v>
      </c>
      <c r="S93" s="13">
        <f t="shared" si="9"/>
        <v>41003.948553240734</v>
      </c>
      <c r="T93" s="14">
        <f t="shared" si="10"/>
        <v>41044.999305555553</v>
      </c>
      <c r="U93" s="13" t="str">
        <f t="shared" si="11"/>
        <v>Apr</v>
      </c>
      <c r="V93" t="str">
        <f t="shared" si="12"/>
        <v>May</v>
      </c>
      <c r="W93" t="str">
        <f t="shared" si="13"/>
        <v>2012</v>
      </c>
    </row>
    <row r="94" spans="1:23" ht="45" x14ac:dyDescent="0.2">
      <c r="A94">
        <v>2084</v>
      </c>
      <c r="B94" s="3" t="s">
        <v>2085</v>
      </c>
      <c r="C94" s="3" t="s">
        <v>6194</v>
      </c>
      <c r="D94">
        <v>3000</v>
      </c>
      <c r="E94">
        <v>3250</v>
      </c>
      <c r="F94" t="s">
        <v>8219</v>
      </c>
      <c r="G94" t="s">
        <v>8224</v>
      </c>
      <c r="H94" t="s">
        <v>8246</v>
      </c>
      <c r="I94">
        <v>1399186740</v>
      </c>
      <c r="J94">
        <v>1396468782</v>
      </c>
      <c r="K94" t="b">
        <v>0</v>
      </c>
      <c r="L94">
        <v>46</v>
      </c>
      <c r="M94" t="b">
        <v>1</v>
      </c>
      <c r="N94" t="s">
        <v>8279</v>
      </c>
      <c r="O94" s="8">
        <f t="shared" si="7"/>
        <v>108.33333333333333</v>
      </c>
      <c r="P94" s="9">
        <f t="shared" si="8"/>
        <v>70.652173913043484</v>
      </c>
      <c r="Q94" t="s">
        <v>8325</v>
      </c>
      <c r="R94" t="s">
        <v>8329</v>
      </c>
      <c r="S94" s="13">
        <f t="shared" si="9"/>
        <v>41731.624791666662</v>
      </c>
      <c r="T94" s="14">
        <f t="shared" si="10"/>
        <v>41763.082638888889</v>
      </c>
      <c r="U94" s="13" t="str">
        <f t="shared" si="11"/>
        <v>Apr</v>
      </c>
      <c r="V94" t="str">
        <f t="shared" si="12"/>
        <v>May</v>
      </c>
      <c r="W94" t="str">
        <f t="shared" si="13"/>
        <v>2014</v>
      </c>
    </row>
    <row r="95" spans="1:23" ht="45" x14ac:dyDescent="0.2">
      <c r="A95">
        <v>2102</v>
      </c>
      <c r="B95" s="3" t="s">
        <v>2103</v>
      </c>
      <c r="C95" s="3" t="s">
        <v>6212</v>
      </c>
      <c r="D95">
        <v>1000</v>
      </c>
      <c r="E95">
        <v>1360</v>
      </c>
      <c r="F95" t="s">
        <v>8219</v>
      </c>
      <c r="G95" t="s">
        <v>8224</v>
      </c>
      <c r="H95" t="s">
        <v>8246</v>
      </c>
      <c r="I95">
        <v>1304628648</v>
      </c>
      <c r="J95">
        <v>1302036648</v>
      </c>
      <c r="K95" t="b">
        <v>0</v>
      </c>
      <c r="L95">
        <v>38</v>
      </c>
      <c r="M95" t="b">
        <v>1</v>
      </c>
      <c r="N95" t="s">
        <v>8279</v>
      </c>
      <c r="O95" s="8">
        <f t="shared" si="7"/>
        <v>136</v>
      </c>
      <c r="P95" s="9">
        <f t="shared" si="8"/>
        <v>35.789473684210527</v>
      </c>
      <c r="Q95" t="s">
        <v>8325</v>
      </c>
      <c r="R95" t="s">
        <v>8329</v>
      </c>
      <c r="S95" s="13">
        <f t="shared" si="9"/>
        <v>40638.660277777773</v>
      </c>
      <c r="T95" s="14">
        <f t="shared" si="10"/>
        <v>40668.660277777773</v>
      </c>
      <c r="U95" s="13" t="str">
        <f t="shared" si="11"/>
        <v>Apr</v>
      </c>
      <c r="V95" t="str">
        <f t="shared" si="12"/>
        <v>May</v>
      </c>
      <c r="W95" t="str">
        <f t="shared" si="13"/>
        <v>2011</v>
      </c>
    </row>
    <row r="96" spans="1:23" ht="45" x14ac:dyDescent="0.2">
      <c r="A96">
        <v>2104</v>
      </c>
      <c r="B96" s="3" t="s">
        <v>2105</v>
      </c>
      <c r="C96" s="3" t="s">
        <v>6214</v>
      </c>
      <c r="D96">
        <v>800</v>
      </c>
      <c r="E96">
        <v>1036</v>
      </c>
      <c r="F96" t="s">
        <v>8219</v>
      </c>
      <c r="G96" t="s">
        <v>8224</v>
      </c>
      <c r="H96" t="s">
        <v>8246</v>
      </c>
      <c r="I96">
        <v>1369958400</v>
      </c>
      <c r="J96">
        <v>1367286434</v>
      </c>
      <c r="K96" t="b">
        <v>0</v>
      </c>
      <c r="L96">
        <v>37</v>
      </c>
      <c r="M96" t="b">
        <v>1</v>
      </c>
      <c r="N96" t="s">
        <v>8279</v>
      </c>
      <c r="O96" s="8">
        <f t="shared" si="7"/>
        <v>129.5</v>
      </c>
      <c r="P96" s="9">
        <f t="shared" si="8"/>
        <v>28</v>
      </c>
      <c r="Q96" t="s">
        <v>8325</v>
      </c>
      <c r="R96" t="s">
        <v>8329</v>
      </c>
      <c r="S96" s="13">
        <f t="shared" si="9"/>
        <v>41393.86613425926</v>
      </c>
      <c r="T96" s="14">
        <f t="shared" si="10"/>
        <v>41424.791666666664</v>
      </c>
      <c r="U96" s="13" t="str">
        <f t="shared" si="11"/>
        <v>Apr</v>
      </c>
      <c r="V96" t="str">
        <f t="shared" si="12"/>
        <v>May</v>
      </c>
      <c r="W96" t="str">
        <f t="shared" si="13"/>
        <v>2013</v>
      </c>
    </row>
    <row r="97" spans="1:23" ht="30" x14ac:dyDescent="0.2">
      <c r="A97">
        <v>2110</v>
      </c>
      <c r="B97" s="3" t="s">
        <v>2111</v>
      </c>
      <c r="C97" s="3" t="s">
        <v>6220</v>
      </c>
      <c r="D97">
        <v>2000</v>
      </c>
      <c r="E97">
        <v>2007</v>
      </c>
      <c r="F97" t="s">
        <v>8219</v>
      </c>
      <c r="G97" t="s">
        <v>8224</v>
      </c>
      <c r="H97" t="s">
        <v>8246</v>
      </c>
      <c r="I97">
        <v>1401253140</v>
      </c>
      <c r="J97">
        <v>1398873969</v>
      </c>
      <c r="K97" t="b">
        <v>0</v>
      </c>
      <c r="L97">
        <v>38</v>
      </c>
      <c r="M97" t="b">
        <v>1</v>
      </c>
      <c r="N97" t="s">
        <v>8279</v>
      </c>
      <c r="O97" s="8">
        <f t="shared" si="7"/>
        <v>100.35000000000001</v>
      </c>
      <c r="P97" s="9">
        <f t="shared" si="8"/>
        <v>52.815789473684212</v>
      </c>
      <c r="Q97" t="s">
        <v>8325</v>
      </c>
      <c r="R97" t="s">
        <v>8329</v>
      </c>
      <c r="S97" s="13">
        <f t="shared" si="9"/>
        <v>41759.462604166663</v>
      </c>
      <c r="T97" s="14">
        <f t="shared" si="10"/>
        <v>41786.999305555553</v>
      </c>
      <c r="U97" s="13" t="str">
        <f t="shared" si="11"/>
        <v>Apr</v>
      </c>
      <c r="V97" t="str">
        <f t="shared" si="12"/>
        <v>May</v>
      </c>
      <c r="W97" t="str">
        <f t="shared" si="13"/>
        <v>2014</v>
      </c>
    </row>
    <row r="98" spans="1:23" ht="45" x14ac:dyDescent="0.2">
      <c r="A98">
        <v>2112</v>
      </c>
      <c r="B98" s="3" t="s">
        <v>2113</v>
      </c>
      <c r="C98" s="3" t="s">
        <v>6222</v>
      </c>
      <c r="D98">
        <v>300</v>
      </c>
      <c r="E98">
        <v>300</v>
      </c>
      <c r="F98" t="s">
        <v>8219</v>
      </c>
      <c r="G98" t="s">
        <v>8224</v>
      </c>
      <c r="H98" t="s">
        <v>8246</v>
      </c>
      <c r="I98">
        <v>1366064193</v>
      </c>
      <c r="J98">
        <v>1364854593</v>
      </c>
      <c r="K98" t="b">
        <v>0</v>
      </c>
      <c r="L98">
        <v>11</v>
      </c>
      <c r="M98" t="b">
        <v>1</v>
      </c>
      <c r="N98" t="s">
        <v>8279</v>
      </c>
      <c r="O98" s="8">
        <f t="shared" si="7"/>
        <v>100</v>
      </c>
      <c r="P98" s="9">
        <f t="shared" si="8"/>
        <v>27.272727272727273</v>
      </c>
      <c r="Q98" t="s">
        <v>8325</v>
      </c>
      <c r="R98" t="s">
        <v>8329</v>
      </c>
      <c r="S98" s="13">
        <f t="shared" si="9"/>
        <v>41365.719826388886</v>
      </c>
      <c r="T98" s="14">
        <f t="shared" si="10"/>
        <v>41379.719826388886</v>
      </c>
      <c r="U98" s="13" t="str">
        <f t="shared" si="11"/>
        <v>Apr</v>
      </c>
      <c r="V98" t="str">
        <f t="shared" si="12"/>
        <v>Apr</v>
      </c>
      <c r="W98" t="str">
        <f t="shared" si="13"/>
        <v>2013</v>
      </c>
    </row>
    <row r="99" spans="1:23" ht="45" x14ac:dyDescent="0.2">
      <c r="A99">
        <v>2163</v>
      </c>
      <c r="B99" s="3" t="s">
        <v>2164</v>
      </c>
      <c r="C99" s="3" t="s">
        <v>6273</v>
      </c>
      <c r="D99">
        <v>2500</v>
      </c>
      <c r="E99">
        <v>3305</v>
      </c>
      <c r="F99" t="s">
        <v>8219</v>
      </c>
      <c r="G99" t="s">
        <v>8224</v>
      </c>
      <c r="H99" t="s">
        <v>8246</v>
      </c>
      <c r="I99">
        <v>1433735400</v>
      </c>
      <c r="J99">
        <v>1429306520</v>
      </c>
      <c r="K99" t="b">
        <v>0</v>
      </c>
      <c r="L99">
        <v>44</v>
      </c>
      <c r="M99" t="b">
        <v>1</v>
      </c>
      <c r="N99" t="s">
        <v>8276</v>
      </c>
      <c r="O99" s="8">
        <f t="shared" si="7"/>
        <v>132.20000000000002</v>
      </c>
      <c r="P99" s="9">
        <f t="shared" si="8"/>
        <v>75.11363636363636</v>
      </c>
      <c r="Q99" t="s">
        <v>8325</v>
      </c>
      <c r="R99" t="s">
        <v>8326</v>
      </c>
      <c r="S99" s="13">
        <f t="shared" si="9"/>
        <v>42111.691203703704</v>
      </c>
      <c r="T99" s="14">
        <f t="shared" si="10"/>
        <v>42162.951388888883</v>
      </c>
      <c r="U99" s="13" t="str">
        <f t="shared" si="11"/>
        <v>Apr</v>
      </c>
      <c r="V99" t="str">
        <f t="shared" si="12"/>
        <v>Jun</v>
      </c>
      <c r="W99" t="str">
        <f t="shared" si="13"/>
        <v>2015</v>
      </c>
    </row>
    <row r="100" spans="1:23" ht="45" x14ac:dyDescent="0.2">
      <c r="A100">
        <v>2174</v>
      </c>
      <c r="B100" s="3" t="s">
        <v>2175</v>
      </c>
      <c r="C100" s="3" t="s">
        <v>6284</v>
      </c>
      <c r="D100">
        <v>4000</v>
      </c>
      <c r="E100">
        <v>4119</v>
      </c>
      <c r="F100" t="s">
        <v>8219</v>
      </c>
      <c r="G100" t="s">
        <v>8225</v>
      </c>
      <c r="H100" t="s">
        <v>8247</v>
      </c>
      <c r="I100">
        <v>1462453307</v>
      </c>
      <c r="J100">
        <v>1459861307</v>
      </c>
      <c r="K100" t="b">
        <v>0</v>
      </c>
      <c r="L100">
        <v>63</v>
      </c>
      <c r="M100" t="b">
        <v>1</v>
      </c>
      <c r="N100" t="s">
        <v>8276</v>
      </c>
      <c r="O100" s="8">
        <f t="shared" si="7"/>
        <v>102.97499999999999</v>
      </c>
      <c r="P100" s="9">
        <f t="shared" si="8"/>
        <v>65.38095238095238</v>
      </c>
      <c r="Q100" t="s">
        <v>8325</v>
      </c>
      <c r="R100" t="s">
        <v>8326</v>
      </c>
      <c r="S100" s="13">
        <f t="shared" si="9"/>
        <v>42465.334571759253</v>
      </c>
      <c r="T100" s="14">
        <f t="shared" si="10"/>
        <v>42495.334571759253</v>
      </c>
      <c r="U100" s="13" t="str">
        <f t="shared" si="11"/>
        <v>Apr</v>
      </c>
      <c r="V100" t="str">
        <f t="shared" si="12"/>
        <v>May</v>
      </c>
      <c r="W100" t="str">
        <f t="shared" si="13"/>
        <v>2016</v>
      </c>
    </row>
    <row r="101" spans="1:23" ht="45" x14ac:dyDescent="0.2">
      <c r="A101">
        <v>2176</v>
      </c>
      <c r="B101" s="3" t="s">
        <v>2177</v>
      </c>
      <c r="C101" s="3" t="s">
        <v>6286</v>
      </c>
      <c r="D101">
        <v>5000</v>
      </c>
      <c r="E101">
        <v>6301</v>
      </c>
      <c r="F101" t="s">
        <v>8219</v>
      </c>
      <c r="G101" t="s">
        <v>8224</v>
      </c>
      <c r="H101" t="s">
        <v>8246</v>
      </c>
      <c r="I101">
        <v>1430579509</v>
      </c>
      <c r="J101">
        <v>1427987509</v>
      </c>
      <c r="K101" t="b">
        <v>0</v>
      </c>
      <c r="L101">
        <v>71</v>
      </c>
      <c r="M101" t="b">
        <v>1</v>
      </c>
      <c r="N101" t="s">
        <v>8276</v>
      </c>
      <c r="O101" s="8">
        <f t="shared" si="7"/>
        <v>126.02</v>
      </c>
      <c r="P101" s="9">
        <f t="shared" si="8"/>
        <v>88.74647887323944</v>
      </c>
      <c r="Q101" t="s">
        <v>8325</v>
      </c>
      <c r="R101" t="s">
        <v>8326</v>
      </c>
      <c r="S101" s="13">
        <f t="shared" si="9"/>
        <v>42096.424872685187</v>
      </c>
      <c r="T101" s="14">
        <f t="shared" si="10"/>
        <v>42126.424872685187</v>
      </c>
      <c r="U101" s="13" t="str">
        <f t="shared" si="11"/>
        <v>Apr</v>
      </c>
      <c r="V101" t="str">
        <f t="shared" si="12"/>
        <v>May</v>
      </c>
      <c r="W101" t="str">
        <f t="shared" si="13"/>
        <v>2015</v>
      </c>
    </row>
    <row r="102" spans="1:23" ht="45" x14ac:dyDescent="0.2">
      <c r="A102">
        <v>2189</v>
      </c>
      <c r="B102" s="3" t="s">
        <v>2190</v>
      </c>
      <c r="C102" s="3" t="s">
        <v>6299</v>
      </c>
      <c r="D102">
        <v>1200</v>
      </c>
      <c r="E102">
        <v>6039</v>
      </c>
      <c r="F102" t="s">
        <v>8219</v>
      </c>
      <c r="G102" t="s">
        <v>8225</v>
      </c>
      <c r="H102" t="s">
        <v>8247</v>
      </c>
      <c r="I102">
        <v>1461276000</v>
      </c>
      <c r="J102">
        <v>1460055300</v>
      </c>
      <c r="K102" t="b">
        <v>0</v>
      </c>
      <c r="L102">
        <v>88</v>
      </c>
      <c r="M102" t="b">
        <v>1</v>
      </c>
      <c r="N102" t="s">
        <v>8297</v>
      </c>
      <c r="O102" s="8">
        <f t="shared" si="7"/>
        <v>503.25</v>
      </c>
      <c r="P102" s="9">
        <f t="shared" si="8"/>
        <v>68.625</v>
      </c>
      <c r="Q102" t="s">
        <v>8333</v>
      </c>
      <c r="R102" t="s">
        <v>8351</v>
      </c>
      <c r="S102" s="13">
        <f t="shared" si="9"/>
        <v>42467.579861111109</v>
      </c>
      <c r="T102" s="14">
        <f t="shared" si="10"/>
        <v>42481.708333333336</v>
      </c>
      <c r="U102" s="13" t="str">
        <f t="shared" si="11"/>
        <v>Apr</v>
      </c>
      <c r="V102" t="str">
        <f t="shared" si="12"/>
        <v>Apr</v>
      </c>
      <c r="W102" t="str">
        <f t="shared" si="13"/>
        <v>2016</v>
      </c>
    </row>
    <row r="103" spans="1:23" ht="30" x14ac:dyDescent="0.2">
      <c r="A103">
        <v>2209</v>
      </c>
      <c r="B103" s="3" t="s">
        <v>2210</v>
      </c>
      <c r="C103" s="3" t="s">
        <v>6319</v>
      </c>
      <c r="D103">
        <v>500</v>
      </c>
      <c r="E103">
        <v>754</v>
      </c>
      <c r="F103" t="s">
        <v>8219</v>
      </c>
      <c r="G103" t="s">
        <v>8225</v>
      </c>
      <c r="H103" t="s">
        <v>8247</v>
      </c>
      <c r="I103">
        <v>1397516400</v>
      </c>
      <c r="J103">
        <v>1396524644</v>
      </c>
      <c r="K103" t="b">
        <v>0</v>
      </c>
      <c r="L103">
        <v>15</v>
      </c>
      <c r="M103" t="b">
        <v>1</v>
      </c>
      <c r="N103" t="s">
        <v>8280</v>
      </c>
      <c r="O103" s="8">
        <f t="shared" si="7"/>
        <v>150.80000000000001</v>
      </c>
      <c r="P103" s="9">
        <f t="shared" si="8"/>
        <v>50.266666666666666</v>
      </c>
      <c r="Q103" t="s">
        <v>8325</v>
      </c>
      <c r="R103" t="s">
        <v>8330</v>
      </c>
      <c r="S103" s="13">
        <f t="shared" si="9"/>
        <v>41732.27134259259</v>
      </c>
      <c r="T103" s="14">
        <f t="shared" si="10"/>
        <v>41743.75</v>
      </c>
      <c r="U103" s="13" t="str">
        <f t="shared" si="11"/>
        <v>Apr</v>
      </c>
      <c r="V103" t="str">
        <f t="shared" si="12"/>
        <v>Apr</v>
      </c>
      <c r="W103" t="str">
        <f t="shared" si="13"/>
        <v>2014</v>
      </c>
    </row>
    <row r="104" spans="1:23" ht="45" x14ac:dyDescent="0.2">
      <c r="A104">
        <v>2213</v>
      </c>
      <c r="B104" s="3" t="s">
        <v>2214</v>
      </c>
      <c r="C104" s="3" t="s">
        <v>6323</v>
      </c>
      <c r="D104">
        <v>5</v>
      </c>
      <c r="E104">
        <v>10</v>
      </c>
      <c r="F104" t="s">
        <v>8219</v>
      </c>
      <c r="G104" t="s">
        <v>8224</v>
      </c>
      <c r="H104" t="s">
        <v>8246</v>
      </c>
      <c r="I104">
        <v>1431719379</v>
      </c>
      <c r="J104">
        <v>1429127379</v>
      </c>
      <c r="K104" t="b">
        <v>0</v>
      </c>
      <c r="L104">
        <v>1</v>
      </c>
      <c r="M104" t="b">
        <v>1</v>
      </c>
      <c r="N104" t="s">
        <v>8280</v>
      </c>
      <c r="O104" s="8">
        <f t="shared" si="7"/>
        <v>200</v>
      </c>
      <c r="P104" s="9">
        <f t="shared" si="8"/>
        <v>10</v>
      </c>
      <c r="Q104" t="s">
        <v>8325</v>
      </c>
      <c r="R104" t="s">
        <v>8330</v>
      </c>
      <c r="S104" s="13">
        <f t="shared" si="9"/>
        <v>42109.617812499993</v>
      </c>
      <c r="T104" s="14">
        <f t="shared" si="10"/>
        <v>42139.617812499993</v>
      </c>
      <c r="U104" s="13" t="str">
        <f t="shared" si="11"/>
        <v>Apr</v>
      </c>
      <c r="V104" t="str">
        <f t="shared" si="12"/>
        <v>May</v>
      </c>
      <c r="W104" t="str">
        <f t="shared" si="13"/>
        <v>2015</v>
      </c>
    </row>
    <row r="105" spans="1:23" ht="30" x14ac:dyDescent="0.2">
      <c r="A105">
        <v>2255</v>
      </c>
      <c r="B105" s="3" t="s">
        <v>2256</v>
      </c>
      <c r="C105" s="3" t="s">
        <v>6365</v>
      </c>
      <c r="D105">
        <v>3950</v>
      </c>
      <c r="E105">
        <v>11323</v>
      </c>
      <c r="F105" t="s">
        <v>8219</v>
      </c>
      <c r="G105" t="s">
        <v>8224</v>
      </c>
      <c r="H105" t="s">
        <v>8246</v>
      </c>
      <c r="I105">
        <v>1462661451</v>
      </c>
      <c r="J105">
        <v>1460069451</v>
      </c>
      <c r="K105" t="b">
        <v>0</v>
      </c>
      <c r="L105">
        <v>271</v>
      </c>
      <c r="M105" t="b">
        <v>1</v>
      </c>
      <c r="N105" t="s">
        <v>8297</v>
      </c>
      <c r="O105" s="8">
        <f t="shared" si="7"/>
        <v>286.65822784810126</v>
      </c>
      <c r="P105" s="9">
        <f t="shared" si="8"/>
        <v>41.782287822878232</v>
      </c>
      <c r="Q105" t="s">
        <v>8333</v>
      </c>
      <c r="R105" t="s">
        <v>8351</v>
      </c>
      <c r="S105" s="13">
        <f t="shared" si="9"/>
        <v>42467.743645833332</v>
      </c>
      <c r="T105" s="14">
        <f t="shared" si="10"/>
        <v>42497.743645833332</v>
      </c>
      <c r="U105" s="13" t="str">
        <f t="shared" si="11"/>
        <v>Apr</v>
      </c>
      <c r="V105" t="str">
        <f t="shared" si="12"/>
        <v>May</v>
      </c>
      <c r="W105" t="str">
        <f t="shared" si="13"/>
        <v>2016</v>
      </c>
    </row>
    <row r="106" spans="1:23" ht="45" x14ac:dyDescent="0.2">
      <c r="A106">
        <v>2266</v>
      </c>
      <c r="B106" s="3" t="s">
        <v>2267</v>
      </c>
      <c r="C106" s="3" t="s">
        <v>6376</v>
      </c>
      <c r="D106">
        <v>1500</v>
      </c>
      <c r="E106">
        <v>4804</v>
      </c>
      <c r="F106" t="s">
        <v>8219</v>
      </c>
      <c r="G106" t="s">
        <v>8224</v>
      </c>
      <c r="H106" t="s">
        <v>8246</v>
      </c>
      <c r="I106">
        <v>1461722400</v>
      </c>
      <c r="J106">
        <v>1460235592</v>
      </c>
      <c r="K106" t="b">
        <v>0</v>
      </c>
      <c r="L106">
        <v>194</v>
      </c>
      <c r="M106" t="b">
        <v>1</v>
      </c>
      <c r="N106" t="s">
        <v>8297</v>
      </c>
      <c r="O106" s="8">
        <f t="shared" si="7"/>
        <v>320.26666666666665</v>
      </c>
      <c r="P106" s="9">
        <f t="shared" si="8"/>
        <v>24.762886597938145</v>
      </c>
      <c r="Q106" t="s">
        <v>8333</v>
      </c>
      <c r="R106" t="s">
        <v>8351</v>
      </c>
      <c r="S106" s="13">
        <f t="shared" si="9"/>
        <v>42469.666574074072</v>
      </c>
      <c r="T106" s="14">
        <f t="shared" si="10"/>
        <v>42486.874999999993</v>
      </c>
      <c r="U106" s="13" t="str">
        <f t="shared" si="11"/>
        <v>Apr</v>
      </c>
      <c r="V106" t="str">
        <f t="shared" si="12"/>
        <v>Apr</v>
      </c>
      <c r="W106" t="str">
        <f t="shared" si="13"/>
        <v>2016</v>
      </c>
    </row>
    <row r="107" spans="1:23" ht="45" x14ac:dyDescent="0.2">
      <c r="A107">
        <v>2307</v>
      </c>
      <c r="B107" s="3" t="s">
        <v>2308</v>
      </c>
      <c r="C107" s="3" t="s">
        <v>6417</v>
      </c>
      <c r="D107">
        <v>1964.47</v>
      </c>
      <c r="E107">
        <v>2095.2600000000002</v>
      </c>
      <c r="F107" t="s">
        <v>8219</v>
      </c>
      <c r="G107" t="s">
        <v>8224</v>
      </c>
      <c r="H107" t="s">
        <v>8246</v>
      </c>
      <c r="I107">
        <v>1336245328</v>
      </c>
      <c r="J107">
        <v>1333653333</v>
      </c>
      <c r="K107" t="b">
        <v>1</v>
      </c>
      <c r="L107">
        <v>75</v>
      </c>
      <c r="M107" t="b">
        <v>1</v>
      </c>
      <c r="N107" t="s">
        <v>8279</v>
      </c>
      <c r="O107" s="8">
        <f t="shared" si="7"/>
        <v>106.65777537961894</v>
      </c>
      <c r="P107" s="9">
        <f t="shared" si="8"/>
        <v>27.936800000000002</v>
      </c>
      <c r="Q107" t="s">
        <v>8325</v>
      </c>
      <c r="R107" t="s">
        <v>8329</v>
      </c>
      <c r="S107" s="13">
        <f t="shared" si="9"/>
        <v>41004.594131944446</v>
      </c>
      <c r="T107" s="14">
        <f t="shared" si="10"/>
        <v>41034.59407407407</v>
      </c>
      <c r="U107" s="13" t="str">
        <f t="shared" si="11"/>
        <v>Apr</v>
      </c>
      <c r="V107" t="str">
        <f t="shared" si="12"/>
        <v>May</v>
      </c>
      <c r="W107" t="str">
        <f t="shared" si="13"/>
        <v>2012</v>
      </c>
    </row>
    <row r="108" spans="1:23" ht="45" x14ac:dyDescent="0.2">
      <c r="A108">
        <v>2311</v>
      </c>
      <c r="B108" s="3" t="s">
        <v>2312</v>
      </c>
      <c r="C108" s="3" t="s">
        <v>6421</v>
      </c>
      <c r="D108">
        <v>9000</v>
      </c>
      <c r="E108">
        <v>9370</v>
      </c>
      <c r="F108" t="s">
        <v>8219</v>
      </c>
      <c r="G108" t="s">
        <v>8224</v>
      </c>
      <c r="H108" t="s">
        <v>8246</v>
      </c>
      <c r="I108">
        <v>1399421189</v>
      </c>
      <c r="J108">
        <v>1396829189</v>
      </c>
      <c r="K108" t="b">
        <v>1</v>
      </c>
      <c r="L108">
        <v>104</v>
      </c>
      <c r="M108" t="b">
        <v>1</v>
      </c>
      <c r="N108" t="s">
        <v>8279</v>
      </c>
      <c r="O108" s="8">
        <f t="shared" si="7"/>
        <v>104.11111111111111</v>
      </c>
      <c r="P108" s="9">
        <f t="shared" si="8"/>
        <v>90.09615384615384</v>
      </c>
      <c r="Q108" t="s">
        <v>8325</v>
      </c>
      <c r="R108" t="s">
        <v>8329</v>
      </c>
      <c r="S108" s="13">
        <f t="shared" si="9"/>
        <v>41735.796168981477</v>
      </c>
      <c r="T108" s="14">
        <f t="shared" si="10"/>
        <v>41765.796168981477</v>
      </c>
      <c r="U108" s="13" t="str">
        <f t="shared" si="11"/>
        <v>Apr</v>
      </c>
      <c r="V108" t="str">
        <f t="shared" si="12"/>
        <v>May</v>
      </c>
      <c r="W108" t="str">
        <f t="shared" si="13"/>
        <v>2014</v>
      </c>
    </row>
    <row r="109" spans="1:23" ht="30" x14ac:dyDescent="0.2">
      <c r="A109">
        <v>2313</v>
      </c>
      <c r="B109" s="3" t="s">
        <v>2314</v>
      </c>
      <c r="C109" s="3" t="s">
        <v>6423</v>
      </c>
      <c r="D109">
        <v>5000</v>
      </c>
      <c r="E109">
        <v>8792.02</v>
      </c>
      <c r="F109" t="s">
        <v>8219</v>
      </c>
      <c r="G109" t="s">
        <v>8224</v>
      </c>
      <c r="H109" t="s">
        <v>8246</v>
      </c>
      <c r="I109">
        <v>1336086026</v>
      </c>
      <c r="J109">
        <v>1333494026</v>
      </c>
      <c r="K109" t="b">
        <v>1</v>
      </c>
      <c r="L109">
        <v>157</v>
      </c>
      <c r="M109" t="b">
        <v>1</v>
      </c>
      <c r="N109" t="s">
        <v>8279</v>
      </c>
      <c r="O109" s="8">
        <f t="shared" si="7"/>
        <v>175.84040000000002</v>
      </c>
      <c r="P109" s="9">
        <f t="shared" si="8"/>
        <v>56.000127388535034</v>
      </c>
      <c r="Q109" t="s">
        <v>8325</v>
      </c>
      <c r="R109" t="s">
        <v>8329</v>
      </c>
      <c r="S109" s="13">
        <f t="shared" si="9"/>
        <v>41002.750300925924</v>
      </c>
      <c r="T109" s="14">
        <f t="shared" si="10"/>
        <v>41032.750300925924</v>
      </c>
      <c r="U109" s="13" t="str">
        <f t="shared" si="11"/>
        <v>Apr</v>
      </c>
      <c r="V109" t="str">
        <f t="shared" si="12"/>
        <v>May</v>
      </c>
      <c r="W109" t="str">
        <f t="shared" si="13"/>
        <v>2012</v>
      </c>
    </row>
    <row r="110" spans="1:23" ht="30" x14ac:dyDescent="0.2">
      <c r="A110">
        <v>2315</v>
      </c>
      <c r="B110" s="3" t="s">
        <v>2316</v>
      </c>
      <c r="C110" s="3" t="s">
        <v>6425</v>
      </c>
      <c r="D110">
        <v>2500</v>
      </c>
      <c r="E110">
        <v>2565</v>
      </c>
      <c r="F110" t="s">
        <v>8219</v>
      </c>
      <c r="G110" t="s">
        <v>8224</v>
      </c>
      <c r="H110" t="s">
        <v>8246</v>
      </c>
      <c r="I110">
        <v>1336238743</v>
      </c>
      <c r="J110">
        <v>1333646743</v>
      </c>
      <c r="K110" t="b">
        <v>1</v>
      </c>
      <c r="L110">
        <v>64</v>
      </c>
      <c r="M110" t="b">
        <v>1</v>
      </c>
      <c r="N110" t="s">
        <v>8279</v>
      </c>
      <c r="O110" s="8">
        <f t="shared" si="7"/>
        <v>102.60000000000001</v>
      </c>
      <c r="P110" s="9">
        <f t="shared" si="8"/>
        <v>40.078125</v>
      </c>
      <c r="Q110" t="s">
        <v>8325</v>
      </c>
      <c r="R110" t="s">
        <v>8329</v>
      </c>
      <c r="S110" s="13">
        <f t="shared" si="9"/>
        <v>41004.517858796295</v>
      </c>
      <c r="T110" s="14">
        <f t="shared" si="10"/>
        <v>41034.517858796295</v>
      </c>
      <c r="U110" s="13" t="str">
        <f t="shared" si="11"/>
        <v>Apr</v>
      </c>
      <c r="V110" t="str">
        <f t="shared" si="12"/>
        <v>May</v>
      </c>
      <c r="W110" t="str">
        <f t="shared" si="13"/>
        <v>2012</v>
      </c>
    </row>
    <row r="111" spans="1:23" ht="45" x14ac:dyDescent="0.2">
      <c r="A111">
        <v>2444</v>
      </c>
      <c r="B111" s="3" t="s">
        <v>2445</v>
      </c>
      <c r="C111" s="3" t="s">
        <v>6554</v>
      </c>
      <c r="D111">
        <v>3000</v>
      </c>
      <c r="E111">
        <v>3258</v>
      </c>
      <c r="F111" t="s">
        <v>8219</v>
      </c>
      <c r="G111" t="s">
        <v>8224</v>
      </c>
      <c r="H111" t="s">
        <v>8246</v>
      </c>
      <c r="I111">
        <v>1464199591</v>
      </c>
      <c r="J111">
        <v>1461607591</v>
      </c>
      <c r="K111" t="b">
        <v>0</v>
      </c>
      <c r="L111">
        <v>61</v>
      </c>
      <c r="M111" t="b">
        <v>1</v>
      </c>
      <c r="N111" t="s">
        <v>8298</v>
      </c>
      <c r="O111" s="8">
        <f t="shared" si="7"/>
        <v>108.60000000000001</v>
      </c>
      <c r="P111" s="9">
        <f t="shared" si="8"/>
        <v>53.409836065573771</v>
      </c>
      <c r="Q111" t="s">
        <v>8336</v>
      </c>
      <c r="R111" t="s">
        <v>8352</v>
      </c>
      <c r="S111" s="13">
        <f t="shared" si="9"/>
        <v>42485.54619212963</v>
      </c>
      <c r="T111" s="14">
        <f t="shared" si="10"/>
        <v>42515.54619212963</v>
      </c>
      <c r="U111" s="13" t="str">
        <f t="shared" si="11"/>
        <v>Apr</v>
      </c>
      <c r="V111" t="str">
        <f t="shared" si="12"/>
        <v>May</v>
      </c>
      <c r="W111" t="str">
        <f t="shared" si="13"/>
        <v>2016</v>
      </c>
    </row>
    <row r="112" spans="1:23" ht="45" x14ac:dyDescent="0.2">
      <c r="A112">
        <v>2466</v>
      </c>
      <c r="B112" s="3" t="s">
        <v>2467</v>
      </c>
      <c r="C112" s="3" t="s">
        <v>6576</v>
      </c>
      <c r="D112">
        <v>2500</v>
      </c>
      <c r="E112">
        <v>2500</v>
      </c>
      <c r="F112" t="s">
        <v>8219</v>
      </c>
      <c r="G112" t="s">
        <v>8224</v>
      </c>
      <c r="H112" t="s">
        <v>8246</v>
      </c>
      <c r="I112">
        <v>1368066453</v>
      </c>
      <c r="J112">
        <v>1365474453</v>
      </c>
      <c r="K112" t="b">
        <v>0</v>
      </c>
      <c r="L112">
        <v>52</v>
      </c>
      <c r="M112" t="b">
        <v>1</v>
      </c>
      <c r="N112" t="s">
        <v>8279</v>
      </c>
      <c r="O112" s="8">
        <f t="shared" si="7"/>
        <v>100</v>
      </c>
      <c r="P112" s="9">
        <f t="shared" si="8"/>
        <v>48.07692307692308</v>
      </c>
      <c r="Q112" t="s">
        <v>8325</v>
      </c>
      <c r="R112" t="s">
        <v>8329</v>
      </c>
      <c r="S112" s="13">
        <f t="shared" si="9"/>
        <v>41372.894131944442</v>
      </c>
      <c r="T112" s="14">
        <f t="shared" si="10"/>
        <v>41402.894131944442</v>
      </c>
      <c r="U112" s="13" t="str">
        <f t="shared" si="11"/>
        <v>Apr</v>
      </c>
      <c r="V112" t="str">
        <f t="shared" si="12"/>
        <v>May</v>
      </c>
      <c r="W112" t="str">
        <f t="shared" si="13"/>
        <v>2013</v>
      </c>
    </row>
    <row r="113" spans="1:23" ht="30" x14ac:dyDescent="0.2">
      <c r="A113">
        <v>2467</v>
      </c>
      <c r="B113" s="3" t="s">
        <v>2468</v>
      </c>
      <c r="C113" s="3" t="s">
        <v>6577</v>
      </c>
      <c r="D113">
        <v>1000</v>
      </c>
      <c r="E113">
        <v>1185</v>
      </c>
      <c r="F113" t="s">
        <v>8219</v>
      </c>
      <c r="G113" t="s">
        <v>8224</v>
      </c>
      <c r="H113" t="s">
        <v>8246</v>
      </c>
      <c r="I113">
        <v>1336669200</v>
      </c>
      <c r="J113">
        <v>1335473931</v>
      </c>
      <c r="K113" t="b">
        <v>0</v>
      </c>
      <c r="L113">
        <v>43</v>
      </c>
      <c r="M113" t="b">
        <v>1</v>
      </c>
      <c r="N113" t="s">
        <v>8279</v>
      </c>
      <c r="O113" s="8">
        <f t="shared" si="7"/>
        <v>118.5</v>
      </c>
      <c r="P113" s="9">
        <f t="shared" si="8"/>
        <v>27.558139534883722</v>
      </c>
      <c r="Q113" t="s">
        <v>8325</v>
      </c>
      <c r="R113" t="s">
        <v>8329</v>
      </c>
      <c r="S113" s="13">
        <f t="shared" si="9"/>
        <v>41025.665868055556</v>
      </c>
      <c r="T113" s="14">
        <f t="shared" si="10"/>
        <v>41039.5</v>
      </c>
      <c r="U113" s="13" t="str">
        <f t="shared" si="11"/>
        <v>Apr</v>
      </c>
      <c r="V113" t="str">
        <f t="shared" si="12"/>
        <v>May</v>
      </c>
      <c r="W113" t="str">
        <f t="shared" si="13"/>
        <v>2012</v>
      </c>
    </row>
    <row r="114" spans="1:23" ht="45" x14ac:dyDescent="0.2">
      <c r="A114">
        <v>2470</v>
      </c>
      <c r="B114" s="3" t="s">
        <v>2471</v>
      </c>
      <c r="C114" s="3" t="s">
        <v>6580</v>
      </c>
      <c r="D114">
        <v>1000</v>
      </c>
      <c r="E114">
        <v>1031.6400000000001</v>
      </c>
      <c r="F114" t="s">
        <v>8219</v>
      </c>
      <c r="G114" t="s">
        <v>8224</v>
      </c>
      <c r="H114" t="s">
        <v>8246</v>
      </c>
      <c r="I114">
        <v>1337824055</v>
      </c>
      <c r="J114">
        <v>1335232055</v>
      </c>
      <c r="K114" t="b">
        <v>0</v>
      </c>
      <c r="L114">
        <v>36</v>
      </c>
      <c r="M114" t="b">
        <v>1</v>
      </c>
      <c r="N114" t="s">
        <v>8279</v>
      </c>
      <c r="O114" s="8">
        <f t="shared" si="7"/>
        <v>103.16400000000002</v>
      </c>
      <c r="P114" s="9">
        <f t="shared" si="8"/>
        <v>28.65666666666667</v>
      </c>
      <c r="Q114" t="s">
        <v>8325</v>
      </c>
      <c r="R114" t="s">
        <v>8329</v>
      </c>
      <c r="S114" s="13">
        <f t="shared" si="9"/>
        <v>41022.866377314815</v>
      </c>
      <c r="T114" s="14">
        <f t="shared" si="10"/>
        <v>41052.866377314815</v>
      </c>
      <c r="U114" s="13" t="str">
        <f t="shared" si="11"/>
        <v>Apr</v>
      </c>
      <c r="V114" t="str">
        <f t="shared" si="12"/>
        <v>May</v>
      </c>
      <c r="W114" t="str">
        <f t="shared" si="13"/>
        <v>2012</v>
      </c>
    </row>
    <row r="115" spans="1:23" ht="45" x14ac:dyDescent="0.2">
      <c r="A115">
        <v>2487</v>
      </c>
      <c r="B115" s="3" t="s">
        <v>2487</v>
      </c>
      <c r="C115" s="3" t="s">
        <v>6597</v>
      </c>
      <c r="D115">
        <v>1500</v>
      </c>
      <c r="E115">
        <v>1500.76</v>
      </c>
      <c r="F115" t="s">
        <v>8219</v>
      </c>
      <c r="G115" t="s">
        <v>8224</v>
      </c>
      <c r="H115" t="s">
        <v>8246</v>
      </c>
      <c r="I115">
        <v>1338083997</v>
      </c>
      <c r="J115">
        <v>1335491997</v>
      </c>
      <c r="K115" t="b">
        <v>0</v>
      </c>
      <c r="L115">
        <v>38</v>
      </c>
      <c r="M115" t="b">
        <v>1</v>
      </c>
      <c r="N115" t="s">
        <v>8279</v>
      </c>
      <c r="O115" s="8">
        <f t="shared" si="7"/>
        <v>100.05066666666667</v>
      </c>
      <c r="P115" s="9">
        <f t="shared" si="8"/>
        <v>39.493684210526318</v>
      </c>
      <c r="Q115" t="s">
        <v>8325</v>
      </c>
      <c r="R115" t="s">
        <v>8329</v>
      </c>
      <c r="S115" s="13">
        <f t="shared" si="9"/>
        <v>41025.874965277777</v>
      </c>
      <c r="T115" s="14">
        <f t="shared" si="10"/>
        <v>41055.874965277777</v>
      </c>
      <c r="U115" s="13" t="str">
        <f t="shared" si="11"/>
        <v>Apr</v>
      </c>
      <c r="V115" t="str">
        <f t="shared" si="12"/>
        <v>May</v>
      </c>
      <c r="W115" t="str">
        <f t="shared" si="13"/>
        <v>2012</v>
      </c>
    </row>
    <row r="116" spans="1:23" ht="45" x14ac:dyDescent="0.2">
      <c r="A116">
        <v>2489</v>
      </c>
      <c r="B116" s="3" t="s">
        <v>2489</v>
      </c>
      <c r="C116" s="3" t="s">
        <v>6599</v>
      </c>
      <c r="D116">
        <v>3500</v>
      </c>
      <c r="E116">
        <v>4678.5</v>
      </c>
      <c r="F116" t="s">
        <v>8219</v>
      </c>
      <c r="G116" t="s">
        <v>8224</v>
      </c>
      <c r="H116" t="s">
        <v>8246</v>
      </c>
      <c r="I116">
        <v>1368117239</v>
      </c>
      <c r="J116">
        <v>1365525239</v>
      </c>
      <c r="K116" t="b">
        <v>0</v>
      </c>
      <c r="L116">
        <v>75</v>
      </c>
      <c r="M116" t="b">
        <v>1</v>
      </c>
      <c r="N116" t="s">
        <v>8279</v>
      </c>
      <c r="O116" s="8">
        <f t="shared" si="7"/>
        <v>133.67142857142858</v>
      </c>
      <c r="P116" s="9">
        <f t="shared" si="8"/>
        <v>62.38</v>
      </c>
      <c r="Q116" t="s">
        <v>8325</v>
      </c>
      <c r="R116" t="s">
        <v>8329</v>
      </c>
      <c r="S116" s="13">
        <f t="shared" si="9"/>
        <v>41373.481932870367</v>
      </c>
      <c r="T116" s="14">
        <f t="shared" si="10"/>
        <v>41403.481932870367</v>
      </c>
      <c r="U116" s="13" t="str">
        <f t="shared" si="11"/>
        <v>Apr</v>
      </c>
      <c r="V116" t="str">
        <f t="shared" si="12"/>
        <v>May</v>
      </c>
      <c r="W116" t="str">
        <f t="shared" si="13"/>
        <v>2013</v>
      </c>
    </row>
    <row r="117" spans="1:23" ht="45" x14ac:dyDescent="0.2">
      <c r="A117">
        <v>2490</v>
      </c>
      <c r="B117" s="3" t="s">
        <v>2490</v>
      </c>
      <c r="C117" s="3" t="s">
        <v>6600</v>
      </c>
      <c r="D117">
        <v>500</v>
      </c>
      <c r="E117">
        <v>607</v>
      </c>
      <c r="F117" t="s">
        <v>8219</v>
      </c>
      <c r="G117" t="s">
        <v>8224</v>
      </c>
      <c r="H117" t="s">
        <v>8246</v>
      </c>
      <c r="I117">
        <v>1340429276</v>
      </c>
      <c r="J117">
        <v>1335245276</v>
      </c>
      <c r="K117" t="b">
        <v>0</v>
      </c>
      <c r="L117">
        <v>16</v>
      </c>
      <c r="M117" t="b">
        <v>1</v>
      </c>
      <c r="N117" t="s">
        <v>8279</v>
      </c>
      <c r="O117" s="8">
        <f t="shared" si="7"/>
        <v>121.39999999999999</v>
      </c>
      <c r="P117" s="9">
        <f t="shared" si="8"/>
        <v>37.9375</v>
      </c>
      <c r="Q117" t="s">
        <v>8325</v>
      </c>
      <c r="R117" t="s">
        <v>8329</v>
      </c>
      <c r="S117" s="13">
        <f t="shared" si="9"/>
        <v>41023.01939814815</v>
      </c>
      <c r="T117" s="14">
        <f t="shared" si="10"/>
        <v>41083.01939814815</v>
      </c>
      <c r="U117" s="13" t="str">
        <f t="shared" si="11"/>
        <v>Apr</v>
      </c>
      <c r="V117" t="str">
        <f t="shared" si="12"/>
        <v>Jun</v>
      </c>
      <c r="W117" t="str">
        <f t="shared" si="13"/>
        <v>2012</v>
      </c>
    </row>
    <row r="118" spans="1:23" ht="30" x14ac:dyDescent="0.2">
      <c r="A118">
        <v>2492</v>
      </c>
      <c r="B118" s="3" t="s">
        <v>2492</v>
      </c>
      <c r="C118" s="3" t="s">
        <v>6602</v>
      </c>
      <c r="D118">
        <v>600</v>
      </c>
      <c r="E118">
        <v>750</v>
      </c>
      <c r="F118" t="s">
        <v>8219</v>
      </c>
      <c r="G118" t="s">
        <v>8224</v>
      </c>
      <c r="H118" t="s">
        <v>8246</v>
      </c>
      <c r="I118">
        <v>1339840740</v>
      </c>
      <c r="J118">
        <v>1335397188</v>
      </c>
      <c r="K118" t="b">
        <v>0</v>
      </c>
      <c r="L118">
        <v>27</v>
      </c>
      <c r="M118" t="b">
        <v>1</v>
      </c>
      <c r="N118" t="s">
        <v>8279</v>
      </c>
      <c r="O118" s="8">
        <f t="shared" si="7"/>
        <v>125</v>
      </c>
      <c r="P118" s="9">
        <f t="shared" si="8"/>
        <v>27.777777777777779</v>
      </c>
      <c r="Q118" t="s">
        <v>8325</v>
      </c>
      <c r="R118" t="s">
        <v>8329</v>
      </c>
      <c r="S118" s="13">
        <f t="shared" si="9"/>
        <v>41024.777638888889</v>
      </c>
      <c r="T118" s="14">
        <f t="shared" si="10"/>
        <v>41076.207638888889</v>
      </c>
      <c r="U118" s="13" t="str">
        <f t="shared" si="11"/>
        <v>Apr</v>
      </c>
      <c r="V118" t="str">
        <f t="shared" si="12"/>
        <v>Jun</v>
      </c>
      <c r="W118" t="str">
        <f t="shared" si="13"/>
        <v>2012</v>
      </c>
    </row>
    <row r="119" spans="1:23" ht="45" x14ac:dyDescent="0.2">
      <c r="A119">
        <v>2494</v>
      </c>
      <c r="B119" s="3" t="s">
        <v>2494</v>
      </c>
      <c r="C119" s="3" t="s">
        <v>6604</v>
      </c>
      <c r="D119">
        <v>1500</v>
      </c>
      <c r="E119">
        <v>1515.08</v>
      </c>
      <c r="F119" t="s">
        <v>8219</v>
      </c>
      <c r="G119" t="s">
        <v>8224</v>
      </c>
      <c r="H119" t="s">
        <v>8246</v>
      </c>
      <c r="I119">
        <v>1337786944</v>
      </c>
      <c r="J119">
        <v>1335194944</v>
      </c>
      <c r="K119" t="b">
        <v>0</v>
      </c>
      <c r="L119">
        <v>39</v>
      </c>
      <c r="M119" t="b">
        <v>1</v>
      </c>
      <c r="N119" t="s">
        <v>8279</v>
      </c>
      <c r="O119" s="8">
        <f t="shared" si="7"/>
        <v>101.00533333333333</v>
      </c>
      <c r="P119" s="9">
        <f t="shared" si="8"/>
        <v>38.848205128205123</v>
      </c>
      <c r="Q119" t="s">
        <v>8325</v>
      </c>
      <c r="R119" t="s">
        <v>8329</v>
      </c>
      <c r="S119" s="13">
        <f t="shared" si="9"/>
        <v>41022.436851851853</v>
      </c>
      <c r="T119" s="14">
        <f t="shared" si="10"/>
        <v>41052.436851851853</v>
      </c>
      <c r="U119" s="13" t="str">
        <f t="shared" si="11"/>
        <v>Apr</v>
      </c>
      <c r="V119" t="str">
        <f t="shared" si="12"/>
        <v>May</v>
      </c>
      <c r="W119" t="str">
        <f t="shared" si="13"/>
        <v>2012</v>
      </c>
    </row>
    <row r="120" spans="1:23" ht="45" x14ac:dyDescent="0.2">
      <c r="A120">
        <v>2549</v>
      </c>
      <c r="B120" s="3" t="s">
        <v>2549</v>
      </c>
      <c r="C120" s="3" t="s">
        <v>6659</v>
      </c>
      <c r="D120">
        <v>1570</v>
      </c>
      <c r="E120">
        <v>1614</v>
      </c>
      <c r="F120" t="s">
        <v>8219</v>
      </c>
      <c r="G120" t="s">
        <v>8225</v>
      </c>
      <c r="H120" t="s">
        <v>8247</v>
      </c>
      <c r="I120">
        <v>1370019600</v>
      </c>
      <c r="J120">
        <v>1366999870</v>
      </c>
      <c r="K120" t="b">
        <v>0</v>
      </c>
      <c r="L120">
        <v>37</v>
      </c>
      <c r="M120" t="b">
        <v>1</v>
      </c>
      <c r="N120" t="s">
        <v>8300</v>
      </c>
      <c r="O120" s="8">
        <f t="shared" si="7"/>
        <v>102.80254777070064</v>
      </c>
      <c r="P120" s="9">
        <f t="shared" si="8"/>
        <v>43.621621621621621</v>
      </c>
      <c r="Q120" t="s">
        <v>8325</v>
      </c>
      <c r="R120" t="s">
        <v>8354</v>
      </c>
      <c r="S120" s="13">
        <f t="shared" si="9"/>
        <v>41390.549421296295</v>
      </c>
      <c r="T120" s="14">
        <f t="shared" si="10"/>
        <v>41425.5</v>
      </c>
      <c r="U120" s="13" t="str">
        <f t="shared" si="11"/>
        <v>Apr</v>
      </c>
      <c r="V120" t="str">
        <f t="shared" si="12"/>
        <v>May</v>
      </c>
      <c r="W120" t="str">
        <f t="shared" si="13"/>
        <v>2013</v>
      </c>
    </row>
    <row r="121" spans="1:23" ht="45" x14ac:dyDescent="0.2">
      <c r="A121">
        <v>2554</v>
      </c>
      <c r="B121" s="3" t="s">
        <v>2554</v>
      </c>
      <c r="C121" s="3" t="s">
        <v>6664</v>
      </c>
      <c r="D121">
        <v>3000</v>
      </c>
      <c r="E121">
        <v>3684</v>
      </c>
      <c r="F121" t="s">
        <v>8219</v>
      </c>
      <c r="G121" t="s">
        <v>8224</v>
      </c>
      <c r="H121" t="s">
        <v>8246</v>
      </c>
      <c r="I121">
        <v>1433131140</v>
      </c>
      <c r="J121">
        <v>1430445163</v>
      </c>
      <c r="K121" t="b">
        <v>0</v>
      </c>
      <c r="L121">
        <v>67</v>
      </c>
      <c r="M121" t="b">
        <v>1</v>
      </c>
      <c r="N121" t="s">
        <v>8300</v>
      </c>
      <c r="O121" s="8">
        <f t="shared" si="7"/>
        <v>122.8</v>
      </c>
      <c r="P121" s="9">
        <f t="shared" si="8"/>
        <v>54.985074626865675</v>
      </c>
      <c r="Q121" t="s">
        <v>8325</v>
      </c>
      <c r="R121" t="s">
        <v>8354</v>
      </c>
      <c r="S121" s="13">
        <f t="shared" si="9"/>
        <v>42124.869942129626</v>
      </c>
      <c r="T121" s="14">
        <f t="shared" si="10"/>
        <v>42155.957638888889</v>
      </c>
      <c r="U121" s="13" t="str">
        <f t="shared" si="11"/>
        <v>Apr</v>
      </c>
      <c r="V121" t="str">
        <f t="shared" si="12"/>
        <v>May</v>
      </c>
      <c r="W121" t="str">
        <f t="shared" si="13"/>
        <v>2015</v>
      </c>
    </row>
    <row r="122" spans="1:23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1.4285714285714287E-2</v>
      </c>
      <c r="P122" s="9">
        <f t="shared" si="8"/>
        <v>10</v>
      </c>
      <c r="Q122" t="s">
        <v>8310</v>
      </c>
      <c r="R122" t="s">
        <v>8313</v>
      </c>
      <c r="S122" s="13">
        <f t="shared" si="9"/>
        <v>42615.841516203705</v>
      </c>
      <c r="T122" s="14">
        <f t="shared" si="10"/>
        <v>42645.841516203705</v>
      </c>
      <c r="U122" s="13" t="str">
        <f t="shared" si="11"/>
        <v>Sep</v>
      </c>
      <c r="V122" t="str">
        <f t="shared" si="12"/>
        <v>Oct</v>
      </c>
      <c r="W122" t="str">
        <f t="shared" si="13"/>
        <v>2016</v>
      </c>
    </row>
    <row r="123" spans="1:23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3.3333333333333333E-2</v>
      </c>
      <c r="P123" s="9">
        <f t="shared" si="8"/>
        <v>1</v>
      </c>
      <c r="Q123" t="s">
        <v>8310</v>
      </c>
      <c r="R123" t="s">
        <v>8313</v>
      </c>
      <c r="S123" s="13">
        <f t="shared" si="9"/>
        <v>42096.496643518512</v>
      </c>
      <c r="T123" s="14">
        <f t="shared" si="10"/>
        <v>42112.219444444439</v>
      </c>
      <c r="U123" s="13" t="str">
        <f t="shared" si="11"/>
        <v>Apr</v>
      </c>
      <c r="V123" t="str">
        <f t="shared" si="12"/>
        <v>Apr</v>
      </c>
      <c r="W123" t="str">
        <f t="shared" si="13"/>
        <v>2015</v>
      </c>
    </row>
    <row r="124" spans="1:23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9">
        <f t="shared" si="8"/>
        <v>0</v>
      </c>
      <c r="Q124" t="s">
        <v>8310</v>
      </c>
      <c r="R124" t="s">
        <v>8313</v>
      </c>
      <c r="S124" s="13">
        <f t="shared" si="9"/>
        <v>42593.223460648143</v>
      </c>
      <c r="T124" s="14">
        <f t="shared" si="10"/>
        <v>42653.223460648143</v>
      </c>
      <c r="U124" s="13" t="str">
        <f t="shared" si="11"/>
        <v>Aug</v>
      </c>
      <c r="V124" t="str">
        <f t="shared" si="12"/>
        <v>Oct</v>
      </c>
      <c r="W124" t="str">
        <f t="shared" si="13"/>
        <v>2016</v>
      </c>
    </row>
    <row r="125" spans="1:23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0.27454545454545454</v>
      </c>
      <c r="P125" s="9">
        <f t="shared" si="8"/>
        <v>25.166666666666668</v>
      </c>
      <c r="Q125" t="s">
        <v>8310</v>
      </c>
      <c r="R125" t="s">
        <v>8313</v>
      </c>
      <c r="S125" s="13">
        <f t="shared" si="9"/>
        <v>41904.573657407404</v>
      </c>
      <c r="T125" s="14">
        <f t="shared" si="10"/>
        <v>41940.708333333328</v>
      </c>
      <c r="U125" s="13" t="str">
        <f t="shared" si="11"/>
        <v>Sep</v>
      </c>
      <c r="V125" t="str">
        <f t="shared" si="12"/>
        <v>Oct</v>
      </c>
      <c r="W125" t="str">
        <f t="shared" si="13"/>
        <v>2014</v>
      </c>
    </row>
    <row r="126" spans="1:23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9">
        <f t="shared" si="8"/>
        <v>0</v>
      </c>
      <c r="Q126" t="s">
        <v>8310</v>
      </c>
      <c r="R126" t="s">
        <v>8313</v>
      </c>
      <c r="S126" s="13">
        <f t="shared" si="9"/>
        <v>42114.720393518517</v>
      </c>
      <c r="T126" s="14">
        <f t="shared" si="10"/>
        <v>42139.720393518517</v>
      </c>
      <c r="U126" s="13" t="str">
        <f t="shared" si="11"/>
        <v>Apr</v>
      </c>
      <c r="V126" t="str">
        <f t="shared" si="12"/>
        <v>May</v>
      </c>
      <c r="W126" t="str">
        <f t="shared" si="13"/>
        <v>2015</v>
      </c>
    </row>
    <row r="127" spans="1:23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14.000000000000002</v>
      </c>
      <c r="P127" s="9">
        <f t="shared" si="8"/>
        <v>11.666666666666666</v>
      </c>
      <c r="Q127" t="s">
        <v>8310</v>
      </c>
      <c r="R127" t="s">
        <v>8313</v>
      </c>
      <c r="S127" s="13">
        <f t="shared" si="9"/>
        <v>42709.78564814815</v>
      </c>
      <c r="T127" s="14">
        <f t="shared" si="10"/>
        <v>42769.78564814815</v>
      </c>
      <c r="U127" s="13" t="str">
        <f t="shared" si="11"/>
        <v>Dec</v>
      </c>
      <c r="V127" t="str">
        <f t="shared" si="12"/>
        <v>Feb</v>
      </c>
      <c r="W127" t="str">
        <f t="shared" si="13"/>
        <v>2016</v>
      </c>
    </row>
    <row r="128" spans="1:23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5.548</v>
      </c>
      <c r="P128" s="9">
        <f t="shared" si="8"/>
        <v>106.69230769230769</v>
      </c>
      <c r="Q128" t="s">
        <v>8310</v>
      </c>
      <c r="R128" t="s">
        <v>8313</v>
      </c>
      <c r="S128" s="13">
        <f t="shared" si="9"/>
        <v>42135.381215277775</v>
      </c>
      <c r="T128" s="14">
        <f t="shared" si="10"/>
        <v>42165.874999999993</v>
      </c>
      <c r="U128" s="13" t="str">
        <f t="shared" si="11"/>
        <v>May</v>
      </c>
      <c r="V128" t="str">
        <f t="shared" si="12"/>
        <v>Jun</v>
      </c>
      <c r="W128" t="str">
        <f t="shared" si="13"/>
        <v>2015</v>
      </c>
    </row>
    <row r="129" spans="1:23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</v>
      </c>
      <c r="P129" s="9">
        <f t="shared" si="8"/>
        <v>47.5</v>
      </c>
      <c r="Q129" t="s">
        <v>8310</v>
      </c>
      <c r="R129" t="s">
        <v>8313</v>
      </c>
      <c r="S129" s="13">
        <f t="shared" si="9"/>
        <v>42067.415983796294</v>
      </c>
      <c r="T129" s="14">
        <f t="shared" si="10"/>
        <v>42097.37431712963</v>
      </c>
      <c r="U129" s="13" t="str">
        <f t="shared" si="11"/>
        <v>Mar</v>
      </c>
      <c r="V129" t="str">
        <f t="shared" si="12"/>
        <v>Apr</v>
      </c>
      <c r="W129" t="str">
        <f t="shared" si="13"/>
        <v>2015</v>
      </c>
    </row>
    <row r="130" spans="1:23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4">(E130/D130)*100</f>
        <v>1.867</v>
      </c>
      <c r="P130" s="9">
        <f t="shared" ref="P130:P193" si="15">IFERROR(E130/L130,0)</f>
        <v>311.16666666666669</v>
      </c>
      <c r="Q130" t="s">
        <v>8310</v>
      </c>
      <c r="R130" t="s">
        <v>8313</v>
      </c>
      <c r="S130" s="13">
        <f t="shared" ref="S130:S193" si="16">(J130/86400)+25569+(-5/24)</f>
        <v>42628.019594907404</v>
      </c>
      <c r="T130" s="14">
        <f t="shared" ref="T130:T193" si="17">(I130/86400)+25569+(-5/24)</f>
        <v>42663.019594907404</v>
      </c>
      <c r="U130" s="13" t="str">
        <f t="shared" ref="U130:U193" si="18">TEXT((S130),"mmm")</f>
        <v>Sep</v>
      </c>
      <c r="V130" t="str">
        <f t="shared" ref="V130:V193" si="19">TEXT((T130),"mmm")</f>
        <v>Oct</v>
      </c>
      <c r="W130" t="str">
        <f t="shared" ref="W130:W193" si="20">TEXT((S130),"yyyy")</f>
        <v>2016</v>
      </c>
    </row>
    <row r="131" spans="1:23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4"/>
        <v>0</v>
      </c>
      <c r="P131" s="9">
        <f t="shared" si="15"/>
        <v>0</v>
      </c>
      <c r="Q131" t="s">
        <v>8310</v>
      </c>
      <c r="R131" t="s">
        <v>8313</v>
      </c>
      <c r="S131" s="13">
        <f t="shared" si="16"/>
        <v>41882.728969907403</v>
      </c>
      <c r="T131" s="14">
        <f t="shared" si="17"/>
        <v>41942.728969907403</v>
      </c>
      <c r="U131" s="13" t="str">
        <f t="shared" si="18"/>
        <v>Aug</v>
      </c>
      <c r="V131" t="str">
        <f t="shared" si="19"/>
        <v>Oct</v>
      </c>
      <c r="W131" t="str">
        <f t="shared" si="20"/>
        <v>2014</v>
      </c>
    </row>
    <row r="132" spans="1:23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4"/>
        <v>0</v>
      </c>
      <c r="P132" s="9">
        <f t="shared" si="15"/>
        <v>0</v>
      </c>
      <c r="Q132" t="s">
        <v>8310</v>
      </c>
      <c r="R132" t="s">
        <v>8313</v>
      </c>
      <c r="S132" s="13">
        <f t="shared" si="16"/>
        <v>41778.707083333335</v>
      </c>
      <c r="T132" s="14">
        <f t="shared" si="17"/>
        <v>41806.636111111111</v>
      </c>
      <c r="U132" s="13" t="str">
        <f t="shared" si="18"/>
        <v>May</v>
      </c>
      <c r="V132" t="str">
        <f t="shared" si="19"/>
        <v>Jun</v>
      </c>
      <c r="W132" t="str">
        <f t="shared" si="20"/>
        <v>2014</v>
      </c>
    </row>
    <row r="133" spans="1:23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4"/>
        <v>0</v>
      </c>
      <c r="P133" s="9">
        <f t="shared" si="15"/>
        <v>0</v>
      </c>
      <c r="Q133" t="s">
        <v>8310</v>
      </c>
      <c r="R133" t="s">
        <v>8313</v>
      </c>
      <c r="S133" s="13">
        <f t="shared" si="16"/>
        <v>42541.629178240742</v>
      </c>
      <c r="T133" s="14">
        <f t="shared" si="17"/>
        <v>42556.791666666664</v>
      </c>
      <c r="U133" s="13" t="str">
        <f t="shared" si="18"/>
        <v>Jun</v>
      </c>
      <c r="V133" t="str">
        <f t="shared" si="19"/>
        <v>Jul</v>
      </c>
      <c r="W133" t="str">
        <f t="shared" si="20"/>
        <v>2016</v>
      </c>
    </row>
    <row r="134" spans="1:23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4"/>
        <v>9.5687499999999996</v>
      </c>
      <c r="P134" s="9">
        <f t="shared" si="15"/>
        <v>94.506172839506178</v>
      </c>
      <c r="Q134" t="s">
        <v>8310</v>
      </c>
      <c r="R134" t="s">
        <v>8313</v>
      </c>
      <c r="S134" s="13">
        <f t="shared" si="16"/>
        <v>41905.60424768518</v>
      </c>
      <c r="T134" s="14">
        <f t="shared" si="17"/>
        <v>41950.645914351851</v>
      </c>
      <c r="U134" s="13" t="str">
        <f t="shared" si="18"/>
        <v>Sep</v>
      </c>
      <c r="V134" t="str">
        <f t="shared" si="19"/>
        <v>Nov</v>
      </c>
      <c r="W134" t="str">
        <f t="shared" si="20"/>
        <v>2014</v>
      </c>
    </row>
    <row r="135" spans="1:23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4"/>
        <v>0</v>
      </c>
      <c r="P135" s="9">
        <f t="shared" si="15"/>
        <v>0</v>
      </c>
      <c r="Q135" t="s">
        <v>8310</v>
      </c>
      <c r="R135" t="s">
        <v>8313</v>
      </c>
      <c r="S135" s="13">
        <f t="shared" si="16"/>
        <v>42491.599351851844</v>
      </c>
      <c r="T135" s="14">
        <f t="shared" si="17"/>
        <v>42521.521527777775</v>
      </c>
      <c r="U135" s="13" t="str">
        <f t="shared" si="18"/>
        <v>May</v>
      </c>
      <c r="V135" t="str">
        <f t="shared" si="19"/>
        <v>May</v>
      </c>
      <c r="W135" t="str">
        <f t="shared" si="20"/>
        <v>2016</v>
      </c>
    </row>
    <row r="136" spans="1:23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4"/>
        <v>0</v>
      </c>
      <c r="P136" s="9">
        <f t="shared" si="15"/>
        <v>0</v>
      </c>
      <c r="Q136" t="s">
        <v>8310</v>
      </c>
      <c r="R136" t="s">
        <v>8313</v>
      </c>
      <c r="S136" s="13">
        <f t="shared" si="16"/>
        <v>42221.701597222222</v>
      </c>
      <c r="T136" s="14">
        <f t="shared" si="17"/>
        <v>42251.499999999993</v>
      </c>
      <c r="U136" s="13" t="str">
        <f t="shared" si="18"/>
        <v>Aug</v>
      </c>
      <c r="V136" t="str">
        <f t="shared" si="19"/>
        <v>Sep</v>
      </c>
      <c r="W136" t="str">
        <f t="shared" si="20"/>
        <v>2015</v>
      </c>
    </row>
    <row r="137" spans="1:23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4"/>
        <v>13.433333333333334</v>
      </c>
      <c r="P137" s="9">
        <f t="shared" si="15"/>
        <v>80.599999999999994</v>
      </c>
      <c r="Q137" t="s">
        <v>8310</v>
      </c>
      <c r="R137" t="s">
        <v>8313</v>
      </c>
      <c r="S137" s="13">
        <f t="shared" si="16"/>
        <v>41788.173576388886</v>
      </c>
      <c r="T137" s="14">
        <f t="shared" si="17"/>
        <v>41821.583333333328</v>
      </c>
      <c r="U137" s="13" t="str">
        <f t="shared" si="18"/>
        <v>May</v>
      </c>
      <c r="V137" t="str">
        <f t="shared" si="19"/>
        <v>Jul</v>
      </c>
      <c r="W137" t="str">
        <f t="shared" si="20"/>
        <v>2014</v>
      </c>
    </row>
    <row r="138" spans="1:23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4"/>
        <v>0</v>
      </c>
      <c r="P138" s="9">
        <f t="shared" si="15"/>
        <v>0</v>
      </c>
      <c r="Q138" t="s">
        <v>8310</v>
      </c>
      <c r="R138" t="s">
        <v>8313</v>
      </c>
      <c r="S138" s="13">
        <f t="shared" si="16"/>
        <v>42096.201782407406</v>
      </c>
      <c r="T138" s="14">
        <f t="shared" si="17"/>
        <v>42140.219444444439</v>
      </c>
      <c r="U138" s="13" t="str">
        <f t="shared" si="18"/>
        <v>Apr</v>
      </c>
      <c r="V138" t="str">
        <f t="shared" si="19"/>
        <v>May</v>
      </c>
      <c r="W138" t="str">
        <f t="shared" si="20"/>
        <v>2015</v>
      </c>
    </row>
    <row r="139" spans="1:23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4"/>
        <v>0</v>
      </c>
      <c r="P139" s="9">
        <f t="shared" si="15"/>
        <v>0</v>
      </c>
      <c r="Q139" t="s">
        <v>8310</v>
      </c>
      <c r="R139" t="s">
        <v>8313</v>
      </c>
      <c r="S139" s="13">
        <f t="shared" si="16"/>
        <v>42239.365659722222</v>
      </c>
      <c r="T139" s="14">
        <f t="shared" si="17"/>
        <v>42289.365659722222</v>
      </c>
      <c r="U139" s="13" t="str">
        <f t="shared" si="18"/>
        <v>Aug</v>
      </c>
      <c r="V139" t="str">
        <f t="shared" si="19"/>
        <v>Oct</v>
      </c>
      <c r="W139" t="str">
        <f t="shared" si="20"/>
        <v>2015</v>
      </c>
    </row>
    <row r="140" spans="1:23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4"/>
        <v>3.1413333333333333</v>
      </c>
      <c r="P140" s="9">
        <f t="shared" si="15"/>
        <v>81.241379310344826</v>
      </c>
      <c r="Q140" t="s">
        <v>8310</v>
      </c>
      <c r="R140" t="s">
        <v>8313</v>
      </c>
      <c r="S140" s="13">
        <f t="shared" si="16"/>
        <v>42186.049085648141</v>
      </c>
      <c r="T140" s="14">
        <f t="shared" si="17"/>
        <v>42216.999305555553</v>
      </c>
      <c r="U140" s="13" t="str">
        <f t="shared" si="18"/>
        <v>Jul</v>
      </c>
      <c r="V140" t="str">
        <f t="shared" si="19"/>
        <v>Jul</v>
      </c>
      <c r="W140" t="str">
        <f t="shared" si="20"/>
        <v>2015</v>
      </c>
    </row>
    <row r="141" spans="1:23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4"/>
        <v>100</v>
      </c>
      <c r="P141" s="9">
        <f t="shared" si="15"/>
        <v>500</v>
      </c>
      <c r="Q141" t="s">
        <v>8310</v>
      </c>
      <c r="R141" t="s">
        <v>8313</v>
      </c>
      <c r="S141" s="13">
        <f t="shared" si="16"/>
        <v>42187.712638888886</v>
      </c>
      <c r="T141" s="14">
        <f t="shared" si="17"/>
        <v>42197.712638888886</v>
      </c>
      <c r="U141" s="13" t="str">
        <f t="shared" si="18"/>
        <v>Jul</v>
      </c>
      <c r="V141" t="str">
        <f t="shared" si="19"/>
        <v>Jul</v>
      </c>
      <c r="W141" t="str">
        <f t="shared" si="20"/>
        <v>2015</v>
      </c>
    </row>
    <row r="142" spans="1:23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4"/>
        <v>0</v>
      </c>
      <c r="P142" s="9">
        <f t="shared" si="15"/>
        <v>0</v>
      </c>
      <c r="Q142" t="s">
        <v>8310</v>
      </c>
      <c r="R142" t="s">
        <v>8313</v>
      </c>
      <c r="S142" s="13">
        <f t="shared" si="16"/>
        <v>42052.989953703705</v>
      </c>
      <c r="T142" s="14">
        <f t="shared" si="17"/>
        <v>42082.948287037034</v>
      </c>
      <c r="U142" s="13" t="str">
        <f t="shared" si="18"/>
        <v>Feb</v>
      </c>
      <c r="V142" t="str">
        <f t="shared" si="19"/>
        <v>Mar</v>
      </c>
      <c r="W142" t="str">
        <f t="shared" si="20"/>
        <v>2015</v>
      </c>
    </row>
    <row r="143" spans="1:23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4"/>
        <v>10.775</v>
      </c>
      <c r="P143" s="9">
        <f t="shared" si="15"/>
        <v>46.178571428571431</v>
      </c>
      <c r="Q143" t="s">
        <v>8310</v>
      </c>
      <c r="R143" t="s">
        <v>8313</v>
      </c>
      <c r="S143" s="13">
        <f t="shared" si="16"/>
        <v>42109.944710648146</v>
      </c>
      <c r="T143" s="14">
        <f t="shared" si="17"/>
        <v>42154.944710648146</v>
      </c>
      <c r="U143" s="13" t="str">
        <f t="shared" si="18"/>
        <v>Apr</v>
      </c>
      <c r="V143" t="str">
        <f t="shared" si="19"/>
        <v>May</v>
      </c>
      <c r="W143" t="str">
        <f t="shared" si="20"/>
        <v>2015</v>
      </c>
    </row>
    <row r="144" spans="1:23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4"/>
        <v>0.33333333333333337</v>
      </c>
      <c r="P144" s="9">
        <f t="shared" si="15"/>
        <v>10</v>
      </c>
      <c r="Q144" t="s">
        <v>8310</v>
      </c>
      <c r="R144" t="s">
        <v>8313</v>
      </c>
      <c r="S144" s="13">
        <f t="shared" si="16"/>
        <v>41938.684930555552</v>
      </c>
      <c r="T144" s="14">
        <f t="shared" si="17"/>
        <v>41959.726597222216</v>
      </c>
      <c r="U144" s="13" t="str">
        <f t="shared" si="18"/>
        <v>Oct</v>
      </c>
      <c r="V144" t="str">
        <f t="shared" si="19"/>
        <v>Nov</v>
      </c>
      <c r="W144" t="str">
        <f t="shared" si="20"/>
        <v>2014</v>
      </c>
    </row>
    <row r="145" spans="1:23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4"/>
        <v>0</v>
      </c>
      <c r="P145" s="9">
        <f t="shared" si="15"/>
        <v>0</v>
      </c>
      <c r="Q145" t="s">
        <v>8310</v>
      </c>
      <c r="R145" t="s">
        <v>8313</v>
      </c>
      <c r="S145" s="13">
        <f t="shared" si="16"/>
        <v>42558.855810185181</v>
      </c>
      <c r="T145" s="14">
        <f t="shared" si="17"/>
        <v>42616.038194444445</v>
      </c>
      <c r="U145" s="13" t="str">
        <f t="shared" si="18"/>
        <v>Jul</v>
      </c>
      <c r="V145" t="str">
        <f t="shared" si="19"/>
        <v>Sep</v>
      </c>
      <c r="W145" t="str">
        <f t="shared" si="20"/>
        <v>2016</v>
      </c>
    </row>
    <row r="146" spans="1:23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4"/>
        <v>27.6</v>
      </c>
      <c r="P146" s="9">
        <f t="shared" si="15"/>
        <v>55.945945945945944</v>
      </c>
      <c r="Q146" t="s">
        <v>8310</v>
      </c>
      <c r="R146" t="s">
        <v>8313</v>
      </c>
      <c r="S146" s="13">
        <f t="shared" si="16"/>
        <v>42047.554074074076</v>
      </c>
      <c r="T146" s="14">
        <f t="shared" si="17"/>
        <v>42107.512407407405</v>
      </c>
      <c r="U146" s="13" t="str">
        <f t="shared" si="18"/>
        <v>Feb</v>
      </c>
      <c r="V146" t="str">
        <f t="shared" si="19"/>
        <v>Apr</v>
      </c>
      <c r="W146" t="str">
        <f t="shared" si="20"/>
        <v>2015</v>
      </c>
    </row>
    <row r="147" spans="1:23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4"/>
        <v>7.5111111111111111</v>
      </c>
      <c r="P147" s="9">
        <f t="shared" si="15"/>
        <v>37.555555555555557</v>
      </c>
      <c r="Q147" t="s">
        <v>8310</v>
      </c>
      <c r="R147" t="s">
        <v>8313</v>
      </c>
      <c r="S147" s="13">
        <f t="shared" si="16"/>
        <v>42200.333935185183</v>
      </c>
      <c r="T147" s="14">
        <f t="shared" si="17"/>
        <v>42227.333935185183</v>
      </c>
      <c r="U147" s="13" t="str">
        <f t="shared" si="18"/>
        <v>Jul</v>
      </c>
      <c r="V147" t="str">
        <f t="shared" si="19"/>
        <v>Aug</v>
      </c>
      <c r="W147" t="str">
        <f t="shared" si="20"/>
        <v>2015</v>
      </c>
    </row>
    <row r="148" spans="1:23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4"/>
        <v>0.57499999999999996</v>
      </c>
      <c r="P148" s="9">
        <f t="shared" si="15"/>
        <v>38.333333333333336</v>
      </c>
      <c r="Q148" t="s">
        <v>8310</v>
      </c>
      <c r="R148" t="s">
        <v>8313</v>
      </c>
      <c r="S148" s="13">
        <f t="shared" si="16"/>
        <v>42692.807847222219</v>
      </c>
      <c r="T148" s="14">
        <f t="shared" si="17"/>
        <v>42752.807847222219</v>
      </c>
      <c r="U148" s="13" t="str">
        <f t="shared" si="18"/>
        <v>Nov</v>
      </c>
      <c r="V148" t="str">
        <f t="shared" si="19"/>
        <v>Jan</v>
      </c>
      <c r="W148" t="str">
        <f t="shared" si="20"/>
        <v>2016</v>
      </c>
    </row>
    <row r="149" spans="1:23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4"/>
        <v>0</v>
      </c>
      <c r="P149" s="9">
        <f t="shared" si="15"/>
        <v>0</v>
      </c>
      <c r="Q149" t="s">
        <v>8310</v>
      </c>
      <c r="R149" t="s">
        <v>8313</v>
      </c>
      <c r="S149" s="13">
        <f t="shared" si="16"/>
        <v>41969.559490740743</v>
      </c>
      <c r="T149" s="14">
        <f t="shared" si="17"/>
        <v>42012.554166666661</v>
      </c>
      <c r="U149" s="13" t="str">
        <f t="shared" si="18"/>
        <v>Nov</v>
      </c>
      <c r="V149" t="str">
        <f t="shared" si="19"/>
        <v>Jan</v>
      </c>
      <c r="W149" t="str">
        <f t="shared" si="20"/>
        <v>2014</v>
      </c>
    </row>
    <row r="150" spans="1:23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4"/>
        <v>0.08</v>
      </c>
      <c r="P150" s="9">
        <f t="shared" si="15"/>
        <v>20</v>
      </c>
      <c r="Q150" t="s">
        <v>8310</v>
      </c>
      <c r="R150" t="s">
        <v>8313</v>
      </c>
      <c r="S150" s="13">
        <f t="shared" si="16"/>
        <v>42397.073333333326</v>
      </c>
      <c r="T150" s="14">
        <f t="shared" si="17"/>
        <v>42427.073333333326</v>
      </c>
      <c r="U150" s="13" t="str">
        <f t="shared" si="18"/>
        <v>Jan</v>
      </c>
      <c r="V150" t="str">
        <f t="shared" si="19"/>
        <v>Feb</v>
      </c>
      <c r="W150" t="str">
        <f t="shared" si="20"/>
        <v>2016</v>
      </c>
    </row>
    <row r="151" spans="1:23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4"/>
        <v>0.91999999999999993</v>
      </c>
      <c r="P151" s="9">
        <f t="shared" si="15"/>
        <v>15.333333333333334</v>
      </c>
      <c r="Q151" t="s">
        <v>8310</v>
      </c>
      <c r="R151" t="s">
        <v>8313</v>
      </c>
      <c r="S151" s="13">
        <f t="shared" si="16"/>
        <v>41967.963773148142</v>
      </c>
      <c r="T151" s="14">
        <f t="shared" si="17"/>
        <v>41998.124999999993</v>
      </c>
      <c r="U151" s="13" t="str">
        <f t="shared" si="18"/>
        <v>Nov</v>
      </c>
      <c r="V151" t="str">
        <f t="shared" si="19"/>
        <v>Dec</v>
      </c>
      <c r="W151" t="str">
        <f t="shared" si="20"/>
        <v>2014</v>
      </c>
    </row>
    <row r="152" spans="1:23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4"/>
        <v>23.163076923076922</v>
      </c>
      <c r="P152" s="9">
        <f t="shared" si="15"/>
        <v>449.43283582089555</v>
      </c>
      <c r="Q152" t="s">
        <v>8310</v>
      </c>
      <c r="R152" t="s">
        <v>8313</v>
      </c>
      <c r="S152" s="13">
        <f t="shared" si="16"/>
        <v>42089.95349537037</v>
      </c>
      <c r="T152" s="14">
        <f t="shared" si="17"/>
        <v>42149.95349537037</v>
      </c>
      <c r="U152" s="13" t="str">
        <f t="shared" si="18"/>
        <v>Mar</v>
      </c>
      <c r="V152" t="str">
        <f t="shared" si="19"/>
        <v>May</v>
      </c>
      <c r="W152" t="str">
        <f t="shared" si="20"/>
        <v>2015</v>
      </c>
    </row>
    <row r="153" spans="1:23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4"/>
        <v>5.5999999999999994E-2</v>
      </c>
      <c r="P153" s="9">
        <f t="shared" si="15"/>
        <v>28</v>
      </c>
      <c r="Q153" t="s">
        <v>8310</v>
      </c>
      <c r="R153" t="s">
        <v>8313</v>
      </c>
      <c r="S153" s="13">
        <f t="shared" si="16"/>
        <v>42113.342488425922</v>
      </c>
      <c r="T153" s="14">
        <f t="shared" si="17"/>
        <v>42173.342488425922</v>
      </c>
      <c r="U153" s="13" t="str">
        <f t="shared" si="18"/>
        <v>Apr</v>
      </c>
      <c r="V153" t="str">
        <f t="shared" si="19"/>
        <v>Jun</v>
      </c>
      <c r="W153" t="str">
        <f t="shared" si="20"/>
        <v>2015</v>
      </c>
    </row>
    <row r="154" spans="1:23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4"/>
        <v>7.8947368421052634E-3</v>
      </c>
      <c r="P154" s="9">
        <f t="shared" si="15"/>
        <v>15</v>
      </c>
      <c r="Q154" t="s">
        <v>8310</v>
      </c>
      <c r="R154" t="s">
        <v>8313</v>
      </c>
      <c r="S154" s="13">
        <f t="shared" si="16"/>
        <v>41874.869212962956</v>
      </c>
      <c r="T154" s="14">
        <f t="shared" si="17"/>
        <v>41904.869212962956</v>
      </c>
      <c r="U154" s="13" t="str">
        <f t="shared" si="18"/>
        <v>Aug</v>
      </c>
      <c r="V154" t="str">
        <f t="shared" si="19"/>
        <v>Sep</v>
      </c>
      <c r="W154" t="str">
        <f t="shared" si="20"/>
        <v>2014</v>
      </c>
    </row>
    <row r="155" spans="1:23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4"/>
        <v>0.71799999999999997</v>
      </c>
      <c r="P155" s="9">
        <f t="shared" si="15"/>
        <v>35.9</v>
      </c>
      <c r="Q155" t="s">
        <v>8310</v>
      </c>
      <c r="R155" t="s">
        <v>8313</v>
      </c>
      <c r="S155" s="13">
        <f t="shared" si="16"/>
        <v>41933.377824074072</v>
      </c>
      <c r="T155" s="14">
        <f t="shared" si="17"/>
        <v>41975.419490740744</v>
      </c>
      <c r="U155" s="13" t="str">
        <f t="shared" si="18"/>
        <v>Oct</v>
      </c>
      <c r="V155" t="str">
        <f t="shared" si="19"/>
        <v>Dec</v>
      </c>
      <c r="W155" t="str">
        <f t="shared" si="20"/>
        <v>2014</v>
      </c>
    </row>
    <row r="156" spans="1:23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4"/>
        <v>2.666666666666667</v>
      </c>
      <c r="P156" s="9">
        <f t="shared" si="15"/>
        <v>13.333333333333334</v>
      </c>
      <c r="Q156" t="s">
        <v>8310</v>
      </c>
      <c r="R156" t="s">
        <v>8313</v>
      </c>
      <c r="S156" s="13">
        <f t="shared" si="16"/>
        <v>42115.339062499996</v>
      </c>
      <c r="T156" s="14">
        <f t="shared" si="17"/>
        <v>42158.339062499996</v>
      </c>
      <c r="U156" s="13" t="str">
        <f t="shared" si="18"/>
        <v>Apr</v>
      </c>
      <c r="V156" t="str">
        <f t="shared" si="19"/>
        <v>Jun</v>
      </c>
      <c r="W156" t="str">
        <f t="shared" si="20"/>
        <v>2015</v>
      </c>
    </row>
    <row r="157" spans="1:23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4"/>
        <v>6.0000000000000001E-3</v>
      </c>
      <c r="P157" s="9">
        <f t="shared" si="15"/>
        <v>20.25</v>
      </c>
      <c r="Q157" t="s">
        <v>8310</v>
      </c>
      <c r="R157" t="s">
        <v>8313</v>
      </c>
      <c r="S157" s="13">
        <f t="shared" si="16"/>
        <v>42168.351099537038</v>
      </c>
      <c r="T157" s="14">
        <f t="shared" si="17"/>
        <v>42208.351099537038</v>
      </c>
      <c r="U157" s="13" t="str">
        <f t="shared" si="18"/>
        <v>Jun</v>
      </c>
      <c r="V157" t="str">
        <f t="shared" si="19"/>
        <v>Jul</v>
      </c>
      <c r="W157" t="str">
        <f t="shared" si="20"/>
        <v>2015</v>
      </c>
    </row>
    <row r="158" spans="1:23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4"/>
        <v>5.0999999999999996</v>
      </c>
      <c r="P158" s="9">
        <f t="shared" si="15"/>
        <v>119</v>
      </c>
      <c r="Q158" t="s">
        <v>8310</v>
      </c>
      <c r="R158" t="s">
        <v>8313</v>
      </c>
      <c r="S158" s="13">
        <f t="shared" si="16"/>
        <v>41793.916620370372</v>
      </c>
      <c r="T158" s="14">
        <f t="shared" si="17"/>
        <v>41853.916620370372</v>
      </c>
      <c r="U158" s="13" t="str">
        <f t="shared" si="18"/>
        <v>Jun</v>
      </c>
      <c r="V158" t="str">
        <f t="shared" si="19"/>
        <v>Aug</v>
      </c>
      <c r="W158" t="str">
        <f t="shared" si="20"/>
        <v>2014</v>
      </c>
    </row>
    <row r="159" spans="1:23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4"/>
        <v>0.26711185308848079</v>
      </c>
      <c r="P159" s="9">
        <f t="shared" si="15"/>
        <v>4</v>
      </c>
      <c r="Q159" t="s">
        <v>8310</v>
      </c>
      <c r="R159" t="s">
        <v>8313</v>
      </c>
      <c r="S159" s="13">
        <f t="shared" si="16"/>
        <v>42396.703379629624</v>
      </c>
      <c r="T159" s="14">
        <f t="shared" si="17"/>
        <v>42426.703379629624</v>
      </c>
      <c r="U159" s="13" t="str">
        <f t="shared" si="18"/>
        <v>Jan</v>
      </c>
      <c r="V159" t="str">
        <f t="shared" si="19"/>
        <v>Feb</v>
      </c>
      <c r="W159" t="str">
        <f t="shared" si="20"/>
        <v>2016</v>
      </c>
    </row>
    <row r="160" spans="1:23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4"/>
        <v>0</v>
      </c>
      <c r="P160" s="9">
        <f t="shared" si="15"/>
        <v>0</v>
      </c>
      <c r="Q160" t="s">
        <v>8310</v>
      </c>
      <c r="R160" t="s">
        <v>8313</v>
      </c>
      <c r="S160" s="13">
        <f t="shared" si="16"/>
        <v>41903.868379629625</v>
      </c>
      <c r="T160" s="14">
        <f t="shared" si="17"/>
        <v>41933.868379629625</v>
      </c>
      <c r="U160" s="13" t="str">
        <f t="shared" si="18"/>
        <v>Sep</v>
      </c>
      <c r="V160" t="str">
        <f t="shared" si="19"/>
        <v>Oct</v>
      </c>
      <c r="W160" t="str">
        <f t="shared" si="20"/>
        <v>2014</v>
      </c>
    </row>
    <row r="161" spans="1:23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4"/>
        <v>2E-3</v>
      </c>
      <c r="P161" s="9">
        <f t="shared" si="15"/>
        <v>10</v>
      </c>
      <c r="Q161" t="s">
        <v>8310</v>
      </c>
      <c r="R161" t="s">
        <v>8313</v>
      </c>
      <c r="S161" s="13">
        <f t="shared" si="16"/>
        <v>42514.226215277777</v>
      </c>
      <c r="T161" s="14">
        <f t="shared" si="17"/>
        <v>42554.226215277777</v>
      </c>
      <c r="U161" s="13" t="str">
        <f t="shared" si="18"/>
        <v>May</v>
      </c>
      <c r="V161" t="str">
        <f t="shared" si="19"/>
        <v>Jul</v>
      </c>
      <c r="W161" t="str">
        <f t="shared" si="20"/>
        <v>2016</v>
      </c>
    </row>
    <row r="162" spans="1:23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4"/>
        <v>0</v>
      </c>
      <c r="P162" s="9">
        <f t="shared" si="15"/>
        <v>0</v>
      </c>
      <c r="Q162" t="s">
        <v>8310</v>
      </c>
      <c r="R162" t="s">
        <v>8314</v>
      </c>
      <c r="S162" s="13">
        <f t="shared" si="16"/>
        <v>42171.70475694444</v>
      </c>
      <c r="T162" s="14">
        <f t="shared" si="17"/>
        <v>42231.70475694444</v>
      </c>
      <c r="U162" s="13" t="str">
        <f t="shared" si="18"/>
        <v>Jun</v>
      </c>
      <c r="V162" t="str">
        <f t="shared" si="19"/>
        <v>Aug</v>
      </c>
      <c r="W162" t="str">
        <f t="shared" si="20"/>
        <v>2015</v>
      </c>
    </row>
    <row r="163" spans="1:23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4"/>
        <v>0.01</v>
      </c>
      <c r="P163" s="9">
        <f t="shared" si="15"/>
        <v>5</v>
      </c>
      <c r="Q163" t="s">
        <v>8310</v>
      </c>
      <c r="R163" t="s">
        <v>8314</v>
      </c>
      <c r="S163" s="13">
        <f t="shared" si="16"/>
        <v>41792.479108796295</v>
      </c>
      <c r="T163" s="14">
        <f t="shared" si="17"/>
        <v>41822.479108796295</v>
      </c>
      <c r="U163" s="13" t="str">
        <f t="shared" si="18"/>
        <v>Jun</v>
      </c>
      <c r="V163" t="str">
        <f t="shared" si="19"/>
        <v>Jul</v>
      </c>
      <c r="W163" t="str">
        <f t="shared" si="20"/>
        <v>2014</v>
      </c>
    </row>
    <row r="164" spans="1:23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4"/>
        <v>15.535714285714286</v>
      </c>
      <c r="P164" s="9">
        <f t="shared" si="15"/>
        <v>43.5</v>
      </c>
      <c r="Q164" t="s">
        <v>8310</v>
      </c>
      <c r="R164" t="s">
        <v>8314</v>
      </c>
      <c r="S164" s="13">
        <f t="shared" si="16"/>
        <v>41834.91847222222</v>
      </c>
      <c r="T164" s="14">
        <f t="shared" si="17"/>
        <v>41867.779166666667</v>
      </c>
      <c r="U164" s="13" t="str">
        <f t="shared" si="18"/>
        <v>Jul</v>
      </c>
      <c r="V164" t="str">
        <f t="shared" si="19"/>
        <v>Aug</v>
      </c>
      <c r="W164" t="str">
        <f t="shared" si="20"/>
        <v>2014</v>
      </c>
    </row>
    <row r="165" spans="1:23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4"/>
        <v>0</v>
      </c>
      <c r="P165" s="9">
        <f t="shared" si="15"/>
        <v>0</v>
      </c>
      <c r="Q165" t="s">
        <v>8310</v>
      </c>
      <c r="R165" t="s">
        <v>8314</v>
      </c>
      <c r="S165" s="13">
        <f t="shared" si="16"/>
        <v>42243.752939814811</v>
      </c>
      <c r="T165" s="14">
        <f t="shared" si="17"/>
        <v>42277.791666666664</v>
      </c>
      <c r="U165" s="13" t="str">
        <f t="shared" si="18"/>
        <v>Aug</v>
      </c>
      <c r="V165" t="str">
        <f t="shared" si="19"/>
        <v>Sep</v>
      </c>
      <c r="W165" t="str">
        <f t="shared" si="20"/>
        <v>2015</v>
      </c>
    </row>
    <row r="166" spans="1:23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4"/>
        <v>0.53333333333333333</v>
      </c>
      <c r="P166" s="9">
        <f t="shared" si="15"/>
        <v>91.428571428571431</v>
      </c>
      <c r="Q166" t="s">
        <v>8310</v>
      </c>
      <c r="R166" t="s">
        <v>8314</v>
      </c>
      <c r="S166" s="13">
        <f t="shared" si="16"/>
        <v>41841.554409722223</v>
      </c>
      <c r="T166" s="14">
        <f t="shared" si="17"/>
        <v>41901.554409722223</v>
      </c>
      <c r="U166" s="13" t="str">
        <f t="shared" si="18"/>
        <v>Jul</v>
      </c>
      <c r="V166" t="str">
        <f t="shared" si="19"/>
        <v>Sep</v>
      </c>
      <c r="W166" t="str">
        <f t="shared" si="20"/>
        <v>2014</v>
      </c>
    </row>
    <row r="167" spans="1:23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4"/>
        <v>0</v>
      </c>
      <c r="P167" s="9">
        <f t="shared" si="15"/>
        <v>0</v>
      </c>
      <c r="Q167" t="s">
        <v>8310</v>
      </c>
      <c r="R167" t="s">
        <v>8314</v>
      </c>
      <c r="S167" s="13">
        <f t="shared" si="16"/>
        <v>42351.450509259252</v>
      </c>
      <c r="T167" s="14">
        <f t="shared" si="17"/>
        <v>42381.450509259252</v>
      </c>
      <c r="U167" s="13" t="str">
        <f t="shared" si="18"/>
        <v>Dec</v>
      </c>
      <c r="V167" t="str">
        <f t="shared" si="19"/>
        <v>Jan</v>
      </c>
      <c r="W167" t="str">
        <f t="shared" si="20"/>
        <v>2015</v>
      </c>
    </row>
    <row r="168" spans="1:23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4"/>
        <v>60</v>
      </c>
      <c r="P168" s="9">
        <f t="shared" si="15"/>
        <v>3000</v>
      </c>
      <c r="Q168" t="s">
        <v>8310</v>
      </c>
      <c r="R168" t="s">
        <v>8314</v>
      </c>
      <c r="S168" s="13">
        <f t="shared" si="16"/>
        <v>42720.867615740739</v>
      </c>
      <c r="T168" s="14">
        <f t="shared" si="17"/>
        <v>42750.867615740739</v>
      </c>
      <c r="U168" s="13" t="str">
        <f t="shared" si="18"/>
        <v>Dec</v>
      </c>
      <c r="V168" t="str">
        <f t="shared" si="19"/>
        <v>Jan</v>
      </c>
      <c r="W168" t="str">
        <f t="shared" si="20"/>
        <v>2016</v>
      </c>
    </row>
    <row r="169" spans="1:23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4"/>
        <v>0.01</v>
      </c>
      <c r="P169" s="9">
        <f t="shared" si="15"/>
        <v>5.5</v>
      </c>
      <c r="Q169" t="s">
        <v>8310</v>
      </c>
      <c r="R169" t="s">
        <v>8314</v>
      </c>
      <c r="S169" s="13">
        <f t="shared" si="16"/>
        <v>42160.719155092585</v>
      </c>
      <c r="T169" s="14">
        <f t="shared" si="17"/>
        <v>42220.719155092585</v>
      </c>
      <c r="U169" s="13" t="str">
        <f t="shared" si="18"/>
        <v>Jun</v>
      </c>
      <c r="V169" t="str">
        <f t="shared" si="19"/>
        <v>Aug</v>
      </c>
      <c r="W169" t="str">
        <f t="shared" si="20"/>
        <v>2015</v>
      </c>
    </row>
    <row r="170" spans="1:23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4"/>
        <v>4.0625</v>
      </c>
      <c r="P170" s="9">
        <f t="shared" si="15"/>
        <v>108.33333333333333</v>
      </c>
      <c r="Q170" t="s">
        <v>8310</v>
      </c>
      <c r="R170" t="s">
        <v>8314</v>
      </c>
      <c r="S170" s="13">
        <f t="shared" si="16"/>
        <v>42052.626967592594</v>
      </c>
      <c r="T170" s="14">
        <f t="shared" si="17"/>
        <v>42082.585300925923</v>
      </c>
      <c r="U170" s="13" t="str">
        <f t="shared" si="18"/>
        <v>Feb</v>
      </c>
      <c r="V170" t="str">
        <f t="shared" si="19"/>
        <v>Mar</v>
      </c>
      <c r="W170" t="str">
        <f t="shared" si="20"/>
        <v>2015</v>
      </c>
    </row>
    <row r="171" spans="1:23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4"/>
        <v>22.400000000000002</v>
      </c>
      <c r="P171" s="9">
        <f t="shared" si="15"/>
        <v>56</v>
      </c>
      <c r="Q171" t="s">
        <v>8310</v>
      </c>
      <c r="R171" t="s">
        <v>8314</v>
      </c>
      <c r="S171" s="13">
        <f t="shared" si="16"/>
        <v>41900.296979166662</v>
      </c>
      <c r="T171" s="14">
        <f t="shared" si="17"/>
        <v>41930.296979166662</v>
      </c>
      <c r="U171" s="13" t="str">
        <f t="shared" si="18"/>
        <v>Sep</v>
      </c>
      <c r="V171" t="str">
        <f t="shared" si="19"/>
        <v>Oct</v>
      </c>
      <c r="W171" t="str">
        <f t="shared" si="20"/>
        <v>2014</v>
      </c>
    </row>
    <row r="172" spans="1:23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4"/>
        <v>3.25</v>
      </c>
      <c r="P172" s="9">
        <f t="shared" si="15"/>
        <v>32.5</v>
      </c>
      <c r="Q172" t="s">
        <v>8310</v>
      </c>
      <c r="R172" t="s">
        <v>8314</v>
      </c>
      <c r="S172" s="13">
        <f t="shared" si="16"/>
        <v>42216.769479166665</v>
      </c>
      <c r="T172" s="14">
        <f t="shared" si="17"/>
        <v>42246.019444444442</v>
      </c>
      <c r="U172" s="13" t="str">
        <f t="shared" si="18"/>
        <v>Jul</v>
      </c>
      <c r="V172" t="str">
        <f t="shared" si="19"/>
        <v>Aug</v>
      </c>
      <c r="W172" t="str">
        <f t="shared" si="20"/>
        <v>2015</v>
      </c>
    </row>
    <row r="173" spans="1:23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4"/>
        <v>2E-3</v>
      </c>
      <c r="P173" s="9">
        <f t="shared" si="15"/>
        <v>1</v>
      </c>
      <c r="Q173" t="s">
        <v>8310</v>
      </c>
      <c r="R173" t="s">
        <v>8314</v>
      </c>
      <c r="S173" s="13">
        <f t="shared" si="16"/>
        <v>42533.972384259258</v>
      </c>
      <c r="T173" s="14">
        <f t="shared" si="17"/>
        <v>42593.972384259258</v>
      </c>
      <c r="U173" s="13" t="str">
        <f t="shared" si="18"/>
        <v>Jun</v>
      </c>
      <c r="V173" t="str">
        <f t="shared" si="19"/>
        <v>Aug</v>
      </c>
      <c r="W173" t="str">
        <f t="shared" si="20"/>
        <v>2016</v>
      </c>
    </row>
    <row r="174" spans="1:23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4"/>
        <v>0</v>
      </c>
      <c r="P174" s="9">
        <f t="shared" si="15"/>
        <v>0</v>
      </c>
      <c r="Q174" t="s">
        <v>8310</v>
      </c>
      <c r="R174" t="s">
        <v>8314</v>
      </c>
      <c r="S174" s="13">
        <f t="shared" si="16"/>
        <v>42047.186608796292</v>
      </c>
      <c r="T174" s="14">
        <f t="shared" si="17"/>
        <v>42082.144942129627</v>
      </c>
      <c r="U174" s="13" t="str">
        <f t="shared" si="18"/>
        <v>Feb</v>
      </c>
      <c r="V174" t="str">
        <f t="shared" si="19"/>
        <v>Mar</v>
      </c>
      <c r="W174" t="str">
        <f t="shared" si="20"/>
        <v>2015</v>
      </c>
    </row>
    <row r="175" spans="1:23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4"/>
        <v>0</v>
      </c>
      <c r="P175" s="9">
        <f t="shared" si="15"/>
        <v>0</v>
      </c>
      <c r="Q175" t="s">
        <v>8310</v>
      </c>
      <c r="R175" t="s">
        <v>8314</v>
      </c>
      <c r="S175" s="13">
        <f t="shared" si="16"/>
        <v>42033.364675925921</v>
      </c>
      <c r="T175" s="14">
        <f t="shared" si="17"/>
        <v>42063.364675925921</v>
      </c>
      <c r="U175" s="13" t="str">
        <f t="shared" si="18"/>
        <v>Jan</v>
      </c>
      <c r="V175" t="str">
        <f t="shared" si="19"/>
        <v>Feb</v>
      </c>
      <c r="W175" t="str">
        <f t="shared" si="20"/>
        <v>2015</v>
      </c>
    </row>
    <row r="176" spans="1:23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4"/>
        <v>0</v>
      </c>
      <c r="P176" s="9">
        <f t="shared" si="15"/>
        <v>0</v>
      </c>
      <c r="Q176" t="s">
        <v>8310</v>
      </c>
      <c r="R176" t="s">
        <v>8314</v>
      </c>
      <c r="S176" s="13">
        <f t="shared" si="16"/>
        <v>42072.55064814815</v>
      </c>
      <c r="T176" s="14">
        <f t="shared" si="17"/>
        <v>42132.55064814815</v>
      </c>
      <c r="U176" s="13" t="str">
        <f t="shared" si="18"/>
        <v>Mar</v>
      </c>
      <c r="V176" t="str">
        <f t="shared" si="19"/>
        <v>May</v>
      </c>
      <c r="W176" t="str">
        <f t="shared" si="20"/>
        <v>2015</v>
      </c>
    </row>
    <row r="177" spans="1:23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4"/>
        <v>6.4850000000000003</v>
      </c>
      <c r="P177" s="9">
        <f t="shared" si="15"/>
        <v>49.884615384615387</v>
      </c>
      <c r="Q177" t="s">
        <v>8310</v>
      </c>
      <c r="R177" t="s">
        <v>8314</v>
      </c>
      <c r="S177" s="13">
        <f t="shared" si="16"/>
        <v>41855.569571759253</v>
      </c>
      <c r="T177" s="14">
        <f t="shared" si="17"/>
        <v>41880.569571759253</v>
      </c>
      <c r="U177" s="13" t="str">
        <f t="shared" si="18"/>
        <v>Aug</v>
      </c>
      <c r="V177" t="str">
        <f t="shared" si="19"/>
        <v>Aug</v>
      </c>
      <c r="W177" t="str">
        <f t="shared" si="20"/>
        <v>2014</v>
      </c>
    </row>
    <row r="178" spans="1:23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4"/>
        <v>0</v>
      </c>
      <c r="P178" s="9">
        <f t="shared" si="15"/>
        <v>0</v>
      </c>
      <c r="Q178" t="s">
        <v>8310</v>
      </c>
      <c r="R178" t="s">
        <v>8314</v>
      </c>
      <c r="S178" s="13">
        <f t="shared" si="16"/>
        <v>42191.615729166668</v>
      </c>
      <c r="T178" s="14">
        <f t="shared" si="17"/>
        <v>42221.615729166668</v>
      </c>
      <c r="U178" s="13" t="str">
        <f t="shared" si="18"/>
        <v>Jul</v>
      </c>
      <c r="V178" t="str">
        <f t="shared" si="19"/>
        <v>Aug</v>
      </c>
      <c r="W178" t="str">
        <f t="shared" si="20"/>
        <v>2015</v>
      </c>
    </row>
    <row r="179" spans="1:23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4"/>
        <v>40</v>
      </c>
      <c r="P179" s="9">
        <f t="shared" si="15"/>
        <v>25.714285714285715</v>
      </c>
      <c r="Q179" t="s">
        <v>8310</v>
      </c>
      <c r="R179" t="s">
        <v>8314</v>
      </c>
      <c r="S179" s="13">
        <f t="shared" si="16"/>
        <v>42069.839421296296</v>
      </c>
      <c r="T179" s="14">
        <f t="shared" si="17"/>
        <v>42086.797754629624</v>
      </c>
      <c r="U179" s="13" t="str">
        <f t="shared" si="18"/>
        <v>Mar</v>
      </c>
      <c r="V179" t="str">
        <f t="shared" si="19"/>
        <v>Mar</v>
      </c>
      <c r="W179" t="str">
        <f t="shared" si="20"/>
        <v>2015</v>
      </c>
    </row>
    <row r="180" spans="1:23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4"/>
        <v>0</v>
      </c>
      <c r="P180" s="9">
        <f t="shared" si="15"/>
        <v>0</v>
      </c>
      <c r="Q180" t="s">
        <v>8310</v>
      </c>
      <c r="R180" t="s">
        <v>8314</v>
      </c>
      <c r="S180" s="13">
        <f t="shared" si="16"/>
        <v>42304.747048611105</v>
      </c>
      <c r="T180" s="14">
        <f t="shared" si="17"/>
        <v>42334.788715277777</v>
      </c>
      <c r="U180" s="13" t="str">
        <f t="shared" si="18"/>
        <v>Oct</v>
      </c>
      <c r="V180" t="str">
        <f t="shared" si="19"/>
        <v>Nov</v>
      </c>
      <c r="W180" t="str">
        <f t="shared" si="20"/>
        <v>2015</v>
      </c>
    </row>
    <row r="181" spans="1:23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4"/>
        <v>20</v>
      </c>
      <c r="P181" s="9">
        <f t="shared" si="15"/>
        <v>100</v>
      </c>
      <c r="Q181" t="s">
        <v>8310</v>
      </c>
      <c r="R181" t="s">
        <v>8314</v>
      </c>
      <c r="S181" s="13">
        <f t="shared" si="16"/>
        <v>42402.872164351851</v>
      </c>
      <c r="T181" s="14">
        <f t="shared" si="17"/>
        <v>42432.872164351851</v>
      </c>
      <c r="U181" s="13" t="str">
        <f t="shared" si="18"/>
        <v>Feb</v>
      </c>
      <c r="V181" t="str">
        <f t="shared" si="19"/>
        <v>Mar</v>
      </c>
      <c r="W181" t="str">
        <f t="shared" si="20"/>
        <v>2016</v>
      </c>
    </row>
    <row r="182" spans="1:23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4"/>
        <v>33.416666666666664</v>
      </c>
      <c r="P182" s="9">
        <f t="shared" si="15"/>
        <v>30.846153846153847</v>
      </c>
      <c r="Q182" t="s">
        <v>8310</v>
      </c>
      <c r="R182" t="s">
        <v>8314</v>
      </c>
      <c r="S182" s="13">
        <f t="shared" si="16"/>
        <v>42067.782905092587</v>
      </c>
      <c r="T182" s="14">
        <f t="shared" si="17"/>
        <v>42107.583333333336</v>
      </c>
      <c r="U182" s="13" t="str">
        <f t="shared" si="18"/>
        <v>Mar</v>
      </c>
      <c r="V182" t="str">
        <f t="shared" si="19"/>
        <v>Apr</v>
      </c>
      <c r="W182" t="str">
        <f t="shared" si="20"/>
        <v>2015</v>
      </c>
    </row>
    <row r="183" spans="1:23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4"/>
        <v>21.092608822670172</v>
      </c>
      <c r="P183" s="9">
        <f t="shared" si="15"/>
        <v>180.5</v>
      </c>
      <c r="Q183" t="s">
        <v>8310</v>
      </c>
      <c r="R183" t="s">
        <v>8314</v>
      </c>
      <c r="S183" s="13">
        <f t="shared" si="16"/>
        <v>42147.533506944441</v>
      </c>
      <c r="T183" s="14">
        <f t="shared" si="17"/>
        <v>42177.533506944441</v>
      </c>
      <c r="U183" s="13" t="str">
        <f t="shared" si="18"/>
        <v>May</v>
      </c>
      <c r="V183" t="str">
        <f t="shared" si="19"/>
        <v>Jun</v>
      </c>
      <c r="W183" t="str">
        <f t="shared" si="20"/>
        <v>2015</v>
      </c>
    </row>
    <row r="184" spans="1:23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4"/>
        <v>0</v>
      </c>
      <c r="P184" s="9">
        <f t="shared" si="15"/>
        <v>0</v>
      </c>
      <c r="Q184" t="s">
        <v>8310</v>
      </c>
      <c r="R184" t="s">
        <v>8314</v>
      </c>
      <c r="S184" s="13">
        <f t="shared" si="16"/>
        <v>42711.803611111107</v>
      </c>
      <c r="T184" s="14">
        <f t="shared" si="17"/>
        <v>42741.803611111107</v>
      </c>
      <c r="U184" s="13" t="str">
        <f t="shared" si="18"/>
        <v>Dec</v>
      </c>
      <c r="V184" t="str">
        <f t="shared" si="19"/>
        <v>Jan</v>
      </c>
      <c r="W184" t="str">
        <f t="shared" si="20"/>
        <v>2016</v>
      </c>
    </row>
    <row r="185" spans="1:23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4"/>
        <v>35.856000000000002</v>
      </c>
      <c r="P185" s="9">
        <f t="shared" si="15"/>
        <v>373.5</v>
      </c>
      <c r="Q185" t="s">
        <v>8310</v>
      </c>
      <c r="R185" t="s">
        <v>8314</v>
      </c>
      <c r="S185" s="13">
        <f t="shared" si="16"/>
        <v>41939.601967592593</v>
      </c>
      <c r="T185" s="14">
        <f t="shared" si="17"/>
        <v>41969.643634259257</v>
      </c>
      <c r="U185" s="13" t="str">
        <f t="shared" si="18"/>
        <v>Oct</v>
      </c>
      <c r="V185" t="str">
        <f t="shared" si="19"/>
        <v>Nov</v>
      </c>
      <c r="W185" t="str">
        <f t="shared" si="20"/>
        <v>2014</v>
      </c>
    </row>
    <row r="186" spans="1:23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4"/>
        <v>3.4000000000000004</v>
      </c>
      <c r="P186" s="9">
        <f t="shared" si="15"/>
        <v>25.5</v>
      </c>
      <c r="Q186" t="s">
        <v>8310</v>
      </c>
      <c r="R186" t="s">
        <v>8314</v>
      </c>
      <c r="S186" s="13">
        <f t="shared" si="16"/>
        <v>41825.58289351852</v>
      </c>
      <c r="T186" s="14">
        <f t="shared" si="17"/>
        <v>41882.957638888889</v>
      </c>
      <c r="U186" s="13" t="str">
        <f t="shared" si="18"/>
        <v>Jul</v>
      </c>
      <c r="V186" t="str">
        <f t="shared" si="19"/>
        <v>Aug</v>
      </c>
      <c r="W186" t="str">
        <f t="shared" si="20"/>
        <v>2014</v>
      </c>
    </row>
    <row r="187" spans="1:23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4"/>
        <v>5.5</v>
      </c>
      <c r="P187" s="9">
        <f t="shared" si="15"/>
        <v>220</v>
      </c>
      <c r="Q187" t="s">
        <v>8310</v>
      </c>
      <c r="R187" t="s">
        <v>8314</v>
      </c>
      <c r="S187" s="13">
        <f t="shared" si="16"/>
        <v>42570.702997685185</v>
      </c>
      <c r="T187" s="14">
        <f t="shared" si="17"/>
        <v>42600.702997685185</v>
      </c>
      <c r="U187" s="13" t="str">
        <f t="shared" si="18"/>
        <v>Jul</v>
      </c>
      <c r="V187" t="str">
        <f t="shared" si="19"/>
        <v>Aug</v>
      </c>
      <c r="W187" t="str">
        <f t="shared" si="20"/>
        <v>2016</v>
      </c>
    </row>
    <row r="188" spans="1:23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4"/>
        <v>0</v>
      </c>
      <c r="P188" s="9">
        <f t="shared" si="15"/>
        <v>0</v>
      </c>
      <c r="Q188" t="s">
        <v>8310</v>
      </c>
      <c r="R188" t="s">
        <v>8314</v>
      </c>
      <c r="S188" s="13">
        <f t="shared" si="16"/>
        <v>42767.604560185187</v>
      </c>
      <c r="T188" s="14">
        <f t="shared" si="17"/>
        <v>42797.624999999993</v>
      </c>
      <c r="U188" s="13" t="str">
        <f t="shared" si="18"/>
        <v>Feb</v>
      </c>
      <c r="V188" t="str">
        <f t="shared" si="19"/>
        <v>Mar</v>
      </c>
      <c r="W188" t="str">
        <f t="shared" si="20"/>
        <v>2017</v>
      </c>
    </row>
    <row r="189" spans="1:23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4"/>
        <v>16</v>
      </c>
      <c r="P189" s="9">
        <f t="shared" si="15"/>
        <v>160</v>
      </c>
      <c r="Q189" t="s">
        <v>8310</v>
      </c>
      <c r="R189" t="s">
        <v>8314</v>
      </c>
      <c r="S189" s="13">
        <f t="shared" si="16"/>
        <v>42182.02612268518</v>
      </c>
      <c r="T189" s="14">
        <f t="shared" si="17"/>
        <v>42206.082638888889</v>
      </c>
      <c r="U189" s="13" t="str">
        <f t="shared" si="18"/>
        <v>Jun</v>
      </c>
      <c r="V189" t="str">
        <f t="shared" si="19"/>
        <v>Jul</v>
      </c>
      <c r="W189" t="str">
        <f t="shared" si="20"/>
        <v>2015</v>
      </c>
    </row>
    <row r="190" spans="1:23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4"/>
        <v>0</v>
      </c>
      <c r="P190" s="9">
        <f t="shared" si="15"/>
        <v>0</v>
      </c>
      <c r="Q190" t="s">
        <v>8310</v>
      </c>
      <c r="R190" t="s">
        <v>8314</v>
      </c>
      <c r="S190" s="13">
        <f t="shared" si="16"/>
        <v>41856.974710648145</v>
      </c>
      <c r="T190" s="14">
        <f t="shared" si="17"/>
        <v>41886.974710648145</v>
      </c>
      <c r="U190" s="13" t="str">
        <f t="shared" si="18"/>
        <v>Aug</v>
      </c>
      <c r="V190" t="str">
        <f t="shared" si="19"/>
        <v>Sep</v>
      </c>
      <c r="W190" t="str">
        <f t="shared" si="20"/>
        <v>2014</v>
      </c>
    </row>
    <row r="191" spans="1:23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4"/>
        <v>6.8999999999999992E-2</v>
      </c>
      <c r="P191" s="9">
        <f t="shared" si="15"/>
        <v>69</v>
      </c>
      <c r="Q191" t="s">
        <v>8310</v>
      </c>
      <c r="R191" t="s">
        <v>8314</v>
      </c>
      <c r="S191" s="13">
        <f t="shared" si="16"/>
        <v>42556.482372685183</v>
      </c>
      <c r="T191" s="14">
        <f t="shared" si="17"/>
        <v>42616.482372685183</v>
      </c>
      <c r="U191" s="13" t="str">
        <f t="shared" si="18"/>
        <v>Jul</v>
      </c>
      <c r="V191" t="str">
        <f t="shared" si="19"/>
        <v>Sep</v>
      </c>
      <c r="W191" t="str">
        <f t="shared" si="20"/>
        <v>2016</v>
      </c>
    </row>
    <row r="192" spans="1:23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4"/>
        <v>0.41666666666666669</v>
      </c>
      <c r="P192" s="9">
        <f t="shared" si="15"/>
        <v>50</v>
      </c>
      <c r="Q192" t="s">
        <v>8310</v>
      </c>
      <c r="R192" t="s">
        <v>8314</v>
      </c>
      <c r="S192" s="13">
        <f t="shared" si="16"/>
        <v>42527.442662037036</v>
      </c>
      <c r="T192" s="14">
        <f t="shared" si="17"/>
        <v>42537.442662037036</v>
      </c>
      <c r="U192" s="13" t="str">
        <f t="shared" si="18"/>
        <v>Jun</v>
      </c>
      <c r="V192" t="str">
        <f t="shared" si="19"/>
        <v>Jun</v>
      </c>
      <c r="W192" t="str">
        <f t="shared" si="20"/>
        <v>2016</v>
      </c>
    </row>
    <row r="193" spans="1:23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4"/>
        <v>5</v>
      </c>
      <c r="P193" s="9">
        <f t="shared" si="15"/>
        <v>83.333333333333329</v>
      </c>
      <c r="Q193" t="s">
        <v>8310</v>
      </c>
      <c r="R193" t="s">
        <v>8314</v>
      </c>
      <c r="S193" s="13">
        <f t="shared" si="16"/>
        <v>42239.233078703699</v>
      </c>
      <c r="T193" s="14">
        <f t="shared" si="17"/>
        <v>42279.233078703699</v>
      </c>
      <c r="U193" s="13" t="str">
        <f t="shared" si="18"/>
        <v>Aug</v>
      </c>
      <c r="V193" t="str">
        <f t="shared" si="19"/>
        <v>Oct</v>
      </c>
      <c r="W193" t="str">
        <f t="shared" si="20"/>
        <v>2015</v>
      </c>
    </row>
    <row r="194" spans="1:23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21">(E194/D194)*100</f>
        <v>1.6999999999999999E-3</v>
      </c>
      <c r="P194" s="9">
        <f t="shared" ref="P194:P257" si="22">IFERROR(E194/L194,0)</f>
        <v>5.666666666666667</v>
      </c>
      <c r="Q194" t="s">
        <v>8310</v>
      </c>
      <c r="R194" t="s">
        <v>8314</v>
      </c>
      <c r="S194" s="13">
        <f t="shared" ref="S194:S257" si="23">(J194/86400)+25569+(-5/24)</f>
        <v>41899.583703703705</v>
      </c>
      <c r="T194" s="14">
        <f t="shared" ref="T194:T257" si="24">(I194/86400)+25569+(-5/24)</f>
        <v>41929.583703703705</v>
      </c>
      <c r="U194" s="13" t="str">
        <f t="shared" ref="U194:U257" si="25">TEXT((S194),"mmm")</f>
        <v>Sep</v>
      </c>
      <c r="V194" t="str">
        <f t="shared" ref="V194:V257" si="26">TEXT((T194),"mmm")</f>
        <v>Oct</v>
      </c>
      <c r="W194" t="str">
        <f t="shared" ref="W194:W257" si="27">TEXT((S194),"yyyy")</f>
        <v>2014</v>
      </c>
    </row>
    <row r="195" spans="1:23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21"/>
        <v>0</v>
      </c>
      <c r="P195" s="9">
        <f t="shared" si="22"/>
        <v>0</v>
      </c>
      <c r="Q195" t="s">
        <v>8310</v>
      </c>
      <c r="R195" t="s">
        <v>8314</v>
      </c>
      <c r="S195" s="13">
        <f t="shared" si="23"/>
        <v>41911.726458333331</v>
      </c>
      <c r="T195" s="14">
        <f t="shared" si="24"/>
        <v>41971.768124999995</v>
      </c>
      <c r="U195" s="13" t="str">
        <f t="shared" si="25"/>
        <v>Sep</v>
      </c>
      <c r="V195" t="str">
        <f t="shared" si="26"/>
        <v>Nov</v>
      </c>
      <c r="W195" t="str">
        <f t="shared" si="27"/>
        <v>2014</v>
      </c>
    </row>
    <row r="196" spans="1:23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1"/>
        <v>0.12</v>
      </c>
      <c r="P196" s="9">
        <f t="shared" si="22"/>
        <v>1</v>
      </c>
      <c r="Q196" t="s">
        <v>8310</v>
      </c>
      <c r="R196" t="s">
        <v>8314</v>
      </c>
      <c r="S196" s="13">
        <f t="shared" si="23"/>
        <v>42375.788553240738</v>
      </c>
      <c r="T196" s="14">
        <f t="shared" si="24"/>
        <v>42435.788553240738</v>
      </c>
      <c r="U196" s="13" t="str">
        <f t="shared" si="25"/>
        <v>Jan</v>
      </c>
      <c r="V196" t="str">
        <f t="shared" si="26"/>
        <v>Mar</v>
      </c>
      <c r="W196" t="str">
        <f t="shared" si="27"/>
        <v>2016</v>
      </c>
    </row>
    <row r="197" spans="1:23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1"/>
        <v>0</v>
      </c>
      <c r="P197" s="9">
        <f t="shared" si="22"/>
        <v>0</v>
      </c>
      <c r="Q197" t="s">
        <v>8310</v>
      </c>
      <c r="R197" t="s">
        <v>8314</v>
      </c>
      <c r="S197" s="13">
        <f t="shared" si="23"/>
        <v>42135.462175925924</v>
      </c>
      <c r="T197" s="14">
        <f t="shared" si="24"/>
        <v>42195.462175925924</v>
      </c>
      <c r="U197" s="13" t="str">
        <f t="shared" si="25"/>
        <v>May</v>
      </c>
      <c r="V197" t="str">
        <f t="shared" si="26"/>
        <v>Jul</v>
      </c>
      <c r="W197" t="str">
        <f t="shared" si="27"/>
        <v>2015</v>
      </c>
    </row>
    <row r="198" spans="1:23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1"/>
        <v>41.857142857142861</v>
      </c>
      <c r="P198" s="9">
        <f t="shared" si="22"/>
        <v>77.10526315789474</v>
      </c>
      <c r="Q198" t="s">
        <v>8310</v>
      </c>
      <c r="R198" t="s">
        <v>8314</v>
      </c>
      <c r="S198" s="13">
        <f t="shared" si="23"/>
        <v>42259.334467592591</v>
      </c>
      <c r="T198" s="14">
        <f t="shared" si="24"/>
        <v>42287.666666666664</v>
      </c>
      <c r="U198" s="13" t="str">
        <f t="shared" si="25"/>
        <v>Sep</v>
      </c>
      <c r="V198" t="str">
        <f t="shared" si="26"/>
        <v>Oct</v>
      </c>
      <c r="W198" t="str">
        <f t="shared" si="27"/>
        <v>2015</v>
      </c>
    </row>
    <row r="199" spans="1:23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1"/>
        <v>10.48</v>
      </c>
      <c r="P199" s="9">
        <f t="shared" si="22"/>
        <v>32.75</v>
      </c>
      <c r="Q199" t="s">
        <v>8310</v>
      </c>
      <c r="R199" t="s">
        <v>8314</v>
      </c>
      <c r="S199" s="13">
        <f t="shared" si="23"/>
        <v>42741.640046296299</v>
      </c>
      <c r="T199" s="14">
        <f t="shared" si="24"/>
        <v>42783.666666666664</v>
      </c>
      <c r="U199" s="13" t="str">
        <f t="shared" si="25"/>
        <v>Jan</v>
      </c>
      <c r="V199" t="str">
        <f t="shared" si="26"/>
        <v>Feb</v>
      </c>
      <c r="W199" t="str">
        <f t="shared" si="27"/>
        <v>2017</v>
      </c>
    </row>
    <row r="200" spans="1:23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1"/>
        <v>1.1159999999999999</v>
      </c>
      <c r="P200" s="9">
        <f t="shared" si="22"/>
        <v>46.5</v>
      </c>
      <c r="Q200" t="s">
        <v>8310</v>
      </c>
      <c r="R200" t="s">
        <v>8314</v>
      </c>
      <c r="S200" s="13">
        <f t="shared" si="23"/>
        <v>41887.175023148149</v>
      </c>
      <c r="T200" s="14">
        <f t="shared" si="24"/>
        <v>41917.175023148149</v>
      </c>
      <c r="U200" s="13" t="str">
        <f t="shared" si="25"/>
        <v>Sep</v>
      </c>
      <c r="V200" t="str">
        <f t="shared" si="26"/>
        <v>Oct</v>
      </c>
      <c r="W200" t="str">
        <f t="shared" si="27"/>
        <v>2014</v>
      </c>
    </row>
    <row r="201" spans="1:23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1"/>
        <v>0</v>
      </c>
      <c r="P201" s="9">
        <f t="shared" si="22"/>
        <v>0</v>
      </c>
      <c r="Q201" t="s">
        <v>8310</v>
      </c>
      <c r="R201" t="s">
        <v>8314</v>
      </c>
      <c r="S201" s="13">
        <f t="shared" si="23"/>
        <v>42583.915532407402</v>
      </c>
      <c r="T201" s="14">
        <f t="shared" si="24"/>
        <v>42613.915532407402</v>
      </c>
      <c r="U201" s="13" t="str">
        <f t="shared" si="25"/>
        <v>Aug</v>
      </c>
      <c r="V201" t="str">
        <f t="shared" si="26"/>
        <v>Aug</v>
      </c>
      <c r="W201" t="str">
        <f t="shared" si="27"/>
        <v>2016</v>
      </c>
    </row>
    <row r="202" spans="1:23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1"/>
        <v>26.192500000000003</v>
      </c>
      <c r="P202" s="9">
        <f t="shared" si="22"/>
        <v>87.308333333333337</v>
      </c>
      <c r="Q202" t="s">
        <v>8310</v>
      </c>
      <c r="R202" t="s">
        <v>8314</v>
      </c>
      <c r="S202" s="13">
        <f t="shared" si="23"/>
        <v>41866.875034722216</v>
      </c>
      <c r="T202" s="14">
        <f t="shared" si="24"/>
        <v>41896.875034722216</v>
      </c>
      <c r="U202" s="13" t="str">
        <f t="shared" si="25"/>
        <v>Aug</v>
      </c>
      <c r="V202" t="str">
        <f t="shared" si="26"/>
        <v>Sep</v>
      </c>
      <c r="W202" t="str">
        <f t="shared" si="27"/>
        <v>2014</v>
      </c>
    </row>
    <row r="203" spans="1:23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1"/>
        <v>58.461538461538467</v>
      </c>
      <c r="P203" s="9">
        <f t="shared" si="22"/>
        <v>54.285714285714285</v>
      </c>
      <c r="Q203" t="s">
        <v>8310</v>
      </c>
      <c r="R203" t="s">
        <v>8314</v>
      </c>
      <c r="S203" s="13">
        <f t="shared" si="23"/>
        <v>42023.610289351847</v>
      </c>
      <c r="T203" s="14">
        <f t="shared" si="24"/>
        <v>42043.610289351847</v>
      </c>
      <c r="U203" s="13" t="str">
        <f t="shared" si="25"/>
        <v>Jan</v>
      </c>
      <c r="V203" t="str">
        <f t="shared" si="26"/>
        <v>Feb</v>
      </c>
      <c r="W203" t="str">
        <f t="shared" si="27"/>
        <v>2015</v>
      </c>
    </row>
    <row r="204" spans="1:23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1"/>
        <v>0</v>
      </c>
      <c r="P204" s="9">
        <f t="shared" si="22"/>
        <v>0</v>
      </c>
      <c r="Q204" t="s">
        <v>8310</v>
      </c>
      <c r="R204" t="s">
        <v>8314</v>
      </c>
      <c r="S204" s="13">
        <f t="shared" si="23"/>
        <v>42255.719490740739</v>
      </c>
      <c r="T204" s="14">
        <f t="shared" si="24"/>
        <v>42285.665972222218</v>
      </c>
      <c r="U204" s="13" t="str">
        <f t="shared" si="25"/>
        <v>Sep</v>
      </c>
      <c r="V204" t="str">
        <f t="shared" si="26"/>
        <v>Oct</v>
      </c>
      <c r="W204" t="str">
        <f t="shared" si="27"/>
        <v>2015</v>
      </c>
    </row>
    <row r="205" spans="1:23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1"/>
        <v>29.84</v>
      </c>
      <c r="P205" s="9">
        <f t="shared" si="22"/>
        <v>93.25</v>
      </c>
      <c r="Q205" t="s">
        <v>8310</v>
      </c>
      <c r="R205" t="s">
        <v>8314</v>
      </c>
      <c r="S205" s="13">
        <f t="shared" si="23"/>
        <v>41973.639629629623</v>
      </c>
      <c r="T205" s="14">
        <f t="shared" si="24"/>
        <v>42033.639629629623</v>
      </c>
      <c r="U205" s="13" t="str">
        <f t="shared" si="25"/>
        <v>Nov</v>
      </c>
      <c r="V205" t="str">
        <f t="shared" si="26"/>
        <v>Jan</v>
      </c>
      <c r="W205" t="str">
        <f t="shared" si="27"/>
        <v>2014</v>
      </c>
    </row>
    <row r="206" spans="1:23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1"/>
        <v>50.721666666666664</v>
      </c>
      <c r="P206" s="9">
        <f t="shared" si="22"/>
        <v>117.68368136117556</v>
      </c>
      <c r="Q206" t="s">
        <v>8310</v>
      </c>
      <c r="R206" t="s">
        <v>8314</v>
      </c>
      <c r="S206" s="13">
        <f t="shared" si="23"/>
        <v>42556.375034722216</v>
      </c>
      <c r="T206" s="14">
        <f t="shared" si="24"/>
        <v>42586.375034722216</v>
      </c>
      <c r="U206" s="13" t="str">
        <f t="shared" si="25"/>
        <v>Jul</v>
      </c>
      <c r="V206" t="str">
        <f t="shared" si="26"/>
        <v>Aug</v>
      </c>
      <c r="W206" t="str">
        <f t="shared" si="27"/>
        <v>2016</v>
      </c>
    </row>
    <row r="207" spans="1:23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1"/>
        <v>16.25</v>
      </c>
      <c r="P207" s="9">
        <f t="shared" si="22"/>
        <v>76.470588235294116</v>
      </c>
      <c r="Q207" t="s">
        <v>8310</v>
      </c>
      <c r="R207" t="s">
        <v>8314</v>
      </c>
      <c r="S207" s="13">
        <f t="shared" si="23"/>
        <v>42248.423865740733</v>
      </c>
      <c r="T207" s="14">
        <f t="shared" si="24"/>
        <v>42283.423865740733</v>
      </c>
      <c r="U207" s="13" t="str">
        <f t="shared" si="25"/>
        <v>Sep</v>
      </c>
      <c r="V207" t="str">
        <f t="shared" si="26"/>
        <v>Oct</v>
      </c>
      <c r="W207" t="str">
        <f t="shared" si="27"/>
        <v>2015</v>
      </c>
    </row>
    <row r="208" spans="1:23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1"/>
        <v>0</v>
      </c>
      <c r="P208" s="9">
        <f t="shared" si="22"/>
        <v>0</v>
      </c>
      <c r="Q208" t="s">
        <v>8310</v>
      </c>
      <c r="R208" t="s">
        <v>8314</v>
      </c>
      <c r="S208" s="13">
        <f t="shared" si="23"/>
        <v>42566.79609953703</v>
      </c>
      <c r="T208" s="14">
        <f t="shared" si="24"/>
        <v>42587.79609953703</v>
      </c>
      <c r="U208" s="13" t="str">
        <f t="shared" si="25"/>
        <v>Jul</v>
      </c>
      <c r="V208" t="str">
        <f t="shared" si="26"/>
        <v>Aug</v>
      </c>
      <c r="W208" t="str">
        <f t="shared" si="27"/>
        <v>2016</v>
      </c>
    </row>
    <row r="209" spans="1:23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1"/>
        <v>15.214285714285714</v>
      </c>
      <c r="P209" s="9">
        <f t="shared" si="22"/>
        <v>163.84615384615384</v>
      </c>
      <c r="Q209" t="s">
        <v>8310</v>
      </c>
      <c r="R209" t="s">
        <v>8314</v>
      </c>
      <c r="S209" s="13">
        <f t="shared" si="23"/>
        <v>41977.988865740735</v>
      </c>
      <c r="T209" s="14">
        <f t="shared" si="24"/>
        <v>42007.988865740735</v>
      </c>
      <c r="U209" s="13" t="str">
        <f t="shared" si="25"/>
        <v>Dec</v>
      </c>
      <c r="V209" t="str">
        <f t="shared" si="26"/>
        <v>Jan</v>
      </c>
      <c r="W209" t="str">
        <f t="shared" si="27"/>
        <v>2014</v>
      </c>
    </row>
    <row r="210" spans="1:23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1"/>
        <v>0</v>
      </c>
      <c r="P210" s="9">
        <f t="shared" si="22"/>
        <v>0</v>
      </c>
      <c r="Q210" t="s">
        <v>8310</v>
      </c>
      <c r="R210" t="s">
        <v>8314</v>
      </c>
      <c r="S210" s="13">
        <f t="shared" si="23"/>
        <v>41959.16165509259</v>
      </c>
      <c r="T210" s="14">
        <f t="shared" si="24"/>
        <v>41989.16165509259</v>
      </c>
      <c r="U210" s="13" t="str">
        <f t="shared" si="25"/>
        <v>Nov</v>
      </c>
      <c r="V210" t="str">
        <f t="shared" si="26"/>
        <v>Dec</v>
      </c>
      <c r="W210" t="str">
        <f t="shared" si="27"/>
        <v>2014</v>
      </c>
    </row>
    <row r="211" spans="1:23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1"/>
        <v>0</v>
      </c>
      <c r="P211" s="9">
        <f t="shared" si="22"/>
        <v>0</v>
      </c>
      <c r="Q211" t="s">
        <v>8310</v>
      </c>
      <c r="R211" t="s">
        <v>8314</v>
      </c>
      <c r="S211" s="13">
        <f t="shared" si="23"/>
        <v>42165.714525462965</v>
      </c>
      <c r="T211" s="14">
        <f t="shared" si="24"/>
        <v>42195.714525462965</v>
      </c>
      <c r="U211" s="13" t="str">
        <f t="shared" si="25"/>
        <v>Jun</v>
      </c>
      <c r="V211" t="str">
        <f t="shared" si="26"/>
        <v>Jul</v>
      </c>
      <c r="W211" t="str">
        <f t="shared" si="27"/>
        <v>2015</v>
      </c>
    </row>
    <row r="212" spans="1:23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1"/>
        <v>25.25</v>
      </c>
      <c r="P212" s="9">
        <f t="shared" si="22"/>
        <v>91.818181818181813</v>
      </c>
      <c r="Q212" t="s">
        <v>8310</v>
      </c>
      <c r="R212" t="s">
        <v>8314</v>
      </c>
      <c r="S212" s="13">
        <f t="shared" si="23"/>
        <v>42248.856388888882</v>
      </c>
      <c r="T212" s="14">
        <f t="shared" si="24"/>
        <v>42277.999999999993</v>
      </c>
      <c r="U212" s="13" t="str">
        <f t="shared" si="25"/>
        <v>Sep</v>
      </c>
      <c r="V212" t="str">
        <f t="shared" si="26"/>
        <v>Oct</v>
      </c>
      <c r="W212" t="str">
        <f t="shared" si="27"/>
        <v>2015</v>
      </c>
    </row>
    <row r="213" spans="1:23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1"/>
        <v>44.6</v>
      </c>
      <c r="P213" s="9">
        <f t="shared" si="22"/>
        <v>185.83333333333334</v>
      </c>
      <c r="Q213" t="s">
        <v>8310</v>
      </c>
      <c r="R213" t="s">
        <v>8314</v>
      </c>
      <c r="S213" s="13">
        <f t="shared" si="23"/>
        <v>42235.951585648145</v>
      </c>
      <c r="T213" s="14">
        <f t="shared" si="24"/>
        <v>42265.951585648145</v>
      </c>
      <c r="U213" s="13" t="str">
        <f t="shared" si="25"/>
        <v>Aug</v>
      </c>
      <c r="V213" t="str">
        <f t="shared" si="26"/>
        <v>Sep</v>
      </c>
      <c r="W213" t="str">
        <f t="shared" si="27"/>
        <v>2015</v>
      </c>
    </row>
    <row r="214" spans="1:23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1"/>
        <v>1.5873015873015872E-2</v>
      </c>
      <c r="P214" s="9">
        <f t="shared" si="22"/>
        <v>1</v>
      </c>
      <c r="Q214" t="s">
        <v>8310</v>
      </c>
      <c r="R214" t="s">
        <v>8314</v>
      </c>
      <c r="S214" s="13">
        <f t="shared" si="23"/>
        <v>42416.672685185178</v>
      </c>
      <c r="T214" s="14">
        <f t="shared" si="24"/>
        <v>42476.631018518521</v>
      </c>
      <c r="U214" s="13" t="str">
        <f t="shared" si="25"/>
        <v>Feb</v>
      </c>
      <c r="V214" t="str">
        <f t="shared" si="26"/>
        <v>Apr</v>
      </c>
      <c r="W214" t="str">
        <f t="shared" si="27"/>
        <v>2016</v>
      </c>
    </row>
    <row r="215" spans="1:23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1"/>
        <v>0.04</v>
      </c>
      <c r="P215" s="9">
        <f t="shared" si="22"/>
        <v>20</v>
      </c>
      <c r="Q215" t="s">
        <v>8310</v>
      </c>
      <c r="R215" t="s">
        <v>8314</v>
      </c>
      <c r="S215" s="13">
        <f t="shared" si="23"/>
        <v>42202.385960648149</v>
      </c>
      <c r="T215" s="14">
        <f t="shared" si="24"/>
        <v>42232.379641203697</v>
      </c>
      <c r="U215" s="13" t="str">
        <f t="shared" si="25"/>
        <v>Jul</v>
      </c>
      <c r="V215" t="str">
        <f t="shared" si="26"/>
        <v>Aug</v>
      </c>
      <c r="W215" t="str">
        <f t="shared" si="27"/>
        <v>2015</v>
      </c>
    </row>
    <row r="216" spans="1:23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1"/>
        <v>8.0000000000000002E-3</v>
      </c>
      <c r="P216" s="9">
        <f t="shared" si="22"/>
        <v>1</v>
      </c>
      <c r="Q216" t="s">
        <v>8310</v>
      </c>
      <c r="R216" t="s">
        <v>8314</v>
      </c>
      <c r="S216" s="13">
        <f t="shared" si="23"/>
        <v>42009.432280092595</v>
      </c>
      <c r="T216" s="14">
        <f t="shared" si="24"/>
        <v>42069.432280092595</v>
      </c>
      <c r="U216" s="13" t="str">
        <f t="shared" si="25"/>
        <v>Jan</v>
      </c>
      <c r="V216" t="str">
        <f t="shared" si="26"/>
        <v>Mar</v>
      </c>
      <c r="W216" t="str">
        <f t="shared" si="27"/>
        <v>2015</v>
      </c>
    </row>
    <row r="217" spans="1:23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1"/>
        <v>0.22727272727272727</v>
      </c>
      <c r="P217" s="9">
        <f t="shared" si="22"/>
        <v>10</v>
      </c>
      <c r="Q217" t="s">
        <v>8310</v>
      </c>
      <c r="R217" t="s">
        <v>8314</v>
      </c>
      <c r="S217" s="13">
        <f t="shared" si="23"/>
        <v>42375.021782407406</v>
      </c>
      <c r="T217" s="14">
        <f t="shared" si="24"/>
        <v>42417.790972222218</v>
      </c>
      <c r="U217" s="13" t="str">
        <f t="shared" si="25"/>
        <v>Jan</v>
      </c>
      <c r="V217" t="str">
        <f t="shared" si="26"/>
        <v>Feb</v>
      </c>
      <c r="W217" t="str">
        <f t="shared" si="27"/>
        <v>2016</v>
      </c>
    </row>
    <row r="218" spans="1:23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1"/>
        <v>55.698440000000005</v>
      </c>
      <c r="P218" s="9">
        <f t="shared" si="22"/>
        <v>331.53833333333336</v>
      </c>
      <c r="Q218" t="s">
        <v>8310</v>
      </c>
      <c r="R218" t="s">
        <v>8314</v>
      </c>
      <c r="S218" s="13">
        <f t="shared" si="23"/>
        <v>42066.750428240739</v>
      </c>
      <c r="T218" s="14">
        <f t="shared" si="24"/>
        <v>42116.708761574067</v>
      </c>
      <c r="U218" s="13" t="str">
        <f t="shared" si="25"/>
        <v>Mar</v>
      </c>
      <c r="V218" t="str">
        <f t="shared" si="26"/>
        <v>Apr</v>
      </c>
      <c r="W218" t="str">
        <f t="shared" si="27"/>
        <v>2015</v>
      </c>
    </row>
    <row r="219" spans="1:23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1"/>
        <v>11.943</v>
      </c>
      <c r="P219" s="9">
        <f t="shared" si="22"/>
        <v>314.28947368421052</v>
      </c>
      <c r="Q219" t="s">
        <v>8310</v>
      </c>
      <c r="R219" t="s">
        <v>8314</v>
      </c>
      <c r="S219" s="13">
        <f t="shared" si="23"/>
        <v>41970.432280092595</v>
      </c>
      <c r="T219" s="14">
        <f t="shared" si="24"/>
        <v>42001.432280092595</v>
      </c>
      <c r="U219" s="13" t="str">
        <f t="shared" si="25"/>
        <v>Nov</v>
      </c>
      <c r="V219" t="str">
        <f t="shared" si="26"/>
        <v>Dec</v>
      </c>
      <c r="W219" t="str">
        <f t="shared" si="27"/>
        <v>2014</v>
      </c>
    </row>
    <row r="220" spans="1:23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1"/>
        <v>2</v>
      </c>
      <c r="P220" s="9">
        <f t="shared" si="22"/>
        <v>100</v>
      </c>
      <c r="Q220" t="s">
        <v>8310</v>
      </c>
      <c r="R220" t="s">
        <v>8314</v>
      </c>
      <c r="S220" s="13">
        <f t="shared" si="23"/>
        <v>42079.420011574075</v>
      </c>
      <c r="T220" s="14">
        <f t="shared" si="24"/>
        <v>42139.420011574075</v>
      </c>
      <c r="U220" s="13" t="str">
        <f t="shared" si="25"/>
        <v>Mar</v>
      </c>
      <c r="V220" t="str">
        <f t="shared" si="26"/>
        <v>May</v>
      </c>
      <c r="W220" t="str">
        <f t="shared" si="27"/>
        <v>2015</v>
      </c>
    </row>
    <row r="221" spans="1:23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1"/>
        <v>17.630000000000003</v>
      </c>
      <c r="P221" s="9">
        <f t="shared" si="22"/>
        <v>115.98684210526316</v>
      </c>
      <c r="Q221" t="s">
        <v>8310</v>
      </c>
      <c r="R221" t="s">
        <v>8314</v>
      </c>
      <c r="S221" s="13">
        <f t="shared" si="23"/>
        <v>42429.118344907409</v>
      </c>
      <c r="T221" s="14">
        <f t="shared" si="24"/>
        <v>42461.082638888889</v>
      </c>
      <c r="U221" s="13" t="str">
        <f t="shared" si="25"/>
        <v>Feb</v>
      </c>
      <c r="V221" t="str">
        <f t="shared" si="26"/>
        <v>Apr</v>
      </c>
      <c r="W221" t="str">
        <f t="shared" si="27"/>
        <v>2016</v>
      </c>
    </row>
    <row r="222" spans="1:23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1"/>
        <v>0.72</v>
      </c>
      <c r="P222" s="9">
        <f t="shared" si="22"/>
        <v>120</v>
      </c>
      <c r="Q222" t="s">
        <v>8310</v>
      </c>
      <c r="R222" t="s">
        <v>8314</v>
      </c>
      <c r="S222" s="13">
        <f t="shared" si="23"/>
        <v>42195.435532407406</v>
      </c>
      <c r="T222" s="14">
        <f t="shared" si="24"/>
        <v>42236.629166666666</v>
      </c>
      <c r="U222" s="13" t="str">
        <f t="shared" si="25"/>
        <v>Jul</v>
      </c>
      <c r="V222" t="str">
        <f t="shared" si="26"/>
        <v>Aug</v>
      </c>
      <c r="W222" t="str">
        <f t="shared" si="27"/>
        <v>2015</v>
      </c>
    </row>
    <row r="223" spans="1:23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1"/>
        <v>0</v>
      </c>
      <c r="P223" s="9">
        <f t="shared" si="22"/>
        <v>0</v>
      </c>
      <c r="Q223" t="s">
        <v>8310</v>
      </c>
      <c r="R223" t="s">
        <v>8314</v>
      </c>
      <c r="S223" s="13">
        <f t="shared" si="23"/>
        <v>42031.629212962966</v>
      </c>
      <c r="T223" s="14">
        <f t="shared" si="24"/>
        <v>42091.587546296294</v>
      </c>
      <c r="U223" s="13" t="str">
        <f t="shared" si="25"/>
        <v>Jan</v>
      </c>
      <c r="V223" t="str">
        <f t="shared" si="26"/>
        <v>Mar</v>
      </c>
      <c r="W223" t="str">
        <f t="shared" si="27"/>
        <v>2015</v>
      </c>
    </row>
    <row r="224" spans="1:23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1"/>
        <v>13</v>
      </c>
      <c r="P224" s="9">
        <f t="shared" si="22"/>
        <v>65</v>
      </c>
      <c r="Q224" t="s">
        <v>8310</v>
      </c>
      <c r="R224" t="s">
        <v>8314</v>
      </c>
      <c r="S224" s="13">
        <f t="shared" si="23"/>
        <v>42031.561550925922</v>
      </c>
      <c r="T224" s="14">
        <f t="shared" si="24"/>
        <v>42089.902083333327</v>
      </c>
      <c r="U224" s="13" t="str">
        <f t="shared" si="25"/>
        <v>Jan</v>
      </c>
      <c r="V224" t="str">
        <f t="shared" si="26"/>
        <v>Mar</v>
      </c>
      <c r="W224" t="str">
        <f t="shared" si="27"/>
        <v>2015</v>
      </c>
    </row>
    <row r="225" spans="1:23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1"/>
        <v>0</v>
      </c>
      <c r="P225" s="9">
        <f t="shared" si="22"/>
        <v>0</v>
      </c>
      <c r="Q225" t="s">
        <v>8310</v>
      </c>
      <c r="R225" t="s">
        <v>8314</v>
      </c>
      <c r="S225" s="13">
        <f t="shared" si="23"/>
        <v>42481.839699074073</v>
      </c>
      <c r="T225" s="14">
        <f t="shared" si="24"/>
        <v>42511.836805555555</v>
      </c>
      <c r="U225" s="13" t="str">
        <f t="shared" si="25"/>
        <v>Apr</v>
      </c>
      <c r="V225" t="str">
        <f t="shared" si="26"/>
        <v>May</v>
      </c>
      <c r="W225" t="str">
        <f t="shared" si="27"/>
        <v>2016</v>
      </c>
    </row>
    <row r="226" spans="1:23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1"/>
        <v>0</v>
      </c>
      <c r="P226" s="9">
        <f t="shared" si="22"/>
        <v>0</v>
      </c>
      <c r="Q226" t="s">
        <v>8310</v>
      </c>
      <c r="R226" t="s">
        <v>8314</v>
      </c>
      <c r="S226" s="13">
        <f t="shared" si="23"/>
        <v>42135.026921296296</v>
      </c>
      <c r="T226" s="14">
        <f t="shared" si="24"/>
        <v>42195.026921296296</v>
      </c>
      <c r="U226" s="13" t="str">
        <f t="shared" si="25"/>
        <v>May</v>
      </c>
      <c r="V226" t="str">
        <f t="shared" si="26"/>
        <v>Jul</v>
      </c>
      <c r="W226" t="str">
        <f t="shared" si="27"/>
        <v>2015</v>
      </c>
    </row>
    <row r="227" spans="1:23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1"/>
        <v>0</v>
      </c>
      <c r="P227" s="9">
        <f t="shared" si="22"/>
        <v>0</v>
      </c>
      <c r="Q227" t="s">
        <v>8310</v>
      </c>
      <c r="R227" t="s">
        <v>8314</v>
      </c>
      <c r="S227" s="13">
        <f t="shared" si="23"/>
        <v>42438.752939814811</v>
      </c>
      <c r="T227" s="14">
        <f t="shared" si="24"/>
        <v>42468.711273148147</v>
      </c>
      <c r="U227" s="13" t="str">
        <f t="shared" si="25"/>
        <v>Mar</v>
      </c>
      <c r="V227" t="str">
        <f t="shared" si="26"/>
        <v>Apr</v>
      </c>
      <c r="W227" t="str">
        <f t="shared" si="27"/>
        <v>2016</v>
      </c>
    </row>
    <row r="228" spans="1:23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1"/>
        <v>0.86206896551724133</v>
      </c>
      <c r="P228" s="9">
        <f t="shared" si="22"/>
        <v>125</v>
      </c>
      <c r="Q228" t="s">
        <v>8310</v>
      </c>
      <c r="R228" t="s">
        <v>8314</v>
      </c>
      <c r="S228" s="13">
        <f t="shared" si="23"/>
        <v>42106.457685185182</v>
      </c>
      <c r="T228" s="14">
        <f t="shared" si="24"/>
        <v>42155.186805555553</v>
      </c>
      <c r="U228" s="13" t="str">
        <f t="shared" si="25"/>
        <v>Apr</v>
      </c>
      <c r="V228" t="str">
        <f t="shared" si="26"/>
        <v>May</v>
      </c>
      <c r="W228" t="str">
        <f t="shared" si="27"/>
        <v>2015</v>
      </c>
    </row>
    <row r="229" spans="1:23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1"/>
        <v>0</v>
      </c>
      <c r="P229" s="9">
        <f t="shared" si="22"/>
        <v>0</v>
      </c>
      <c r="Q229" t="s">
        <v>8310</v>
      </c>
      <c r="R229" t="s">
        <v>8314</v>
      </c>
      <c r="S229" s="13">
        <f t="shared" si="23"/>
        <v>42164.685659722221</v>
      </c>
      <c r="T229" s="14">
        <f t="shared" si="24"/>
        <v>42194.685659722221</v>
      </c>
      <c r="U229" s="13" t="str">
        <f t="shared" si="25"/>
        <v>Jun</v>
      </c>
      <c r="V229" t="str">
        <f t="shared" si="26"/>
        <v>Jul</v>
      </c>
      <c r="W229" t="str">
        <f t="shared" si="27"/>
        <v>2015</v>
      </c>
    </row>
    <row r="230" spans="1:23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1"/>
        <v>0</v>
      </c>
      <c r="P230" s="9">
        <f t="shared" si="22"/>
        <v>0</v>
      </c>
      <c r="Q230" t="s">
        <v>8310</v>
      </c>
      <c r="R230" t="s">
        <v>8314</v>
      </c>
      <c r="S230" s="13">
        <f t="shared" si="23"/>
        <v>42096.478067129625</v>
      </c>
      <c r="T230" s="14">
        <f t="shared" si="24"/>
        <v>42156.478067129625</v>
      </c>
      <c r="U230" s="13" t="str">
        <f t="shared" si="25"/>
        <v>Apr</v>
      </c>
      <c r="V230" t="str">
        <f t="shared" si="26"/>
        <v>Jun</v>
      </c>
      <c r="W230" t="str">
        <f t="shared" si="27"/>
        <v>2015</v>
      </c>
    </row>
    <row r="231" spans="1:23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1"/>
        <v>0</v>
      </c>
      <c r="P231" s="9">
        <f t="shared" si="22"/>
        <v>0</v>
      </c>
      <c r="Q231" t="s">
        <v>8310</v>
      </c>
      <c r="R231" t="s">
        <v>8314</v>
      </c>
      <c r="S231" s="13">
        <f t="shared" si="23"/>
        <v>42383.725659722222</v>
      </c>
      <c r="T231" s="14">
        <f t="shared" si="24"/>
        <v>42413.725659722222</v>
      </c>
      <c r="U231" s="13" t="str">
        <f t="shared" si="25"/>
        <v>Jan</v>
      </c>
      <c r="V231" t="str">
        <f t="shared" si="26"/>
        <v>Feb</v>
      </c>
      <c r="W231" t="str">
        <f t="shared" si="27"/>
        <v>2016</v>
      </c>
    </row>
    <row r="232" spans="1:23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1"/>
        <v>0.4</v>
      </c>
      <c r="P232" s="9">
        <f t="shared" si="22"/>
        <v>30</v>
      </c>
      <c r="Q232" t="s">
        <v>8310</v>
      </c>
      <c r="R232" t="s">
        <v>8314</v>
      </c>
      <c r="S232" s="13">
        <f t="shared" si="23"/>
        <v>42129.568877314814</v>
      </c>
      <c r="T232" s="14">
        <f t="shared" si="24"/>
        <v>42159.568877314814</v>
      </c>
      <c r="U232" s="13" t="str">
        <f t="shared" si="25"/>
        <v>May</v>
      </c>
      <c r="V232" t="str">
        <f t="shared" si="26"/>
        <v>Jun</v>
      </c>
      <c r="W232" t="str">
        <f t="shared" si="27"/>
        <v>2015</v>
      </c>
    </row>
    <row r="233" spans="1:23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1"/>
        <v>0</v>
      </c>
      <c r="P233" s="9">
        <f t="shared" si="22"/>
        <v>0</v>
      </c>
      <c r="Q233" t="s">
        <v>8310</v>
      </c>
      <c r="R233" t="s">
        <v>8314</v>
      </c>
      <c r="S233" s="13">
        <f t="shared" si="23"/>
        <v>42341.75059027777</v>
      </c>
      <c r="T233" s="14">
        <f t="shared" si="24"/>
        <v>42371.75059027777</v>
      </c>
      <c r="U233" s="13" t="str">
        <f t="shared" si="25"/>
        <v>Dec</v>
      </c>
      <c r="V233" t="str">
        <f t="shared" si="26"/>
        <v>Jan</v>
      </c>
      <c r="W233" t="str">
        <f t="shared" si="27"/>
        <v>2015</v>
      </c>
    </row>
    <row r="234" spans="1:23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1"/>
        <v>2.75</v>
      </c>
      <c r="P234" s="9">
        <f t="shared" si="22"/>
        <v>15.714285714285714</v>
      </c>
      <c r="Q234" t="s">
        <v>8310</v>
      </c>
      <c r="R234" t="s">
        <v>8314</v>
      </c>
      <c r="S234" s="13">
        <f t="shared" si="23"/>
        <v>42032.617430555554</v>
      </c>
      <c r="T234" s="14">
        <f t="shared" si="24"/>
        <v>42062.617430555554</v>
      </c>
      <c r="U234" s="13" t="str">
        <f t="shared" si="25"/>
        <v>Jan</v>
      </c>
      <c r="V234" t="str">
        <f t="shared" si="26"/>
        <v>Feb</v>
      </c>
      <c r="W234" t="str">
        <f t="shared" si="27"/>
        <v>2015</v>
      </c>
    </row>
    <row r="235" spans="1:23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1"/>
        <v>0</v>
      </c>
      <c r="P235" s="9">
        <f t="shared" si="22"/>
        <v>0</v>
      </c>
      <c r="Q235" t="s">
        <v>8310</v>
      </c>
      <c r="R235" t="s">
        <v>8314</v>
      </c>
      <c r="S235" s="13">
        <f t="shared" si="23"/>
        <v>42612.703379629624</v>
      </c>
      <c r="T235" s="14">
        <f t="shared" si="24"/>
        <v>42642.703379629624</v>
      </c>
      <c r="U235" s="13" t="str">
        <f t="shared" si="25"/>
        <v>Aug</v>
      </c>
      <c r="V235" t="str">
        <f t="shared" si="26"/>
        <v>Sep</v>
      </c>
      <c r="W235" t="str">
        <f t="shared" si="27"/>
        <v>2016</v>
      </c>
    </row>
    <row r="236" spans="1:23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1"/>
        <v>40.1</v>
      </c>
      <c r="P236" s="9">
        <f t="shared" si="22"/>
        <v>80.2</v>
      </c>
      <c r="Q236" t="s">
        <v>8310</v>
      </c>
      <c r="R236" t="s">
        <v>8314</v>
      </c>
      <c r="S236" s="13">
        <f t="shared" si="23"/>
        <v>42135.82707175926</v>
      </c>
      <c r="T236" s="14">
        <f t="shared" si="24"/>
        <v>42175.82707175926</v>
      </c>
      <c r="U236" s="13" t="str">
        <f t="shared" si="25"/>
        <v>May</v>
      </c>
      <c r="V236" t="str">
        <f t="shared" si="26"/>
        <v>Jun</v>
      </c>
      <c r="W236" t="str">
        <f t="shared" si="27"/>
        <v>2015</v>
      </c>
    </row>
    <row r="237" spans="1:23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1"/>
        <v>0</v>
      </c>
      <c r="P237" s="9">
        <f t="shared" si="22"/>
        <v>0</v>
      </c>
      <c r="Q237" t="s">
        <v>8310</v>
      </c>
      <c r="R237" t="s">
        <v>8314</v>
      </c>
      <c r="S237" s="13">
        <f t="shared" si="23"/>
        <v>42164.700196759259</v>
      </c>
      <c r="T237" s="14">
        <f t="shared" si="24"/>
        <v>42194.700196759259</v>
      </c>
      <c r="U237" s="13" t="str">
        <f t="shared" si="25"/>
        <v>Jun</v>
      </c>
      <c r="V237" t="str">
        <f t="shared" si="26"/>
        <v>Jul</v>
      </c>
      <c r="W237" t="str">
        <f t="shared" si="27"/>
        <v>2015</v>
      </c>
    </row>
    <row r="238" spans="1:23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1"/>
        <v>0</v>
      </c>
      <c r="P238" s="9">
        <f t="shared" si="22"/>
        <v>0</v>
      </c>
      <c r="Q238" t="s">
        <v>8310</v>
      </c>
      <c r="R238" t="s">
        <v>8314</v>
      </c>
      <c r="S238" s="13">
        <f t="shared" si="23"/>
        <v>42320.876145833332</v>
      </c>
      <c r="T238" s="14">
        <f t="shared" si="24"/>
        <v>42373.791666666664</v>
      </c>
      <c r="U238" s="13" t="str">
        <f t="shared" si="25"/>
        <v>Nov</v>
      </c>
      <c r="V238" t="str">
        <f t="shared" si="26"/>
        <v>Jan</v>
      </c>
      <c r="W238" t="str">
        <f t="shared" si="27"/>
        <v>2015</v>
      </c>
    </row>
    <row r="239" spans="1:23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1"/>
        <v>0.33333333333333337</v>
      </c>
      <c r="P239" s="9">
        <f t="shared" si="22"/>
        <v>50</v>
      </c>
      <c r="Q239" t="s">
        <v>8310</v>
      </c>
      <c r="R239" t="s">
        <v>8314</v>
      </c>
      <c r="S239" s="13">
        <f t="shared" si="23"/>
        <v>42377.368854166663</v>
      </c>
      <c r="T239" s="14">
        <f t="shared" si="24"/>
        <v>42437.368854166663</v>
      </c>
      <c r="U239" s="13" t="str">
        <f t="shared" si="25"/>
        <v>Jan</v>
      </c>
      <c r="V239" t="str">
        <f t="shared" si="26"/>
        <v>Mar</v>
      </c>
      <c r="W239" t="str">
        <f t="shared" si="27"/>
        <v>2016</v>
      </c>
    </row>
    <row r="240" spans="1:23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1"/>
        <v>0</v>
      </c>
      <c r="P240" s="9">
        <f t="shared" si="22"/>
        <v>0</v>
      </c>
      <c r="Q240" t="s">
        <v>8310</v>
      </c>
      <c r="R240" t="s">
        <v>8314</v>
      </c>
      <c r="S240" s="13">
        <f t="shared" si="23"/>
        <v>42713.754166666666</v>
      </c>
      <c r="T240" s="14">
        <f t="shared" si="24"/>
        <v>42734.166666666664</v>
      </c>
      <c r="U240" s="13" t="str">
        <f t="shared" si="25"/>
        <v>Dec</v>
      </c>
      <c r="V240" t="str">
        <f t="shared" si="26"/>
        <v>Dec</v>
      </c>
      <c r="W240" t="str">
        <f t="shared" si="27"/>
        <v>2016</v>
      </c>
    </row>
    <row r="241" spans="1:23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1"/>
        <v>25</v>
      </c>
      <c r="P241" s="9">
        <f t="shared" si="22"/>
        <v>50</v>
      </c>
      <c r="Q241" t="s">
        <v>8310</v>
      </c>
      <c r="R241" t="s">
        <v>8314</v>
      </c>
      <c r="S241" s="13">
        <f t="shared" si="23"/>
        <v>42296.901967592588</v>
      </c>
      <c r="T241" s="14">
        <f t="shared" si="24"/>
        <v>42316.291666666664</v>
      </c>
      <c r="U241" s="13" t="str">
        <f t="shared" si="25"/>
        <v>Oct</v>
      </c>
      <c r="V241" t="str">
        <f t="shared" si="26"/>
        <v>Nov</v>
      </c>
      <c r="W241" t="str">
        <f t="shared" si="27"/>
        <v>2015</v>
      </c>
    </row>
    <row r="242" spans="1:23" ht="45" x14ac:dyDescent="0.2">
      <c r="A242">
        <v>2555</v>
      </c>
      <c r="B242" s="3" t="s">
        <v>2555</v>
      </c>
      <c r="C242" s="3" t="s">
        <v>6665</v>
      </c>
      <c r="D242">
        <v>2000</v>
      </c>
      <c r="E242">
        <v>2147</v>
      </c>
      <c r="F242" t="s">
        <v>8219</v>
      </c>
      <c r="G242" t="s">
        <v>8224</v>
      </c>
      <c r="H242" t="s">
        <v>8246</v>
      </c>
      <c r="I242">
        <v>1338219793</v>
      </c>
      <c r="J242">
        <v>1335541393</v>
      </c>
      <c r="K242" t="b">
        <v>0</v>
      </c>
      <c r="L242">
        <v>35</v>
      </c>
      <c r="M242" t="b">
        <v>1</v>
      </c>
      <c r="N242" t="s">
        <v>8300</v>
      </c>
      <c r="O242" s="8">
        <f t="shared" si="21"/>
        <v>107.35</v>
      </c>
      <c r="P242" s="9">
        <f t="shared" si="22"/>
        <v>61.342857142857142</v>
      </c>
      <c r="Q242" t="s">
        <v>8325</v>
      </c>
      <c r="R242" t="s">
        <v>8354</v>
      </c>
      <c r="S242" s="13">
        <f t="shared" si="23"/>
        <v>41026.44667824074</v>
      </c>
      <c r="T242" s="14">
        <f t="shared" si="24"/>
        <v>41057.44667824074</v>
      </c>
      <c r="U242" s="13" t="str">
        <f t="shared" si="25"/>
        <v>Apr</v>
      </c>
      <c r="V242" t="str">
        <f t="shared" si="26"/>
        <v>May</v>
      </c>
      <c r="W242" t="str">
        <f t="shared" si="27"/>
        <v>2012</v>
      </c>
    </row>
    <row r="243" spans="1:23" ht="30" x14ac:dyDescent="0.2">
      <c r="A243">
        <v>2557</v>
      </c>
      <c r="B243" s="3" t="s">
        <v>2557</v>
      </c>
      <c r="C243" s="3" t="s">
        <v>6667</v>
      </c>
      <c r="D243">
        <v>900</v>
      </c>
      <c r="E243">
        <v>1066</v>
      </c>
      <c r="F243" t="s">
        <v>8219</v>
      </c>
      <c r="G243" t="s">
        <v>8225</v>
      </c>
      <c r="H243" t="s">
        <v>8247</v>
      </c>
      <c r="I243">
        <v>1400176386</v>
      </c>
      <c r="J243">
        <v>1397584386</v>
      </c>
      <c r="K243" t="b">
        <v>0</v>
      </c>
      <c r="L243">
        <v>36</v>
      </c>
      <c r="M243" t="b">
        <v>1</v>
      </c>
      <c r="N243" t="s">
        <v>8300</v>
      </c>
      <c r="O243" s="8">
        <f t="shared" si="21"/>
        <v>118.44444444444444</v>
      </c>
      <c r="P243" s="9">
        <f t="shared" si="22"/>
        <v>29.611111111111111</v>
      </c>
      <c r="Q243" t="s">
        <v>8325</v>
      </c>
      <c r="R243" t="s">
        <v>8354</v>
      </c>
      <c r="S243" s="13">
        <f t="shared" si="23"/>
        <v>41744.536874999998</v>
      </c>
      <c r="T243" s="14">
        <f t="shared" si="24"/>
        <v>41774.536874999998</v>
      </c>
      <c r="U243" s="13" t="str">
        <f t="shared" si="25"/>
        <v>Apr</v>
      </c>
      <c r="V243" t="str">
        <f t="shared" si="26"/>
        <v>May</v>
      </c>
      <c r="W243" t="str">
        <f t="shared" si="27"/>
        <v>2014</v>
      </c>
    </row>
    <row r="244" spans="1:23" ht="45" x14ac:dyDescent="0.2">
      <c r="A244">
        <v>2614</v>
      </c>
      <c r="B244" s="3" t="s">
        <v>2614</v>
      </c>
      <c r="C244" s="3" t="s">
        <v>6724</v>
      </c>
      <c r="D244">
        <v>10500</v>
      </c>
      <c r="E244">
        <v>10710</v>
      </c>
      <c r="F244" t="s">
        <v>8219</v>
      </c>
      <c r="G244" t="s">
        <v>8224</v>
      </c>
      <c r="H244" t="s">
        <v>8246</v>
      </c>
      <c r="I244">
        <v>1398834000</v>
      </c>
      <c r="J244">
        <v>1396371612</v>
      </c>
      <c r="K244" t="b">
        <v>1</v>
      </c>
      <c r="L244">
        <v>100</v>
      </c>
      <c r="M244" t="b">
        <v>1</v>
      </c>
      <c r="N244" t="s">
        <v>8301</v>
      </c>
      <c r="O244" s="8">
        <f t="shared" si="21"/>
        <v>102</v>
      </c>
      <c r="P244" s="9">
        <f t="shared" si="22"/>
        <v>107.1</v>
      </c>
      <c r="Q244" t="s">
        <v>8319</v>
      </c>
      <c r="R244" t="s">
        <v>8355</v>
      </c>
      <c r="S244" s="13">
        <f t="shared" si="23"/>
        <v>41730.500138888885</v>
      </c>
      <c r="T244" s="14">
        <f t="shared" si="24"/>
        <v>41759</v>
      </c>
      <c r="U244" s="13" t="str">
        <f t="shared" si="25"/>
        <v>Apr</v>
      </c>
      <c r="V244" t="str">
        <f t="shared" si="26"/>
        <v>Apr</v>
      </c>
      <c r="W244" t="str">
        <f t="shared" si="27"/>
        <v>2014</v>
      </c>
    </row>
    <row r="245" spans="1:23" ht="45" x14ac:dyDescent="0.2">
      <c r="A245">
        <v>2621</v>
      </c>
      <c r="B245" s="3" t="s">
        <v>2621</v>
      </c>
      <c r="C245" s="3" t="s">
        <v>6731</v>
      </c>
      <c r="D245">
        <v>15000</v>
      </c>
      <c r="E245">
        <v>21882</v>
      </c>
      <c r="F245" t="s">
        <v>8219</v>
      </c>
      <c r="G245" t="s">
        <v>8224</v>
      </c>
      <c r="H245" t="s">
        <v>8246</v>
      </c>
      <c r="I245">
        <v>1432230988</v>
      </c>
      <c r="J245">
        <v>1429638988</v>
      </c>
      <c r="K245" t="b">
        <v>1</v>
      </c>
      <c r="L245">
        <v>465</v>
      </c>
      <c r="M245" t="b">
        <v>1</v>
      </c>
      <c r="N245" t="s">
        <v>8301</v>
      </c>
      <c r="O245" s="8">
        <f t="shared" si="21"/>
        <v>145.88</v>
      </c>
      <c r="P245" s="9">
        <f t="shared" si="22"/>
        <v>47.058064516129029</v>
      </c>
      <c r="Q245" t="s">
        <v>8319</v>
      </c>
      <c r="R245" t="s">
        <v>8355</v>
      </c>
      <c r="S245" s="13">
        <f t="shared" si="23"/>
        <v>42115.539212962962</v>
      </c>
      <c r="T245" s="14">
        <f t="shared" si="24"/>
        <v>42145.539212962962</v>
      </c>
      <c r="U245" s="13" t="str">
        <f t="shared" si="25"/>
        <v>Apr</v>
      </c>
      <c r="V245" t="str">
        <f t="shared" si="26"/>
        <v>May</v>
      </c>
      <c r="W245" t="str">
        <f t="shared" si="27"/>
        <v>2015</v>
      </c>
    </row>
    <row r="246" spans="1:23" ht="30" x14ac:dyDescent="0.2">
      <c r="A246">
        <v>2629</v>
      </c>
      <c r="B246" s="3" t="s">
        <v>2629</v>
      </c>
      <c r="C246" s="3" t="s">
        <v>6739</v>
      </c>
      <c r="D246">
        <v>5000</v>
      </c>
      <c r="E246">
        <v>6387</v>
      </c>
      <c r="F246" t="s">
        <v>8219</v>
      </c>
      <c r="G246" t="s">
        <v>8225</v>
      </c>
      <c r="H246" t="s">
        <v>8247</v>
      </c>
      <c r="I246">
        <v>1431608122</v>
      </c>
      <c r="J246">
        <v>1429016122</v>
      </c>
      <c r="K246" t="b">
        <v>0</v>
      </c>
      <c r="L246">
        <v>100</v>
      </c>
      <c r="M246" t="b">
        <v>1</v>
      </c>
      <c r="N246" t="s">
        <v>8301</v>
      </c>
      <c r="O246" s="8">
        <f t="shared" si="21"/>
        <v>127.74000000000001</v>
      </c>
      <c r="P246" s="9">
        <f t="shared" si="22"/>
        <v>63.87</v>
      </c>
      <c r="Q246" t="s">
        <v>8319</v>
      </c>
      <c r="R246" t="s">
        <v>8355</v>
      </c>
      <c r="S246" s="13">
        <f t="shared" si="23"/>
        <v>42108.330115740733</v>
      </c>
      <c r="T246" s="14">
        <f t="shared" si="24"/>
        <v>42138.330115740733</v>
      </c>
      <c r="U246" s="13" t="str">
        <f t="shared" si="25"/>
        <v>Apr</v>
      </c>
      <c r="V246" t="str">
        <f t="shared" si="26"/>
        <v>May</v>
      </c>
      <c r="W246" t="str">
        <f t="shared" si="27"/>
        <v>2015</v>
      </c>
    </row>
    <row r="247" spans="1:23" ht="60" x14ac:dyDescent="0.2">
      <c r="A247">
        <v>2640</v>
      </c>
      <c r="B247" s="3" t="s">
        <v>2640</v>
      </c>
      <c r="C247" s="3" t="s">
        <v>6750</v>
      </c>
      <c r="D247">
        <v>3000</v>
      </c>
      <c r="E247">
        <v>3170</v>
      </c>
      <c r="F247" t="s">
        <v>8219</v>
      </c>
      <c r="G247" t="s">
        <v>8224</v>
      </c>
      <c r="H247" t="s">
        <v>8246</v>
      </c>
      <c r="I247">
        <v>1433735474</v>
      </c>
      <c r="J247">
        <v>1428551474</v>
      </c>
      <c r="K247" t="b">
        <v>0</v>
      </c>
      <c r="L247">
        <v>69</v>
      </c>
      <c r="M247" t="b">
        <v>1</v>
      </c>
      <c r="N247" t="s">
        <v>8301</v>
      </c>
      <c r="O247" s="8">
        <f t="shared" si="21"/>
        <v>105.66666666666666</v>
      </c>
      <c r="P247" s="9">
        <f t="shared" si="22"/>
        <v>45.94202898550725</v>
      </c>
      <c r="Q247" t="s">
        <v>8319</v>
      </c>
      <c r="R247" t="s">
        <v>8355</v>
      </c>
      <c r="S247" s="13">
        <f t="shared" si="23"/>
        <v>42102.952245370368</v>
      </c>
      <c r="T247" s="14">
        <f t="shared" si="24"/>
        <v>42162.952245370368</v>
      </c>
      <c r="U247" s="13" t="str">
        <f t="shared" si="25"/>
        <v>Apr</v>
      </c>
      <c r="V247" t="str">
        <f t="shared" si="26"/>
        <v>Jun</v>
      </c>
      <c r="W247" t="str">
        <f t="shared" si="27"/>
        <v>2015</v>
      </c>
    </row>
    <row r="248" spans="1:23" ht="45" x14ac:dyDescent="0.2">
      <c r="A248">
        <v>2707</v>
      </c>
      <c r="B248" s="3" t="s">
        <v>2707</v>
      </c>
      <c r="C248" s="3" t="s">
        <v>6817</v>
      </c>
      <c r="D248">
        <v>8000</v>
      </c>
      <c r="E248">
        <v>28067.57</v>
      </c>
      <c r="F248" t="s">
        <v>8219</v>
      </c>
      <c r="G248" t="s">
        <v>8224</v>
      </c>
      <c r="H248" t="s">
        <v>8246</v>
      </c>
      <c r="I248">
        <v>1369637940</v>
      </c>
      <c r="J248">
        <v>1367088443</v>
      </c>
      <c r="K248" t="b">
        <v>1</v>
      </c>
      <c r="L248">
        <v>394</v>
      </c>
      <c r="M248" t="b">
        <v>1</v>
      </c>
      <c r="N248" t="s">
        <v>8303</v>
      </c>
      <c r="O248" s="8">
        <f t="shared" si="21"/>
        <v>350.84462500000001</v>
      </c>
      <c r="P248" s="9">
        <f t="shared" si="22"/>
        <v>71.237487309644663</v>
      </c>
      <c r="Q248" t="s">
        <v>8317</v>
      </c>
      <c r="R248" t="s">
        <v>8357</v>
      </c>
      <c r="S248" s="13">
        <f t="shared" si="23"/>
        <v>41391.574571759258</v>
      </c>
      <c r="T248" s="14">
        <f t="shared" si="24"/>
        <v>41421.082638888889</v>
      </c>
      <c r="U248" s="13" t="str">
        <f t="shared" si="25"/>
        <v>Apr</v>
      </c>
      <c r="V248" t="str">
        <f t="shared" si="26"/>
        <v>May</v>
      </c>
      <c r="W248" t="str">
        <f t="shared" si="27"/>
        <v>2013</v>
      </c>
    </row>
    <row r="249" spans="1:23" ht="45" x14ac:dyDescent="0.2">
      <c r="A249">
        <v>2718</v>
      </c>
      <c r="B249" s="3" t="s">
        <v>2718</v>
      </c>
      <c r="C249" s="3" t="s">
        <v>6828</v>
      </c>
      <c r="D249">
        <v>18000</v>
      </c>
      <c r="E249">
        <v>18645</v>
      </c>
      <c r="F249" t="s">
        <v>8219</v>
      </c>
      <c r="G249" t="s">
        <v>8224</v>
      </c>
      <c r="H249" t="s">
        <v>8246</v>
      </c>
      <c r="I249">
        <v>1462316400</v>
      </c>
      <c r="J249">
        <v>1459865945</v>
      </c>
      <c r="K249" t="b">
        <v>1</v>
      </c>
      <c r="L249">
        <v>148</v>
      </c>
      <c r="M249" t="b">
        <v>1</v>
      </c>
      <c r="N249" t="s">
        <v>8303</v>
      </c>
      <c r="O249" s="8">
        <f t="shared" si="21"/>
        <v>103.58333333333334</v>
      </c>
      <c r="P249" s="9">
        <f t="shared" si="22"/>
        <v>125.97972972972973</v>
      </c>
      <c r="Q249" t="s">
        <v>8317</v>
      </c>
      <c r="R249" t="s">
        <v>8357</v>
      </c>
      <c r="S249" s="13">
        <f t="shared" si="23"/>
        <v>42465.388252314813</v>
      </c>
      <c r="T249" s="14">
        <f t="shared" si="24"/>
        <v>42493.749999999993</v>
      </c>
      <c r="U249" s="13" t="str">
        <f t="shared" si="25"/>
        <v>Apr</v>
      </c>
      <c r="V249" t="str">
        <f t="shared" si="26"/>
        <v>May</v>
      </c>
      <c r="W249" t="str">
        <f t="shared" si="27"/>
        <v>2016</v>
      </c>
    </row>
    <row r="250" spans="1:23" ht="30" x14ac:dyDescent="0.2">
      <c r="A250">
        <v>2729</v>
      </c>
      <c r="B250" s="3" t="s">
        <v>2729</v>
      </c>
      <c r="C250" s="3" t="s">
        <v>6839</v>
      </c>
      <c r="D250">
        <v>7500</v>
      </c>
      <c r="E250">
        <v>7833</v>
      </c>
      <c r="F250" t="s">
        <v>8219</v>
      </c>
      <c r="G250" t="s">
        <v>8224</v>
      </c>
      <c r="H250" t="s">
        <v>8246</v>
      </c>
      <c r="I250">
        <v>1430459197</v>
      </c>
      <c r="J250">
        <v>1427867197</v>
      </c>
      <c r="K250" t="b">
        <v>0</v>
      </c>
      <c r="L250">
        <v>23</v>
      </c>
      <c r="M250" t="b">
        <v>1</v>
      </c>
      <c r="N250" t="s">
        <v>8295</v>
      </c>
      <c r="O250" s="8">
        <f t="shared" si="21"/>
        <v>104.44</v>
      </c>
      <c r="P250" s="9">
        <f t="shared" si="22"/>
        <v>340.56521739130437</v>
      </c>
      <c r="Q250" t="s">
        <v>8319</v>
      </c>
      <c r="R250" t="s">
        <v>8349</v>
      </c>
      <c r="S250" s="13">
        <f t="shared" si="23"/>
        <v>42095.032372685186</v>
      </c>
      <c r="T250" s="14">
        <f t="shared" si="24"/>
        <v>42125.032372685186</v>
      </c>
      <c r="U250" s="13" t="str">
        <f t="shared" si="25"/>
        <v>Apr</v>
      </c>
      <c r="V250" t="str">
        <f t="shared" si="26"/>
        <v>May</v>
      </c>
      <c r="W250" t="str">
        <f t="shared" si="27"/>
        <v>2015</v>
      </c>
    </row>
    <row r="251" spans="1:23" ht="45" x14ac:dyDescent="0.2">
      <c r="A251">
        <v>2732</v>
      </c>
      <c r="B251" s="3" t="s">
        <v>2732</v>
      </c>
      <c r="C251" s="3" t="s">
        <v>6842</v>
      </c>
      <c r="D251">
        <v>12000</v>
      </c>
      <c r="E251">
        <v>14190</v>
      </c>
      <c r="F251" t="s">
        <v>8219</v>
      </c>
      <c r="G251" t="s">
        <v>8224</v>
      </c>
      <c r="H251" t="s">
        <v>8246</v>
      </c>
      <c r="I251">
        <v>1369699200</v>
      </c>
      <c r="J251">
        <v>1366917828</v>
      </c>
      <c r="K251" t="b">
        <v>0</v>
      </c>
      <c r="L251">
        <v>146</v>
      </c>
      <c r="M251" t="b">
        <v>1</v>
      </c>
      <c r="N251" t="s">
        <v>8295</v>
      </c>
      <c r="O251" s="8">
        <f t="shared" si="21"/>
        <v>118.25000000000001</v>
      </c>
      <c r="P251" s="9">
        <f t="shared" si="22"/>
        <v>97.191780821917803</v>
      </c>
      <c r="Q251" t="s">
        <v>8319</v>
      </c>
      <c r="R251" t="s">
        <v>8349</v>
      </c>
      <c r="S251" s="13">
        <f t="shared" si="23"/>
        <v>41389.599861111106</v>
      </c>
      <c r="T251" s="14">
        <f t="shared" si="24"/>
        <v>41421.791666666664</v>
      </c>
      <c r="U251" s="13" t="str">
        <f t="shared" si="25"/>
        <v>Apr</v>
      </c>
      <c r="V251" t="str">
        <f t="shared" si="26"/>
        <v>May</v>
      </c>
      <c r="W251" t="str">
        <f t="shared" si="27"/>
        <v>2013</v>
      </c>
    </row>
    <row r="252" spans="1:23" ht="45" x14ac:dyDescent="0.2">
      <c r="A252">
        <v>2783</v>
      </c>
      <c r="B252" s="3" t="s">
        <v>2783</v>
      </c>
      <c r="C252" s="3" t="s">
        <v>6893</v>
      </c>
      <c r="D252">
        <v>1000</v>
      </c>
      <c r="E252">
        <v>1145</v>
      </c>
      <c r="F252" t="s">
        <v>8219</v>
      </c>
      <c r="G252" t="s">
        <v>8225</v>
      </c>
      <c r="H252" t="s">
        <v>8247</v>
      </c>
      <c r="I252">
        <v>1429793446</v>
      </c>
      <c r="J252">
        <v>1428583846</v>
      </c>
      <c r="K252" t="b">
        <v>0</v>
      </c>
      <c r="L252">
        <v>61</v>
      </c>
      <c r="M252" t="b">
        <v>1</v>
      </c>
      <c r="N252" t="s">
        <v>8271</v>
      </c>
      <c r="O252" s="8">
        <f t="shared" si="21"/>
        <v>114.5</v>
      </c>
      <c r="P252" s="9">
        <f t="shared" si="22"/>
        <v>18.770491803278688</v>
      </c>
      <c r="Q252" t="s">
        <v>8317</v>
      </c>
      <c r="R252" t="s">
        <v>8318</v>
      </c>
      <c r="S252" s="13">
        <f t="shared" si="23"/>
        <v>42103.326921296299</v>
      </c>
      <c r="T252" s="14">
        <f t="shared" si="24"/>
        <v>42117.326921296299</v>
      </c>
      <c r="U252" s="13" t="str">
        <f t="shared" si="25"/>
        <v>Apr</v>
      </c>
      <c r="V252" t="str">
        <f t="shared" si="26"/>
        <v>Apr</v>
      </c>
      <c r="W252" t="str">
        <f t="shared" si="27"/>
        <v>2015</v>
      </c>
    </row>
    <row r="253" spans="1:23" ht="45" x14ac:dyDescent="0.2">
      <c r="A253">
        <v>2810</v>
      </c>
      <c r="B253" s="3" t="s">
        <v>2810</v>
      </c>
      <c r="C253" s="3" t="s">
        <v>6920</v>
      </c>
      <c r="D253">
        <v>2500</v>
      </c>
      <c r="E253">
        <v>2705</v>
      </c>
      <c r="F253" t="s">
        <v>8219</v>
      </c>
      <c r="G253" t="s">
        <v>8224</v>
      </c>
      <c r="H253" t="s">
        <v>8246</v>
      </c>
      <c r="I253">
        <v>1401595140</v>
      </c>
      <c r="J253">
        <v>1398828064</v>
      </c>
      <c r="K253" t="b">
        <v>0</v>
      </c>
      <c r="L253">
        <v>57</v>
      </c>
      <c r="M253" t="b">
        <v>1</v>
      </c>
      <c r="N253" t="s">
        <v>8271</v>
      </c>
      <c r="O253" s="8">
        <f t="shared" si="21"/>
        <v>108.2</v>
      </c>
      <c r="P253" s="9">
        <f t="shared" si="22"/>
        <v>47.456140350877192</v>
      </c>
      <c r="Q253" t="s">
        <v>8317</v>
      </c>
      <c r="R253" t="s">
        <v>8318</v>
      </c>
      <c r="S253" s="13">
        <f t="shared" si="23"/>
        <v>41758.931296296294</v>
      </c>
      <c r="T253" s="14">
        <f t="shared" si="24"/>
        <v>41790.957638888889</v>
      </c>
      <c r="U253" s="13" t="str">
        <f t="shared" si="25"/>
        <v>Apr</v>
      </c>
      <c r="V253" t="str">
        <f t="shared" si="26"/>
        <v>May</v>
      </c>
      <c r="W253" t="str">
        <f t="shared" si="27"/>
        <v>2014</v>
      </c>
    </row>
    <row r="254" spans="1:23" ht="45" x14ac:dyDescent="0.2">
      <c r="A254">
        <v>2814</v>
      </c>
      <c r="B254" s="3" t="s">
        <v>2814</v>
      </c>
      <c r="C254" s="3" t="s">
        <v>6924</v>
      </c>
      <c r="D254">
        <v>1500</v>
      </c>
      <c r="E254">
        <v>1616</v>
      </c>
      <c r="F254" t="s">
        <v>8219</v>
      </c>
      <c r="G254" t="s">
        <v>8225</v>
      </c>
      <c r="H254" t="s">
        <v>8247</v>
      </c>
      <c r="I254">
        <v>1431164115</v>
      </c>
      <c r="J254">
        <v>1428572115</v>
      </c>
      <c r="K254" t="b">
        <v>0</v>
      </c>
      <c r="L254">
        <v>64</v>
      </c>
      <c r="M254" t="b">
        <v>1</v>
      </c>
      <c r="N254" t="s">
        <v>8271</v>
      </c>
      <c r="O254" s="8">
        <f t="shared" si="21"/>
        <v>107.73333333333332</v>
      </c>
      <c r="P254" s="9">
        <f t="shared" si="22"/>
        <v>25.25</v>
      </c>
      <c r="Q254" t="s">
        <v>8317</v>
      </c>
      <c r="R254" t="s">
        <v>8318</v>
      </c>
      <c r="S254" s="13">
        <f t="shared" si="23"/>
        <v>42103.191145833327</v>
      </c>
      <c r="T254" s="14">
        <f t="shared" si="24"/>
        <v>42133.191145833327</v>
      </c>
      <c r="U254" s="13" t="str">
        <f t="shared" si="25"/>
        <v>Apr</v>
      </c>
      <c r="V254" t="str">
        <f t="shared" si="26"/>
        <v>May</v>
      </c>
      <c r="W254" t="str">
        <f t="shared" si="27"/>
        <v>2015</v>
      </c>
    </row>
    <row r="255" spans="1:23" ht="30" x14ac:dyDescent="0.2">
      <c r="A255">
        <v>2830</v>
      </c>
      <c r="B255" s="3" t="s">
        <v>2830</v>
      </c>
      <c r="C255" s="3" t="s">
        <v>6940</v>
      </c>
      <c r="D255">
        <v>3000</v>
      </c>
      <c r="E255">
        <v>3000</v>
      </c>
      <c r="F255" t="s">
        <v>8219</v>
      </c>
      <c r="G255" t="s">
        <v>8224</v>
      </c>
      <c r="H255" t="s">
        <v>8246</v>
      </c>
      <c r="I255">
        <v>1399867140</v>
      </c>
      <c r="J255">
        <v>1398802148</v>
      </c>
      <c r="K255" t="b">
        <v>0</v>
      </c>
      <c r="L255">
        <v>11</v>
      </c>
      <c r="M255" t="b">
        <v>1</v>
      </c>
      <c r="N255" t="s">
        <v>8271</v>
      </c>
      <c r="O255" s="8">
        <f t="shared" si="21"/>
        <v>100</v>
      </c>
      <c r="P255" s="9">
        <f t="shared" si="22"/>
        <v>272.72727272727275</v>
      </c>
      <c r="Q255" t="s">
        <v>8317</v>
      </c>
      <c r="R255" t="s">
        <v>8318</v>
      </c>
      <c r="S255" s="13">
        <f t="shared" si="23"/>
        <v>41758.631342592591</v>
      </c>
      <c r="T255" s="14">
        <f t="shared" si="24"/>
        <v>41770.957638888889</v>
      </c>
      <c r="U255" s="13" t="str">
        <f t="shared" si="25"/>
        <v>Apr</v>
      </c>
      <c r="V255" t="str">
        <f t="shared" si="26"/>
        <v>May</v>
      </c>
      <c r="W255" t="str">
        <f t="shared" si="27"/>
        <v>2014</v>
      </c>
    </row>
    <row r="256" spans="1:23" ht="45" x14ac:dyDescent="0.2">
      <c r="A256">
        <v>2922</v>
      </c>
      <c r="B256" s="3" t="s">
        <v>2922</v>
      </c>
      <c r="C256" s="3" t="s">
        <v>7032</v>
      </c>
      <c r="D256">
        <v>500</v>
      </c>
      <c r="E256">
        <v>500</v>
      </c>
      <c r="F256" t="s">
        <v>8219</v>
      </c>
      <c r="G256" t="s">
        <v>8225</v>
      </c>
      <c r="H256" t="s">
        <v>8247</v>
      </c>
      <c r="I256">
        <v>1431982727</v>
      </c>
      <c r="J256">
        <v>1428094727</v>
      </c>
      <c r="K256" t="b">
        <v>0</v>
      </c>
      <c r="L256">
        <v>6</v>
      </c>
      <c r="M256" t="b">
        <v>1</v>
      </c>
      <c r="N256" t="s">
        <v>8305</v>
      </c>
      <c r="O256" s="8">
        <f t="shared" si="21"/>
        <v>100</v>
      </c>
      <c r="P256" s="9">
        <f t="shared" si="22"/>
        <v>83.333333333333329</v>
      </c>
      <c r="Q256" t="s">
        <v>8317</v>
      </c>
      <c r="R256" t="s">
        <v>8359</v>
      </c>
      <c r="S256" s="13">
        <f t="shared" si="23"/>
        <v>42097.665821759256</v>
      </c>
      <c r="T256" s="14">
        <f t="shared" si="24"/>
        <v>42142.665821759256</v>
      </c>
      <c r="U256" s="13" t="str">
        <f t="shared" si="25"/>
        <v>Apr</v>
      </c>
      <c r="V256" t="str">
        <f t="shared" si="26"/>
        <v>May</v>
      </c>
      <c r="W256" t="str">
        <f t="shared" si="27"/>
        <v>2015</v>
      </c>
    </row>
    <row r="257" spans="1:23" ht="45" x14ac:dyDescent="0.2">
      <c r="A257">
        <v>2924</v>
      </c>
      <c r="B257" s="3" t="s">
        <v>2924</v>
      </c>
      <c r="C257" s="3" t="s">
        <v>7034</v>
      </c>
      <c r="D257">
        <v>25000</v>
      </c>
      <c r="E257">
        <v>25800</v>
      </c>
      <c r="F257" t="s">
        <v>8219</v>
      </c>
      <c r="G257" t="s">
        <v>8224</v>
      </c>
      <c r="H257" t="s">
        <v>8246</v>
      </c>
      <c r="I257">
        <v>1431143940</v>
      </c>
      <c r="J257">
        <v>1428585710</v>
      </c>
      <c r="K257" t="b">
        <v>0</v>
      </c>
      <c r="L257">
        <v>147</v>
      </c>
      <c r="M257" t="b">
        <v>1</v>
      </c>
      <c r="N257" t="s">
        <v>8305</v>
      </c>
      <c r="O257" s="8">
        <f t="shared" si="21"/>
        <v>103.2</v>
      </c>
      <c r="P257" s="9">
        <f t="shared" si="22"/>
        <v>175.51020408163265</v>
      </c>
      <c r="Q257" t="s">
        <v>8317</v>
      </c>
      <c r="R257" t="s">
        <v>8359</v>
      </c>
      <c r="S257" s="13">
        <f t="shared" si="23"/>
        <v>42103.348495370366</v>
      </c>
      <c r="T257" s="14">
        <f t="shared" si="24"/>
        <v>42132.957638888889</v>
      </c>
      <c r="U257" s="13" t="str">
        <f t="shared" si="25"/>
        <v>Apr</v>
      </c>
      <c r="V257" t="str">
        <f t="shared" si="26"/>
        <v>May</v>
      </c>
      <c r="W257" t="str">
        <f t="shared" si="27"/>
        <v>2015</v>
      </c>
    </row>
    <row r="258" spans="1:23" ht="45" x14ac:dyDescent="0.2">
      <c r="A258">
        <v>2929</v>
      </c>
      <c r="B258" s="3" t="s">
        <v>2929</v>
      </c>
      <c r="C258" s="3" t="s">
        <v>7039</v>
      </c>
      <c r="D258">
        <v>8000</v>
      </c>
      <c r="E258">
        <v>8165.55</v>
      </c>
      <c r="F258" t="s">
        <v>8219</v>
      </c>
      <c r="G258" t="s">
        <v>8224</v>
      </c>
      <c r="H258" t="s">
        <v>8246</v>
      </c>
      <c r="I258">
        <v>1401024758</v>
      </c>
      <c r="J258">
        <v>1398432758</v>
      </c>
      <c r="K258" t="b">
        <v>0</v>
      </c>
      <c r="L258">
        <v>32</v>
      </c>
      <c r="M258" t="b">
        <v>1</v>
      </c>
      <c r="N258" t="s">
        <v>8305</v>
      </c>
      <c r="O258" s="8">
        <f t="shared" ref="O258:O321" si="28">(E258/D258)*100</f>
        <v>102.06937499999999</v>
      </c>
      <c r="P258" s="9">
        <f t="shared" ref="P258:P321" si="29">IFERROR(E258/L258,0)</f>
        <v>255.17343750000001</v>
      </c>
      <c r="Q258" t="s">
        <v>8317</v>
      </c>
      <c r="R258" t="s">
        <v>8359</v>
      </c>
      <c r="S258" s="13">
        <f t="shared" ref="S258:S321" si="30">(J258/86400)+25569+(-5/24)</f>
        <v>41754.355995370366</v>
      </c>
      <c r="T258" s="14">
        <f t="shared" ref="T258:T321" si="31">(I258/86400)+25569+(-5/24)</f>
        <v>41784.355995370366</v>
      </c>
      <c r="U258" s="13" t="str">
        <f t="shared" ref="U258:U321" si="32">TEXT((S258),"mmm")</f>
        <v>Apr</v>
      </c>
      <c r="V258" t="str">
        <f t="shared" ref="V258:V321" si="33">TEXT((T258),"mmm")</f>
        <v>May</v>
      </c>
      <c r="W258" t="str">
        <f t="shared" ref="W258:W321" si="34">TEXT((S258),"yyyy")</f>
        <v>2014</v>
      </c>
    </row>
    <row r="259" spans="1:23" ht="45" x14ac:dyDescent="0.2">
      <c r="A259">
        <v>2930</v>
      </c>
      <c r="B259" s="3" t="s">
        <v>2930</v>
      </c>
      <c r="C259" s="3" t="s">
        <v>7040</v>
      </c>
      <c r="D259">
        <v>10000</v>
      </c>
      <c r="E259">
        <v>10092</v>
      </c>
      <c r="F259" t="s">
        <v>8219</v>
      </c>
      <c r="G259" t="s">
        <v>8225</v>
      </c>
      <c r="H259" t="s">
        <v>8247</v>
      </c>
      <c r="I259">
        <v>1431007264</v>
      </c>
      <c r="J259">
        <v>1428415264</v>
      </c>
      <c r="K259" t="b">
        <v>0</v>
      </c>
      <c r="L259">
        <v>62</v>
      </c>
      <c r="M259" t="b">
        <v>1</v>
      </c>
      <c r="N259" t="s">
        <v>8305</v>
      </c>
      <c r="O259" s="8">
        <f t="shared" si="28"/>
        <v>100.92000000000002</v>
      </c>
      <c r="P259" s="9">
        <f t="shared" si="29"/>
        <v>162.7741935483871</v>
      </c>
      <c r="Q259" t="s">
        <v>8317</v>
      </c>
      <c r="R259" t="s">
        <v>8359</v>
      </c>
      <c r="S259" s="13">
        <f t="shared" si="30"/>
        <v>42101.375740740739</v>
      </c>
      <c r="T259" s="14">
        <f t="shared" si="31"/>
        <v>42131.375740740739</v>
      </c>
      <c r="U259" s="13" t="str">
        <f t="shared" si="32"/>
        <v>Apr</v>
      </c>
      <c r="V259" t="str">
        <f t="shared" si="33"/>
        <v>May</v>
      </c>
      <c r="W259" t="str">
        <f t="shared" si="34"/>
        <v>2015</v>
      </c>
    </row>
    <row r="260" spans="1:23" ht="45" x14ac:dyDescent="0.2">
      <c r="A260">
        <v>2969</v>
      </c>
      <c r="B260" s="3" t="s">
        <v>2969</v>
      </c>
      <c r="C260" s="3" t="s">
        <v>7079</v>
      </c>
      <c r="D260">
        <v>1000</v>
      </c>
      <c r="E260">
        <v>1625</v>
      </c>
      <c r="F260" t="s">
        <v>8219</v>
      </c>
      <c r="G260" t="s">
        <v>8229</v>
      </c>
      <c r="H260" t="s">
        <v>8251</v>
      </c>
      <c r="I260">
        <v>1430693460</v>
      </c>
      <c r="J260">
        <v>1428087153</v>
      </c>
      <c r="K260" t="b">
        <v>0</v>
      </c>
      <c r="L260">
        <v>17</v>
      </c>
      <c r="M260" t="b">
        <v>1</v>
      </c>
      <c r="N260" t="s">
        <v>8271</v>
      </c>
      <c r="O260" s="8">
        <f t="shared" si="28"/>
        <v>162.5</v>
      </c>
      <c r="P260" s="9">
        <f t="shared" si="29"/>
        <v>95.588235294117652</v>
      </c>
      <c r="Q260" t="s">
        <v>8317</v>
      </c>
      <c r="R260" t="s">
        <v>8318</v>
      </c>
      <c r="S260" s="13">
        <f t="shared" si="30"/>
        <v>42097.578159722216</v>
      </c>
      <c r="T260" s="14">
        <f t="shared" si="31"/>
        <v>42127.743750000001</v>
      </c>
      <c r="U260" s="13" t="str">
        <f t="shared" si="32"/>
        <v>Apr</v>
      </c>
      <c r="V260" t="str">
        <f t="shared" si="33"/>
        <v>May</v>
      </c>
      <c r="W260" t="str">
        <f t="shared" si="34"/>
        <v>2015</v>
      </c>
    </row>
    <row r="261" spans="1:23" ht="30" x14ac:dyDescent="0.2">
      <c r="A261">
        <v>3007</v>
      </c>
      <c r="B261" s="3" t="s">
        <v>3007</v>
      </c>
      <c r="C261" s="3" t="s">
        <v>7117</v>
      </c>
      <c r="D261">
        <v>600</v>
      </c>
      <c r="E261">
        <v>1080</v>
      </c>
      <c r="F261" t="s">
        <v>8219</v>
      </c>
      <c r="G261" t="s">
        <v>8224</v>
      </c>
      <c r="H261" t="s">
        <v>8246</v>
      </c>
      <c r="I261">
        <v>1429938683</v>
      </c>
      <c r="J261">
        <v>1428124283</v>
      </c>
      <c r="K261" t="b">
        <v>0</v>
      </c>
      <c r="L261">
        <v>20</v>
      </c>
      <c r="M261" t="b">
        <v>1</v>
      </c>
      <c r="N261" t="s">
        <v>8303</v>
      </c>
      <c r="O261" s="8">
        <f t="shared" si="28"/>
        <v>180</v>
      </c>
      <c r="P261" s="9">
        <f t="shared" si="29"/>
        <v>54</v>
      </c>
      <c r="Q261" t="s">
        <v>8317</v>
      </c>
      <c r="R261" t="s">
        <v>8357</v>
      </c>
      <c r="S261" s="13">
        <f t="shared" si="30"/>
        <v>42098.007905092592</v>
      </c>
      <c r="T261" s="14">
        <f t="shared" si="31"/>
        <v>42119.007905092592</v>
      </c>
      <c r="U261" s="13" t="str">
        <f t="shared" si="32"/>
        <v>Apr</v>
      </c>
      <c r="V261" t="str">
        <f t="shared" si="33"/>
        <v>Apr</v>
      </c>
      <c r="W261" t="str">
        <f t="shared" si="34"/>
        <v>2015</v>
      </c>
    </row>
    <row r="262" spans="1:23" ht="45" x14ac:dyDescent="0.2">
      <c r="A262">
        <v>3019</v>
      </c>
      <c r="B262" s="3" t="s">
        <v>3019</v>
      </c>
      <c r="C262" s="3" t="s">
        <v>7129</v>
      </c>
      <c r="D262">
        <v>15000</v>
      </c>
      <c r="E262">
        <v>18185</v>
      </c>
      <c r="F262" t="s">
        <v>8219</v>
      </c>
      <c r="G262" t="s">
        <v>8224</v>
      </c>
      <c r="H262" t="s">
        <v>8246</v>
      </c>
      <c r="I262">
        <v>1401159600</v>
      </c>
      <c r="J262">
        <v>1398801620</v>
      </c>
      <c r="K262" t="b">
        <v>0</v>
      </c>
      <c r="L262">
        <v>226</v>
      </c>
      <c r="M262" t="b">
        <v>1</v>
      </c>
      <c r="N262" t="s">
        <v>8303</v>
      </c>
      <c r="O262" s="8">
        <f t="shared" si="28"/>
        <v>121.23333333333332</v>
      </c>
      <c r="P262" s="9">
        <f t="shared" si="29"/>
        <v>80.464601769911511</v>
      </c>
      <c r="Q262" t="s">
        <v>8317</v>
      </c>
      <c r="R262" t="s">
        <v>8357</v>
      </c>
      <c r="S262" s="13">
        <f t="shared" si="30"/>
        <v>41758.625231481477</v>
      </c>
      <c r="T262" s="14">
        <f t="shared" si="31"/>
        <v>41785.916666666664</v>
      </c>
      <c r="U262" s="13" t="str">
        <f t="shared" si="32"/>
        <v>Apr</v>
      </c>
      <c r="V262" t="str">
        <f t="shared" si="33"/>
        <v>May</v>
      </c>
      <c r="W262" t="str">
        <f t="shared" si="34"/>
        <v>2014</v>
      </c>
    </row>
    <row r="263" spans="1:23" ht="45" x14ac:dyDescent="0.2">
      <c r="A263">
        <v>3023</v>
      </c>
      <c r="B263" s="3" t="s">
        <v>3023</v>
      </c>
      <c r="C263" s="3" t="s">
        <v>7133</v>
      </c>
      <c r="D263">
        <v>700</v>
      </c>
      <c r="E263">
        <v>721</v>
      </c>
      <c r="F263" t="s">
        <v>8219</v>
      </c>
      <c r="G263" t="s">
        <v>8225</v>
      </c>
      <c r="H263" t="s">
        <v>8247</v>
      </c>
      <c r="I263">
        <v>1434039186</v>
      </c>
      <c r="J263">
        <v>1430151186</v>
      </c>
      <c r="K263" t="b">
        <v>0</v>
      </c>
      <c r="L263">
        <v>6</v>
      </c>
      <c r="M263" t="b">
        <v>1</v>
      </c>
      <c r="N263" t="s">
        <v>8303</v>
      </c>
      <c r="O263" s="8">
        <f t="shared" si="28"/>
        <v>103</v>
      </c>
      <c r="P263" s="9">
        <f t="shared" si="29"/>
        <v>120.16666666666667</v>
      </c>
      <c r="Q263" t="s">
        <v>8317</v>
      </c>
      <c r="R263" t="s">
        <v>8357</v>
      </c>
      <c r="S263" s="13">
        <f t="shared" si="30"/>
        <v>42121.467430555553</v>
      </c>
      <c r="T263" s="14">
        <f t="shared" si="31"/>
        <v>42166.467430555553</v>
      </c>
      <c r="U263" s="13" t="str">
        <f t="shared" si="32"/>
        <v>Apr</v>
      </c>
      <c r="V263" t="str">
        <f t="shared" si="33"/>
        <v>Jun</v>
      </c>
      <c r="W263" t="str">
        <f t="shared" si="34"/>
        <v>2015</v>
      </c>
    </row>
    <row r="264" spans="1:23" ht="30" x14ac:dyDescent="0.2">
      <c r="A264">
        <v>3035</v>
      </c>
      <c r="B264" s="3" t="s">
        <v>3035</v>
      </c>
      <c r="C264" s="3" t="s">
        <v>7145</v>
      </c>
      <c r="D264">
        <v>25000</v>
      </c>
      <c r="E264">
        <v>27196.71</v>
      </c>
      <c r="F264" t="s">
        <v>8219</v>
      </c>
      <c r="G264" t="s">
        <v>8224</v>
      </c>
      <c r="H264" t="s">
        <v>8246</v>
      </c>
      <c r="I264">
        <v>1367674009</v>
      </c>
      <c r="J264">
        <v>1365082009</v>
      </c>
      <c r="K264" t="b">
        <v>0</v>
      </c>
      <c r="L264">
        <v>307</v>
      </c>
      <c r="M264" t="b">
        <v>1</v>
      </c>
      <c r="N264" t="s">
        <v>8303</v>
      </c>
      <c r="O264" s="8">
        <f t="shared" si="28"/>
        <v>108.78684000000001</v>
      </c>
      <c r="P264" s="9">
        <f t="shared" si="29"/>
        <v>88.588631921824103</v>
      </c>
      <c r="Q264" t="s">
        <v>8317</v>
      </c>
      <c r="R264" t="s">
        <v>8357</v>
      </c>
      <c r="S264" s="13">
        <f t="shared" si="30"/>
        <v>41368.351956018516</v>
      </c>
      <c r="T264" s="14">
        <f t="shared" si="31"/>
        <v>41398.351956018516</v>
      </c>
      <c r="U264" s="13" t="str">
        <f t="shared" si="32"/>
        <v>Apr</v>
      </c>
      <c r="V264" t="str">
        <f t="shared" si="33"/>
        <v>May</v>
      </c>
      <c r="W264" t="str">
        <f t="shared" si="34"/>
        <v>2013</v>
      </c>
    </row>
    <row r="265" spans="1:23" ht="30" x14ac:dyDescent="0.2">
      <c r="A265">
        <v>3050</v>
      </c>
      <c r="B265" s="3" t="s">
        <v>3050</v>
      </c>
      <c r="C265" s="3" t="s">
        <v>7160</v>
      </c>
      <c r="D265">
        <v>600</v>
      </c>
      <c r="E265">
        <v>636</v>
      </c>
      <c r="F265" t="s">
        <v>8219</v>
      </c>
      <c r="G265" t="s">
        <v>8224</v>
      </c>
      <c r="H265" t="s">
        <v>8246</v>
      </c>
      <c r="I265">
        <v>1462420960</v>
      </c>
      <c r="J265">
        <v>1459828960</v>
      </c>
      <c r="K265" t="b">
        <v>0</v>
      </c>
      <c r="L265">
        <v>9</v>
      </c>
      <c r="M265" t="b">
        <v>1</v>
      </c>
      <c r="N265" t="s">
        <v>8303</v>
      </c>
      <c r="O265" s="8">
        <f t="shared" si="28"/>
        <v>106</v>
      </c>
      <c r="P265" s="9">
        <f t="shared" si="29"/>
        <v>70.666666666666671</v>
      </c>
      <c r="Q265" t="s">
        <v>8317</v>
      </c>
      <c r="R265" t="s">
        <v>8357</v>
      </c>
      <c r="S265" s="13">
        <f t="shared" si="30"/>
        <v>42464.960185185184</v>
      </c>
      <c r="T265" s="14">
        <f t="shared" si="31"/>
        <v>42494.960185185184</v>
      </c>
      <c r="U265" s="13" t="str">
        <f t="shared" si="32"/>
        <v>Apr</v>
      </c>
      <c r="V265" t="str">
        <f t="shared" si="33"/>
        <v>May</v>
      </c>
      <c r="W265" t="str">
        <f t="shared" si="34"/>
        <v>2016</v>
      </c>
    </row>
    <row r="266" spans="1:23" ht="45" x14ac:dyDescent="0.2">
      <c r="A266">
        <v>3156</v>
      </c>
      <c r="B266" s="3" t="s">
        <v>3156</v>
      </c>
      <c r="C266" s="3" t="s">
        <v>7266</v>
      </c>
      <c r="D266">
        <v>5500</v>
      </c>
      <c r="E266">
        <v>5600</v>
      </c>
      <c r="F266" t="s">
        <v>8219</v>
      </c>
      <c r="G266" t="s">
        <v>8224</v>
      </c>
      <c r="H266" t="s">
        <v>8246</v>
      </c>
      <c r="I266">
        <v>1338591144</v>
      </c>
      <c r="J266">
        <v>1335567144</v>
      </c>
      <c r="K266" t="b">
        <v>1</v>
      </c>
      <c r="L266">
        <v>89</v>
      </c>
      <c r="M266" t="b">
        <v>1</v>
      </c>
      <c r="N266" t="s">
        <v>8271</v>
      </c>
      <c r="O266" s="8">
        <f t="shared" si="28"/>
        <v>101.81818181818181</v>
      </c>
      <c r="P266" s="9">
        <f t="shared" si="29"/>
        <v>62.921348314606739</v>
      </c>
      <c r="Q266" t="s">
        <v>8317</v>
      </c>
      <c r="R266" t="s">
        <v>8318</v>
      </c>
      <c r="S266" s="13">
        <f t="shared" si="30"/>
        <v>41026.744722222218</v>
      </c>
      <c r="T266" s="14">
        <f t="shared" si="31"/>
        <v>41061.744722222218</v>
      </c>
      <c r="U266" s="13" t="str">
        <f t="shared" si="32"/>
        <v>Apr</v>
      </c>
      <c r="V266" t="str">
        <f t="shared" si="33"/>
        <v>Jun</v>
      </c>
      <c r="W266" t="str">
        <f t="shared" si="34"/>
        <v>2012</v>
      </c>
    </row>
    <row r="267" spans="1:23" ht="45" x14ac:dyDescent="0.2">
      <c r="A267">
        <v>3165</v>
      </c>
      <c r="B267" s="3" t="s">
        <v>3165</v>
      </c>
      <c r="C267" s="3" t="s">
        <v>7275</v>
      </c>
      <c r="D267">
        <v>750</v>
      </c>
      <c r="E267">
        <v>1220</v>
      </c>
      <c r="F267" t="s">
        <v>8219</v>
      </c>
      <c r="G267" t="s">
        <v>8224</v>
      </c>
      <c r="H267" t="s">
        <v>8246</v>
      </c>
      <c r="I267">
        <v>1304395140</v>
      </c>
      <c r="J267">
        <v>1302493760</v>
      </c>
      <c r="K267" t="b">
        <v>1</v>
      </c>
      <c r="L267">
        <v>21</v>
      </c>
      <c r="M267" t="b">
        <v>1</v>
      </c>
      <c r="N267" t="s">
        <v>8271</v>
      </c>
      <c r="O267" s="8">
        <f t="shared" si="28"/>
        <v>162.66666666666666</v>
      </c>
      <c r="P267" s="9">
        <f t="shared" si="29"/>
        <v>58.095238095238095</v>
      </c>
      <c r="Q267" t="s">
        <v>8317</v>
      </c>
      <c r="R267" t="s">
        <v>8318</v>
      </c>
      <c r="S267" s="13">
        <f t="shared" si="30"/>
        <v>40643.950925925921</v>
      </c>
      <c r="T267" s="14">
        <f t="shared" si="31"/>
        <v>40665.957638888889</v>
      </c>
      <c r="U267" s="13" t="str">
        <f t="shared" si="32"/>
        <v>Apr</v>
      </c>
      <c r="V267" t="str">
        <f t="shared" si="33"/>
        <v>May</v>
      </c>
      <c r="W267" t="str">
        <f t="shared" si="34"/>
        <v>2011</v>
      </c>
    </row>
    <row r="268" spans="1:23" ht="45" x14ac:dyDescent="0.2">
      <c r="A268">
        <v>3171</v>
      </c>
      <c r="B268" s="3" t="s">
        <v>3171</v>
      </c>
      <c r="C268" s="3" t="s">
        <v>7281</v>
      </c>
      <c r="D268">
        <v>7000</v>
      </c>
      <c r="E268">
        <v>7617</v>
      </c>
      <c r="F268" t="s">
        <v>8219</v>
      </c>
      <c r="G268" t="s">
        <v>8225</v>
      </c>
      <c r="H268" t="s">
        <v>8247</v>
      </c>
      <c r="I268">
        <v>1462545358</v>
      </c>
      <c r="J268">
        <v>1459953358</v>
      </c>
      <c r="K268" t="b">
        <v>1</v>
      </c>
      <c r="L268">
        <v>117</v>
      </c>
      <c r="M268" t="b">
        <v>1</v>
      </c>
      <c r="N268" t="s">
        <v>8271</v>
      </c>
      <c r="O268" s="8">
        <f t="shared" si="28"/>
        <v>108.8142857142857</v>
      </c>
      <c r="P268" s="9">
        <f t="shared" si="29"/>
        <v>65.102564102564102</v>
      </c>
      <c r="Q268" t="s">
        <v>8317</v>
      </c>
      <c r="R268" t="s">
        <v>8318</v>
      </c>
      <c r="S268" s="13">
        <f t="shared" si="30"/>
        <v>42466.399976851848</v>
      </c>
      <c r="T268" s="14">
        <f t="shared" si="31"/>
        <v>42496.399976851848</v>
      </c>
      <c r="U268" s="13" t="str">
        <f t="shared" si="32"/>
        <v>Apr</v>
      </c>
      <c r="V268" t="str">
        <f t="shared" si="33"/>
        <v>May</v>
      </c>
      <c r="W268" t="str">
        <f t="shared" si="34"/>
        <v>2016</v>
      </c>
    </row>
    <row r="269" spans="1:23" ht="30" x14ac:dyDescent="0.2">
      <c r="A269">
        <v>3179</v>
      </c>
      <c r="B269" s="3" t="s">
        <v>3179</v>
      </c>
      <c r="C269" s="3" t="s">
        <v>7289</v>
      </c>
      <c r="D269">
        <v>4200</v>
      </c>
      <c r="E269">
        <v>4794.82</v>
      </c>
      <c r="F269" t="s">
        <v>8219</v>
      </c>
      <c r="G269" t="s">
        <v>8224</v>
      </c>
      <c r="H269" t="s">
        <v>8246</v>
      </c>
      <c r="I269">
        <v>1367859071</v>
      </c>
      <c r="J269">
        <v>1365699071</v>
      </c>
      <c r="K269" t="b">
        <v>1</v>
      </c>
      <c r="L269">
        <v>62</v>
      </c>
      <c r="M269" t="b">
        <v>1</v>
      </c>
      <c r="N269" t="s">
        <v>8271</v>
      </c>
      <c r="O269" s="8">
        <f t="shared" si="28"/>
        <v>114.16238095238094</v>
      </c>
      <c r="P269" s="9">
        <f t="shared" si="29"/>
        <v>77.335806451612896</v>
      </c>
      <c r="Q269" t="s">
        <v>8317</v>
      </c>
      <c r="R269" t="s">
        <v>8318</v>
      </c>
      <c r="S269" s="13">
        <f t="shared" si="30"/>
        <v>41375.49387731481</v>
      </c>
      <c r="T269" s="14">
        <f t="shared" si="31"/>
        <v>41400.49387731481</v>
      </c>
      <c r="U269" s="13" t="str">
        <f t="shared" si="32"/>
        <v>Apr</v>
      </c>
      <c r="V269" t="str">
        <f t="shared" si="33"/>
        <v>May</v>
      </c>
      <c r="W269" t="str">
        <f t="shared" si="34"/>
        <v>2013</v>
      </c>
    </row>
    <row r="270" spans="1:23" ht="45" x14ac:dyDescent="0.2">
      <c r="A270">
        <v>3210</v>
      </c>
      <c r="B270" s="3" t="s">
        <v>3210</v>
      </c>
      <c r="C270" s="3" t="s">
        <v>7320</v>
      </c>
      <c r="D270">
        <v>3000</v>
      </c>
      <c r="E270">
        <v>3773</v>
      </c>
      <c r="F270" t="s">
        <v>8219</v>
      </c>
      <c r="G270" t="s">
        <v>8224</v>
      </c>
      <c r="H270" t="s">
        <v>8246</v>
      </c>
      <c r="I270">
        <v>1338523140</v>
      </c>
      <c r="J270">
        <v>1334442519</v>
      </c>
      <c r="K270" t="b">
        <v>1</v>
      </c>
      <c r="L270">
        <v>60</v>
      </c>
      <c r="M270" t="b">
        <v>1</v>
      </c>
      <c r="N270" t="s">
        <v>8271</v>
      </c>
      <c r="O270" s="8">
        <f t="shared" si="28"/>
        <v>125.76666666666667</v>
      </c>
      <c r="P270" s="9">
        <f t="shared" si="29"/>
        <v>62.883333333333333</v>
      </c>
      <c r="Q270" t="s">
        <v>8317</v>
      </c>
      <c r="R270" t="s">
        <v>8318</v>
      </c>
      <c r="S270" s="13">
        <f t="shared" si="30"/>
        <v>41013.728229166663</v>
      </c>
      <c r="T270" s="14">
        <f t="shared" si="31"/>
        <v>41060.957638888889</v>
      </c>
      <c r="U270" s="13" t="str">
        <f t="shared" si="32"/>
        <v>Apr</v>
      </c>
      <c r="V270" t="str">
        <f t="shared" si="33"/>
        <v>May</v>
      </c>
      <c r="W270" t="str">
        <f t="shared" si="34"/>
        <v>2012</v>
      </c>
    </row>
    <row r="271" spans="1:23" ht="45" x14ac:dyDescent="0.2">
      <c r="A271">
        <v>3232</v>
      </c>
      <c r="B271" s="3" t="s">
        <v>3232</v>
      </c>
      <c r="C271" s="3" t="s">
        <v>7342</v>
      </c>
      <c r="D271">
        <v>1000</v>
      </c>
      <c r="E271">
        <v>1312</v>
      </c>
      <c r="F271" t="s">
        <v>8219</v>
      </c>
      <c r="G271" t="s">
        <v>8224</v>
      </c>
      <c r="H271" t="s">
        <v>8246</v>
      </c>
      <c r="I271">
        <v>1462334340</v>
      </c>
      <c r="J271">
        <v>1459711917</v>
      </c>
      <c r="K271" t="b">
        <v>1</v>
      </c>
      <c r="L271">
        <v>26</v>
      </c>
      <c r="M271" t="b">
        <v>1</v>
      </c>
      <c r="N271" t="s">
        <v>8271</v>
      </c>
      <c r="O271" s="8">
        <f t="shared" si="28"/>
        <v>131.20000000000002</v>
      </c>
      <c r="P271" s="9">
        <f t="shared" si="29"/>
        <v>50.46153846153846</v>
      </c>
      <c r="Q271" t="s">
        <v>8317</v>
      </c>
      <c r="R271" t="s">
        <v>8318</v>
      </c>
      <c r="S271" s="13">
        <f t="shared" si="30"/>
        <v>42463.605520833335</v>
      </c>
      <c r="T271" s="14">
        <f t="shared" si="31"/>
        <v>42493.957638888889</v>
      </c>
      <c r="U271" s="13" t="str">
        <f t="shared" si="32"/>
        <v>Apr</v>
      </c>
      <c r="V271" t="str">
        <f t="shared" si="33"/>
        <v>May</v>
      </c>
      <c r="W271" t="str">
        <f t="shared" si="34"/>
        <v>2016</v>
      </c>
    </row>
    <row r="272" spans="1:23" ht="45" x14ac:dyDescent="0.2">
      <c r="A272">
        <v>3278</v>
      </c>
      <c r="B272" s="3" t="s">
        <v>3278</v>
      </c>
      <c r="C272" s="3" t="s">
        <v>7388</v>
      </c>
      <c r="D272">
        <v>2500</v>
      </c>
      <c r="E272">
        <v>2585</v>
      </c>
      <c r="F272" t="s">
        <v>8219</v>
      </c>
      <c r="G272" t="s">
        <v>8225</v>
      </c>
      <c r="H272" t="s">
        <v>8247</v>
      </c>
      <c r="I272">
        <v>1433017303</v>
      </c>
      <c r="J272">
        <v>1430425303</v>
      </c>
      <c r="K272" t="b">
        <v>1</v>
      </c>
      <c r="L272">
        <v>34</v>
      </c>
      <c r="M272" t="b">
        <v>1</v>
      </c>
      <c r="N272" t="s">
        <v>8271</v>
      </c>
      <c r="O272" s="8">
        <f t="shared" si="28"/>
        <v>103.4</v>
      </c>
      <c r="P272" s="9">
        <f t="shared" si="29"/>
        <v>76.029411764705884</v>
      </c>
      <c r="Q272" t="s">
        <v>8317</v>
      </c>
      <c r="R272" t="s">
        <v>8318</v>
      </c>
      <c r="S272" s="13">
        <f t="shared" si="30"/>
        <v>42124.640081018515</v>
      </c>
      <c r="T272" s="14">
        <f t="shared" si="31"/>
        <v>42154.640081018515</v>
      </c>
      <c r="U272" s="13" t="str">
        <f t="shared" si="32"/>
        <v>Apr</v>
      </c>
      <c r="V272" t="str">
        <f t="shared" si="33"/>
        <v>May</v>
      </c>
      <c r="W272" t="str">
        <f t="shared" si="34"/>
        <v>2015</v>
      </c>
    </row>
    <row r="273" spans="1:23" ht="45" x14ac:dyDescent="0.2">
      <c r="A273">
        <v>3280</v>
      </c>
      <c r="B273" s="3" t="s">
        <v>3280</v>
      </c>
      <c r="C273" s="3" t="s">
        <v>7390</v>
      </c>
      <c r="D273">
        <v>2000</v>
      </c>
      <c r="E273">
        <v>2060</v>
      </c>
      <c r="F273" t="s">
        <v>8219</v>
      </c>
      <c r="G273" t="s">
        <v>8224</v>
      </c>
      <c r="H273" t="s">
        <v>8246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8271</v>
      </c>
      <c r="O273" s="8">
        <f t="shared" si="28"/>
        <v>103</v>
      </c>
      <c r="P273" s="9">
        <f t="shared" si="29"/>
        <v>68.666666666666671</v>
      </c>
      <c r="Q273" t="s">
        <v>8317</v>
      </c>
      <c r="R273" t="s">
        <v>8318</v>
      </c>
      <c r="S273" s="13">
        <f t="shared" si="30"/>
        <v>42121.548587962963</v>
      </c>
      <c r="T273" s="14">
        <f t="shared" si="31"/>
        <v>42155.999999999993</v>
      </c>
      <c r="U273" s="13" t="str">
        <f t="shared" si="32"/>
        <v>Apr</v>
      </c>
      <c r="V273" t="str">
        <f t="shared" si="33"/>
        <v>Jun</v>
      </c>
      <c r="W273" t="str">
        <f t="shared" si="34"/>
        <v>2015</v>
      </c>
    </row>
    <row r="274" spans="1:23" ht="30" x14ac:dyDescent="0.2">
      <c r="A274">
        <v>3300</v>
      </c>
      <c r="B274" s="3" t="s">
        <v>3300</v>
      </c>
      <c r="C274" s="3" t="s">
        <v>7410</v>
      </c>
      <c r="D274">
        <v>3000</v>
      </c>
      <c r="E274">
        <v>4085</v>
      </c>
      <c r="F274" t="s">
        <v>8219</v>
      </c>
      <c r="G274" t="s">
        <v>8224</v>
      </c>
      <c r="H274" t="s">
        <v>8246</v>
      </c>
      <c r="I274">
        <v>1430329862</v>
      </c>
      <c r="J274">
        <v>1428515462</v>
      </c>
      <c r="K274" t="b">
        <v>0</v>
      </c>
      <c r="L274">
        <v>88</v>
      </c>
      <c r="M274" t="b">
        <v>1</v>
      </c>
      <c r="N274" t="s">
        <v>8271</v>
      </c>
      <c r="O274" s="8">
        <f t="shared" si="28"/>
        <v>136.16666666666666</v>
      </c>
      <c r="P274" s="9">
        <f t="shared" si="29"/>
        <v>46.420454545454547</v>
      </c>
      <c r="Q274" t="s">
        <v>8317</v>
      </c>
      <c r="R274" t="s">
        <v>8318</v>
      </c>
      <c r="S274" s="13">
        <f t="shared" si="30"/>
        <v>42102.535439814812</v>
      </c>
      <c r="T274" s="14">
        <f t="shared" si="31"/>
        <v>42123.535439814812</v>
      </c>
      <c r="U274" s="13" t="str">
        <f t="shared" si="32"/>
        <v>Apr</v>
      </c>
      <c r="V274" t="str">
        <f t="shared" si="33"/>
        <v>Apr</v>
      </c>
      <c r="W274" t="str">
        <f t="shared" si="34"/>
        <v>2015</v>
      </c>
    </row>
    <row r="275" spans="1:23" ht="45" x14ac:dyDescent="0.2">
      <c r="A275">
        <v>3307</v>
      </c>
      <c r="B275" s="3" t="s">
        <v>3307</v>
      </c>
      <c r="C275" s="3" t="s">
        <v>7417</v>
      </c>
      <c r="D275">
        <v>1000</v>
      </c>
      <c r="E275">
        <v>1066.8</v>
      </c>
      <c r="F275" t="s">
        <v>8219</v>
      </c>
      <c r="G275" t="s">
        <v>8224</v>
      </c>
      <c r="H275" t="s">
        <v>8246</v>
      </c>
      <c r="I275">
        <v>1463275339</v>
      </c>
      <c r="J275">
        <v>1460683339</v>
      </c>
      <c r="K275" t="b">
        <v>0</v>
      </c>
      <c r="L275">
        <v>20</v>
      </c>
      <c r="M275" t="b">
        <v>1</v>
      </c>
      <c r="N275" t="s">
        <v>8271</v>
      </c>
      <c r="O275" s="8">
        <f t="shared" si="28"/>
        <v>106.67999999999999</v>
      </c>
      <c r="P275" s="9">
        <f t="shared" si="29"/>
        <v>53.339999999999996</v>
      </c>
      <c r="Q275" t="s">
        <v>8317</v>
      </c>
      <c r="R275" t="s">
        <v>8318</v>
      </c>
      <c r="S275" s="13">
        <f t="shared" si="30"/>
        <v>42474.848831018513</v>
      </c>
      <c r="T275" s="14">
        <f t="shared" si="31"/>
        <v>42504.848831018513</v>
      </c>
      <c r="U275" s="13" t="str">
        <f t="shared" si="32"/>
        <v>Apr</v>
      </c>
      <c r="V275" t="str">
        <f t="shared" si="33"/>
        <v>May</v>
      </c>
      <c r="W275" t="str">
        <f t="shared" si="34"/>
        <v>2016</v>
      </c>
    </row>
    <row r="276" spans="1:23" ht="45" x14ac:dyDescent="0.2">
      <c r="A276">
        <v>3314</v>
      </c>
      <c r="B276" s="3" t="s">
        <v>3314</v>
      </c>
      <c r="C276" s="3" t="s">
        <v>7424</v>
      </c>
      <c r="D276">
        <v>800</v>
      </c>
      <c r="E276">
        <v>1686</v>
      </c>
      <c r="F276" t="s">
        <v>8219</v>
      </c>
      <c r="G276" t="s">
        <v>8225</v>
      </c>
      <c r="H276" t="s">
        <v>8247</v>
      </c>
      <c r="I276">
        <v>1431115500</v>
      </c>
      <c r="J276">
        <v>1428733511</v>
      </c>
      <c r="K276" t="b">
        <v>0</v>
      </c>
      <c r="L276">
        <v>58</v>
      </c>
      <c r="M276" t="b">
        <v>1</v>
      </c>
      <c r="N276" t="s">
        <v>8271</v>
      </c>
      <c r="O276" s="8">
        <f t="shared" si="28"/>
        <v>210.75</v>
      </c>
      <c r="P276" s="9">
        <f t="shared" si="29"/>
        <v>29.068965517241381</v>
      </c>
      <c r="Q276" t="s">
        <v>8317</v>
      </c>
      <c r="R276" t="s">
        <v>8318</v>
      </c>
      <c r="S276" s="13">
        <f t="shared" si="30"/>
        <v>42105.059155092589</v>
      </c>
      <c r="T276" s="14">
        <f t="shared" si="31"/>
        <v>42132.628472222219</v>
      </c>
      <c r="U276" s="13" t="str">
        <f t="shared" si="32"/>
        <v>Apr</v>
      </c>
      <c r="V276" t="str">
        <f t="shared" si="33"/>
        <v>May</v>
      </c>
      <c r="W276" t="str">
        <f t="shared" si="34"/>
        <v>2015</v>
      </c>
    </row>
    <row r="277" spans="1:23" ht="45" x14ac:dyDescent="0.2">
      <c r="A277">
        <v>3315</v>
      </c>
      <c r="B277" s="3" t="s">
        <v>3315</v>
      </c>
      <c r="C277" s="3" t="s">
        <v>7425</v>
      </c>
      <c r="D277">
        <v>4000</v>
      </c>
      <c r="E277">
        <v>4400</v>
      </c>
      <c r="F277" t="s">
        <v>8219</v>
      </c>
      <c r="G277" t="s">
        <v>8225</v>
      </c>
      <c r="H277" t="s">
        <v>8247</v>
      </c>
      <c r="I277">
        <v>1462519041</v>
      </c>
      <c r="J277">
        <v>1459927041</v>
      </c>
      <c r="K277" t="b">
        <v>0</v>
      </c>
      <c r="L277">
        <v>89</v>
      </c>
      <c r="M277" t="b">
        <v>1</v>
      </c>
      <c r="N277" t="s">
        <v>8271</v>
      </c>
      <c r="O277" s="8">
        <f t="shared" si="28"/>
        <v>110.00000000000001</v>
      </c>
      <c r="P277" s="9">
        <f t="shared" si="29"/>
        <v>49.438202247191015</v>
      </c>
      <c r="Q277" t="s">
        <v>8317</v>
      </c>
      <c r="R277" t="s">
        <v>8318</v>
      </c>
      <c r="S277" s="13">
        <f t="shared" si="30"/>
        <v>42466.09538194444</v>
      </c>
      <c r="T277" s="14">
        <f t="shared" si="31"/>
        <v>42496.09538194444</v>
      </c>
      <c r="U277" s="13" t="str">
        <f t="shared" si="32"/>
        <v>Apr</v>
      </c>
      <c r="V277" t="str">
        <f t="shared" si="33"/>
        <v>May</v>
      </c>
      <c r="W277" t="str">
        <f t="shared" si="34"/>
        <v>2016</v>
      </c>
    </row>
    <row r="278" spans="1:23" ht="45" x14ac:dyDescent="0.2">
      <c r="A278">
        <v>3327</v>
      </c>
      <c r="B278" s="3" t="s">
        <v>3327</v>
      </c>
      <c r="C278" s="3" t="s">
        <v>7437</v>
      </c>
      <c r="D278">
        <v>800</v>
      </c>
      <c r="E278">
        <v>810</v>
      </c>
      <c r="F278" t="s">
        <v>8219</v>
      </c>
      <c r="G278" t="s">
        <v>8225</v>
      </c>
      <c r="H278" t="s">
        <v>8247</v>
      </c>
      <c r="I278">
        <v>1462697966</v>
      </c>
      <c r="J278">
        <v>1460105966</v>
      </c>
      <c r="K278" t="b">
        <v>0</v>
      </c>
      <c r="L278">
        <v>33</v>
      </c>
      <c r="M278" t="b">
        <v>1</v>
      </c>
      <c r="N278" t="s">
        <v>8271</v>
      </c>
      <c r="O278" s="8">
        <f t="shared" si="28"/>
        <v>101.25</v>
      </c>
      <c r="P278" s="9">
        <f t="shared" si="29"/>
        <v>24.545454545454547</v>
      </c>
      <c r="Q278" t="s">
        <v>8317</v>
      </c>
      <c r="R278" t="s">
        <v>8318</v>
      </c>
      <c r="S278" s="13">
        <f t="shared" si="30"/>
        <v>42468.166273148141</v>
      </c>
      <c r="T278" s="14">
        <f t="shared" si="31"/>
        <v>42498.166273148141</v>
      </c>
      <c r="U278" s="13" t="str">
        <f t="shared" si="32"/>
        <v>Apr</v>
      </c>
      <c r="V278" t="str">
        <f t="shared" si="33"/>
        <v>May</v>
      </c>
      <c r="W278" t="str">
        <f t="shared" si="34"/>
        <v>2016</v>
      </c>
    </row>
    <row r="279" spans="1:23" ht="45" x14ac:dyDescent="0.2">
      <c r="A279">
        <v>3347</v>
      </c>
      <c r="B279" s="3" t="s">
        <v>3347</v>
      </c>
      <c r="C279" s="3" t="s">
        <v>7457</v>
      </c>
      <c r="D279">
        <v>2000</v>
      </c>
      <c r="E279">
        <v>2389</v>
      </c>
      <c r="F279" t="s">
        <v>8219</v>
      </c>
      <c r="G279" t="s">
        <v>8225</v>
      </c>
      <c r="H279" t="s">
        <v>8247</v>
      </c>
      <c r="I279">
        <v>1462741200</v>
      </c>
      <c r="J279">
        <v>1461503654</v>
      </c>
      <c r="K279" t="b">
        <v>0</v>
      </c>
      <c r="L279">
        <v>22</v>
      </c>
      <c r="M279" t="b">
        <v>1</v>
      </c>
      <c r="N279" t="s">
        <v>8271</v>
      </c>
      <c r="O279" s="8">
        <f t="shared" si="28"/>
        <v>119.44999999999999</v>
      </c>
      <c r="P279" s="9">
        <f t="shared" si="29"/>
        <v>108.59090909090909</v>
      </c>
      <c r="Q279" t="s">
        <v>8317</v>
      </c>
      <c r="R279" t="s">
        <v>8318</v>
      </c>
      <c r="S279" s="13">
        <f t="shared" si="30"/>
        <v>42484.343217592592</v>
      </c>
      <c r="T279" s="14">
        <f t="shared" si="31"/>
        <v>42498.666666666664</v>
      </c>
      <c r="U279" s="13" t="str">
        <f t="shared" si="32"/>
        <v>Apr</v>
      </c>
      <c r="V279" t="str">
        <f t="shared" si="33"/>
        <v>May</v>
      </c>
      <c r="W279" t="str">
        <f t="shared" si="34"/>
        <v>2016</v>
      </c>
    </row>
    <row r="280" spans="1:23" ht="45" x14ac:dyDescent="0.2">
      <c r="A280">
        <v>3348</v>
      </c>
      <c r="B280" s="3" t="s">
        <v>3266</v>
      </c>
      <c r="C280" s="3" t="s">
        <v>7458</v>
      </c>
      <c r="D280">
        <v>5500</v>
      </c>
      <c r="E280">
        <v>5516</v>
      </c>
      <c r="F280" t="s">
        <v>8219</v>
      </c>
      <c r="G280" t="s">
        <v>8224</v>
      </c>
      <c r="H280" t="s">
        <v>8246</v>
      </c>
      <c r="I280">
        <v>1461988740</v>
      </c>
      <c r="J280">
        <v>1459949080</v>
      </c>
      <c r="K280" t="b">
        <v>0</v>
      </c>
      <c r="L280">
        <v>79</v>
      </c>
      <c r="M280" t="b">
        <v>1</v>
      </c>
      <c r="N280" t="s">
        <v>8271</v>
      </c>
      <c r="O280" s="8">
        <f t="shared" si="28"/>
        <v>100.2909090909091</v>
      </c>
      <c r="P280" s="9">
        <f t="shared" si="29"/>
        <v>69.822784810126578</v>
      </c>
      <c r="Q280" t="s">
        <v>8317</v>
      </c>
      <c r="R280" t="s">
        <v>8318</v>
      </c>
      <c r="S280" s="13">
        <f t="shared" si="30"/>
        <v>42466.350462962961</v>
      </c>
      <c r="T280" s="14">
        <f t="shared" si="31"/>
        <v>42489.957638888889</v>
      </c>
      <c r="U280" s="13" t="str">
        <f t="shared" si="32"/>
        <v>Apr</v>
      </c>
      <c r="V280" t="str">
        <f t="shared" si="33"/>
        <v>Apr</v>
      </c>
      <c r="W280" t="str">
        <f t="shared" si="34"/>
        <v>2016</v>
      </c>
    </row>
    <row r="281" spans="1:23" ht="45" x14ac:dyDescent="0.2">
      <c r="A281">
        <v>3353</v>
      </c>
      <c r="B281" s="3" t="s">
        <v>3352</v>
      </c>
      <c r="C281" s="3" t="s">
        <v>7463</v>
      </c>
      <c r="D281">
        <v>500</v>
      </c>
      <c r="E281">
        <v>1575</v>
      </c>
      <c r="F281" t="s">
        <v>8219</v>
      </c>
      <c r="G281" t="s">
        <v>8225</v>
      </c>
      <c r="H281" t="s">
        <v>8247</v>
      </c>
      <c r="I281">
        <v>1462230000</v>
      </c>
      <c r="J281">
        <v>1461061350</v>
      </c>
      <c r="K281" t="b">
        <v>0</v>
      </c>
      <c r="L281">
        <v>44</v>
      </c>
      <c r="M281" t="b">
        <v>1</v>
      </c>
      <c r="N281" t="s">
        <v>8271</v>
      </c>
      <c r="O281" s="8">
        <f t="shared" si="28"/>
        <v>315</v>
      </c>
      <c r="P281" s="9">
        <f t="shared" si="29"/>
        <v>35.795454545454547</v>
      </c>
      <c r="Q281" t="s">
        <v>8317</v>
      </c>
      <c r="R281" t="s">
        <v>8318</v>
      </c>
      <c r="S281" s="13">
        <f t="shared" si="30"/>
        <v>42479.223958333336</v>
      </c>
      <c r="T281" s="14">
        <f t="shared" si="31"/>
        <v>42492.749999999993</v>
      </c>
      <c r="U281" s="13" t="str">
        <f t="shared" si="32"/>
        <v>Apr</v>
      </c>
      <c r="V281" t="str">
        <f t="shared" si="33"/>
        <v>May</v>
      </c>
      <c r="W281" t="str">
        <f t="shared" si="34"/>
        <v>2016</v>
      </c>
    </row>
    <row r="282" spans="1:23" ht="45" x14ac:dyDescent="0.2">
      <c r="A282">
        <v>3355</v>
      </c>
      <c r="B282" s="3" t="s">
        <v>3354</v>
      </c>
      <c r="C282" s="3" t="s">
        <v>7465</v>
      </c>
      <c r="D282">
        <v>1750</v>
      </c>
      <c r="E282">
        <v>2210</v>
      </c>
      <c r="F282" t="s">
        <v>8219</v>
      </c>
      <c r="G282" t="s">
        <v>8225</v>
      </c>
      <c r="H282" t="s">
        <v>8247</v>
      </c>
      <c r="I282">
        <v>1462879020</v>
      </c>
      <c r="J282">
        <v>1461941527</v>
      </c>
      <c r="K282" t="b">
        <v>0</v>
      </c>
      <c r="L282">
        <v>15</v>
      </c>
      <c r="M282" t="b">
        <v>1</v>
      </c>
      <c r="N282" t="s">
        <v>8271</v>
      </c>
      <c r="O282" s="8">
        <f t="shared" si="28"/>
        <v>126.28571428571429</v>
      </c>
      <c r="P282" s="9">
        <f t="shared" si="29"/>
        <v>147.33333333333334</v>
      </c>
      <c r="Q282" t="s">
        <v>8317</v>
      </c>
      <c r="R282" t="s">
        <v>8318</v>
      </c>
      <c r="S282" s="13">
        <f t="shared" si="30"/>
        <v>42489.411192129628</v>
      </c>
      <c r="T282" s="14">
        <f t="shared" si="31"/>
        <v>42500.261805555558</v>
      </c>
      <c r="U282" s="13" t="str">
        <f t="shared" si="32"/>
        <v>Apr</v>
      </c>
      <c r="V282" t="str">
        <f t="shared" si="33"/>
        <v>May</v>
      </c>
      <c r="W282" t="str">
        <f t="shared" si="34"/>
        <v>2016</v>
      </c>
    </row>
    <row r="283" spans="1:23" ht="45" x14ac:dyDescent="0.2">
      <c r="A283">
        <v>3366</v>
      </c>
      <c r="B283" s="3" t="s">
        <v>3365</v>
      </c>
      <c r="C283" s="3" t="s">
        <v>7476</v>
      </c>
      <c r="D283">
        <v>500</v>
      </c>
      <c r="E283">
        <v>1105</v>
      </c>
      <c r="F283" t="s">
        <v>8219</v>
      </c>
      <c r="G283" t="s">
        <v>8224</v>
      </c>
      <c r="H283" t="s">
        <v>8246</v>
      </c>
      <c r="I283">
        <v>1431481037</v>
      </c>
      <c r="J283">
        <v>1428889037</v>
      </c>
      <c r="K283" t="b">
        <v>0</v>
      </c>
      <c r="L283">
        <v>18</v>
      </c>
      <c r="M283" t="b">
        <v>1</v>
      </c>
      <c r="N283" t="s">
        <v>8271</v>
      </c>
      <c r="O283" s="8">
        <f t="shared" si="28"/>
        <v>221</v>
      </c>
      <c r="P283" s="9">
        <f t="shared" si="29"/>
        <v>61.388888888888886</v>
      </c>
      <c r="Q283" t="s">
        <v>8317</v>
      </c>
      <c r="R283" t="s">
        <v>8318</v>
      </c>
      <c r="S283" s="13">
        <f t="shared" si="30"/>
        <v>42106.859224537031</v>
      </c>
      <c r="T283" s="14">
        <f t="shared" si="31"/>
        <v>42136.859224537031</v>
      </c>
      <c r="U283" s="13" t="str">
        <f t="shared" si="32"/>
        <v>Apr</v>
      </c>
      <c r="V283" t="str">
        <f t="shared" si="33"/>
        <v>May</v>
      </c>
      <c r="W283" t="str">
        <f t="shared" si="34"/>
        <v>2015</v>
      </c>
    </row>
    <row r="284" spans="1:23" ht="30" x14ac:dyDescent="0.2">
      <c r="A284">
        <v>3415</v>
      </c>
      <c r="B284" s="3" t="s">
        <v>3414</v>
      </c>
      <c r="C284" s="3" t="s">
        <v>7525</v>
      </c>
      <c r="D284">
        <v>200</v>
      </c>
      <c r="E284">
        <v>200</v>
      </c>
      <c r="F284" t="s">
        <v>8219</v>
      </c>
      <c r="G284" t="s">
        <v>8224</v>
      </c>
      <c r="H284" t="s">
        <v>8246</v>
      </c>
      <c r="I284">
        <v>1460935800</v>
      </c>
      <c r="J284">
        <v>1459999656</v>
      </c>
      <c r="K284" t="b">
        <v>0</v>
      </c>
      <c r="L284">
        <v>9</v>
      </c>
      <c r="M284" t="b">
        <v>1</v>
      </c>
      <c r="N284" t="s">
        <v>8271</v>
      </c>
      <c r="O284" s="8">
        <f t="shared" si="28"/>
        <v>100</v>
      </c>
      <c r="P284" s="9">
        <f t="shared" si="29"/>
        <v>22.222222222222221</v>
      </c>
      <c r="Q284" t="s">
        <v>8317</v>
      </c>
      <c r="R284" t="s">
        <v>8318</v>
      </c>
      <c r="S284" s="13">
        <f t="shared" si="30"/>
        <v>42466.935833333329</v>
      </c>
      <c r="T284" s="14">
        <f t="shared" si="31"/>
        <v>42477.770833333336</v>
      </c>
      <c r="U284" s="13" t="str">
        <f t="shared" si="32"/>
        <v>Apr</v>
      </c>
      <c r="V284" t="str">
        <f t="shared" si="33"/>
        <v>Apr</v>
      </c>
      <c r="W284" t="str">
        <f t="shared" si="34"/>
        <v>2016</v>
      </c>
    </row>
    <row r="285" spans="1:23" ht="45" x14ac:dyDescent="0.2">
      <c r="A285">
        <v>3418</v>
      </c>
      <c r="B285" s="3" t="s">
        <v>3417</v>
      </c>
      <c r="C285" s="3" t="s">
        <v>7528</v>
      </c>
      <c r="D285">
        <v>4000</v>
      </c>
      <c r="E285">
        <v>4035</v>
      </c>
      <c r="F285" t="s">
        <v>8219</v>
      </c>
      <c r="G285" t="s">
        <v>8224</v>
      </c>
      <c r="H285" t="s">
        <v>8246</v>
      </c>
      <c r="I285">
        <v>1400875307</v>
      </c>
      <c r="J285">
        <v>1398283307</v>
      </c>
      <c r="K285" t="b">
        <v>0</v>
      </c>
      <c r="L285">
        <v>56</v>
      </c>
      <c r="M285" t="b">
        <v>1</v>
      </c>
      <c r="N285" t="s">
        <v>8271</v>
      </c>
      <c r="O285" s="8">
        <f t="shared" si="28"/>
        <v>100.875</v>
      </c>
      <c r="P285" s="9">
        <f t="shared" si="29"/>
        <v>72.053571428571431</v>
      </c>
      <c r="Q285" t="s">
        <v>8317</v>
      </c>
      <c r="R285" t="s">
        <v>8318</v>
      </c>
      <c r="S285" s="13">
        <f t="shared" si="30"/>
        <v>41752.626238425924</v>
      </c>
      <c r="T285" s="14">
        <f t="shared" si="31"/>
        <v>41782.626238425924</v>
      </c>
      <c r="U285" s="13" t="str">
        <f t="shared" si="32"/>
        <v>Apr</v>
      </c>
      <c r="V285" t="str">
        <f t="shared" si="33"/>
        <v>May</v>
      </c>
      <c r="W285" t="str">
        <f t="shared" si="34"/>
        <v>2014</v>
      </c>
    </row>
    <row r="286" spans="1:23" ht="45" x14ac:dyDescent="0.2">
      <c r="A286">
        <v>3438</v>
      </c>
      <c r="B286" s="3" t="s">
        <v>3437</v>
      </c>
      <c r="C286" s="3" t="s">
        <v>7548</v>
      </c>
      <c r="D286">
        <v>2500</v>
      </c>
      <c r="E286">
        <v>2605</v>
      </c>
      <c r="F286" t="s">
        <v>8219</v>
      </c>
      <c r="G286" t="s">
        <v>8225</v>
      </c>
      <c r="H286" t="s">
        <v>8247</v>
      </c>
      <c r="I286">
        <v>1430600400</v>
      </c>
      <c r="J286">
        <v>1428358567</v>
      </c>
      <c r="K286" t="b">
        <v>0</v>
      </c>
      <c r="L286">
        <v>14</v>
      </c>
      <c r="M286" t="b">
        <v>1</v>
      </c>
      <c r="N286" t="s">
        <v>8271</v>
      </c>
      <c r="O286" s="8">
        <f t="shared" si="28"/>
        <v>104.2</v>
      </c>
      <c r="P286" s="9">
        <f t="shared" si="29"/>
        <v>186.07142857142858</v>
      </c>
      <c r="Q286" t="s">
        <v>8317</v>
      </c>
      <c r="R286" t="s">
        <v>8318</v>
      </c>
      <c r="S286" s="13">
        <f t="shared" si="30"/>
        <v>42100.719525462962</v>
      </c>
      <c r="T286" s="14">
        <f t="shared" si="31"/>
        <v>42126.666666666664</v>
      </c>
      <c r="U286" s="13" t="str">
        <f t="shared" si="32"/>
        <v>Apr</v>
      </c>
      <c r="V286" t="str">
        <f t="shared" si="33"/>
        <v>May</v>
      </c>
      <c r="W286" t="str">
        <f t="shared" si="34"/>
        <v>2015</v>
      </c>
    </row>
    <row r="287" spans="1:23" ht="45" x14ac:dyDescent="0.2">
      <c r="A287">
        <v>3442</v>
      </c>
      <c r="B287" s="3" t="s">
        <v>3441</v>
      </c>
      <c r="C287" s="3" t="s">
        <v>7552</v>
      </c>
      <c r="D287">
        <v>250</v>
      </c>
      <c r="E287">
        <v>250</v>
      </c>
      <c r="F287" t="s">
        <v>8219</v>
      </c>
      <c r="G287" t="s">
        <v>8224</v>
      </c>
      <c r="H287" t="s">
        <v>8246</v>
      </c>
      <c r="I287">
        <v>1433016672</v>
      </c>
      <c r="J287">
        <v>1430424672</v>
      </c>
      <c r="K287" t="b">
        <v>0</v>
      </c>
      <c r="L287">
        <v>8</v>
      </c>
      <c r="M287" t="b">
        <v>1</v>
      </c>
      <c r="N287" t="s">
        <v>8271</v>
      </c>
      <c r="O287" s="8">
        <f t="shared" si="28"/>
        <v>100</v>
      </c>
      <c r="P287" s="9">
        <f t="shared" si="29"/>
        <v>31.25</v>
      </c>
      <c r="Q287" t="s">
        <v>8317</v>
      </c>
      <c r="R287" t="s">
        <v>8318</v>
      </c>
      <c r="S287" s="13">
        <f t="shared" si="30"/>
        <v>42124.632777777777</v>
      </c>
      <c r="T287" s="14">
        <f t="shared" si="31"/>
        <v>42154.632777777777</v>
      </c>
      <c r="U287" s="13" t="str">
        <f t="shared" si="32"/>
        <v>Apr</v>
      </c>
      <c r="V287" t="str">
        <f t="shared" si="33"/>
        <v>May</v>
      </c>
      <c r="W287" t="str">
        <f t="shared" si="34"/>
        <v>2015</v>
      </c>
    </row>
    <row r="288" spans="1:23" ht="45" x14ac:dyDescent="0.2">
      <c r="A288">
        <v>3459</v>
      </c>
      <c r="B288" s="3" t="s">
        <v>3458</v>
      </c>
      <c r="C288" s="3" t="s">
        <v>7569</v>
      </c>
      <c r="D288">
        <v>500</v>
      </c>
      <c r="E288">
        <v>631</v>
      </c>
      <c r="F288" t="s">
        <v>8219</v>
      </c>
      <c r="G288" t="s">
        <v>8225</v>
      </c>
      <c r="H288" t="s">
        <v>8247</v>
      </c>
      <c r="I288">
        <v>1463743860</v>
      </c>
      <c r="J288">
        <v>1461151860</v>
      </c>
      <c r="K288" t="b">
        <v>0</v>
      </c>
      <c r="L288">
        <v>36</v>
      </c>
      <c r="M288" t="b">
        <v>1</v>
      </c>
      <c r="N288" t="s">
        <v>8271</v>
      </c>
      <c r="O288" s="8">
        <f t="shared" si="28"/>
        <v>126.2</v>
      </c>
      <c r="P288" s="9">
        <f t="shared" si="29"/>
        <v>17.527777777777779</v>
      </c>
      <c r="Q288" t="s">
        <v>8317</v>
      </c>
      <c r="R288" t="s">
        <v>8318</v>
      </c>
      <c r="S288" s="13">
        <f t="shared" si="30"/>
        <v>42480.271527777775</v>
      </c>
      <c r="T288" s="14">
        <f t="shared" si="31"/>
        <v>42510.271527777775</v>
      </c>
      <c r="U288" s="13" t="str">
        <f t="shared" si="32"/>
        <v>Apr</v>
      </c>
      <c r="V288" t="str">
        <f t="shared" si="33"/>
        <v>May</v>
      </c>
      <c r="W288" t="str">
        <f t="shared" si="34"/>
        <v>2016</v>
      </c>
    </row>
    <row r="289" spans="1:23" ht="45" x14ac:dyDescent="0.2">
      <c r="A289">
        <v>3489</v>
      </c>
      <c r="B289" s="3" t="s">
        <v>3488</v>
      </c>
      <c r="C289" s="3" t="s">
        <v>7599</v>
      </c>
      <c r="D289">
        <v>5000</v>
      </c>
      <c r="E289">
        <v>5635</v>
      </c>
      <c r="F289" t="s">
        <v>8219</v>
      </c>
      <c r="G289" t="s">
        <v>8225</v>
      </c>
      <c r="H289" t="s">
        <v>8247</v>
      </c>
      <c r="I289">
        <v>1400965200</v>
      </c>
      <c r="J289">
        <v>1398352531</v>
      </c>
      <c r="K289" t="b">
        <v>0</v>
      </c>
      <c r="L289">
        <v>72</v>
      </c>
      <c r="M289" t="b">
        <v>1</v>
      </c>
      <c r="N289" t="s">
        <v>8271</v>
      </c>
      <c r="O289" s="8">
        <f t="shared" si="28"/>
        <v>112.7</v>
      </c>
      <c r="P289" s="9">
        <f t="shared" si="29"/>
        <v>78.263888888888886</v>
      </c>
      <c r="Q289" t="s">
        <v>8317</v>
      </c>
      <c r="R289" t="s">
        <v>8318</v>
      </c>
      <c r="S289" s="13">
        <f t="shared" si="30"/>
        <v>41753.427442129629</v>
      </c>
      <c r="T289" s="14">
        <f t="shared" si="31"/>
        <v>41783.666666666664</v>
      </c>
      <c r="U289" s="13" t="str">
        <f t="shared" si="32"/>
        <v>Apr</v>
      </c>
      <c r="V289" t="str">
        <f t="shared" si="33"/>
        <v>May</v>
      </c>
      <c r="W289" t="str">
        <f t="shared" si="34"/>
        <v>2014</v>
      </c>
    </row>
    <row r="290" spans="1:23" ht="45" x14ac:dyDescent="0.2">
      <c r="A290">
        <v>3491</v>
      </c>
      <c r="B290" s="3" t="s">
        <v>3490</v>
      </c>
      <c r="C290" s="3" t="s">
        <v>7601</v>
      </c>
      <c r="D290">
        <v>500</v>
      </c>
      <c r="E290">
        <v>791</v>
      </c>
      <c r="F290" t="s">
        <v>8219</v>
      </c>
      <c r="G290" t="s">
        <v>8224</v>
      </c>
      <c r="H290" t="s">
        <v>8246</v>
      </c>
      <c r="I290">
        <v>1431928784</v>
      </c>
      <c r="J290">
        <v>1430114384</v>
      </c>
      <c r="K290" t="b">
        <v>0</v>
      </c>
      <c r="L290">
        <v>10</v>
      </c>
      <c r="M290" t="b">
        <v>1</v>
      </c>
      <c r="N290" t="s">
        <v>8271</v>
      </c>
      <c r="O290" s="8">
        <f t="shared" si="28"/>
        <v>158.20000000000002</v>
      </c>
      <c r="P290" s="9">
        <f t="shared" si="29"/>
        <v>79.099999999999994</v>
      </c>
      <c r="Q290" t="s">
        <v>8317</v>
      </c>
      <c r="R290" t="s">
        <v>8318</v>
      </c>
      <c r="S290" s="13">
        <f t="shared" si="30"/>
        <v>42121.041481481479</v>
      </c>
      <c r="T290" s="14">
        <f t="shared" si="31"/>
        <v>42142.041481481479</v>
      </c>
      <c r="U290" s="13" t="str">
        <f t="shared" si="32"/>
        <v>Apr</v>
      </c>
      <c r="V290" t="str">
        <f t="shared" si="33"/>
        <v>May</v>
      </c>
      <c r="W290" t="str">
        <f t="shared" si="34"/>
        <v>2015</v>
      </c>
    </row>
    <row r="291" spans="1:23" ht="45" x14ac:dyDescent="0.2">
      <c r="A291">
        <v>3508</v>
      </c>
      <c r="B291" s="3" t="s">
        <v>3507</v>
      </c>
      <c r="C291" s="3" t="s">
        <v>7618</v>
      </c>
      <c r="D291">
        <v>100</v>
      </c>
      <c r="E291">
        <v>180</v>
      </c>
      <c r="F291" t="s">
        <v>8219</v>
      </c>
      <c r="G291" t="s">
        <v>8225</v>
      </c>
      <c r="H291" t="s">
        <v>8247</v>
      </c>
      <c r="I291">
        <v>1462914000</v>
      </c>
      <c r="J291">
        <v>1460914253</v>
      </c>
      <c r="K291" t="b">
        <v>0</v>
      </c>
      <c r="L291">
        <v>15</v>
      </c>
      <c r="M291" t="b">
        <v>1</v>
      </c>
      <c r="N291" t="s">
        <v>8271</v>
      </c>
      <c r="O291" s="8">
        <f t="shared" si="28"/>
        <v>180</v>
      </c>
      <c r="P291" s="9">
        <f t="shared" si="29"/>
        <v>12</v>
      </c>
      <c r="Q291" t="s">
        <v>8317</v>
      </c>
      <c r="R291" t="s">
        <v>8318</v>
      </c>
      <c r="S291" s="13">
        <f t="shared" si="30"/>
        <v>42477.521446759252</v>
      </c>
      <c r="T291" s="14">
        <f t="shared" si="31"/>
        <v>42500.666666666664</v>
      </c>
      <c r="U291" s="13" t="str">
        <f t="shared" si="32"/>
        <v>Apr</v>
      </c>
      <c r="V291" t="str">
        <f t="shared" si="33"/>
        <v>May</v>
      </c>
      <c r="W291" t="str">
        <f t="shared" si="34"/>
        <v>2016</v>
      </c>
    </row>
    <row r="292" spans="1:23" ht="45" x14ac:dyDescent="0.2">
      <c r="A292">
        <v>3547</v>
      </c>
      <c r="B292" s="3" t="s">
        <v>3546</v>
      </c>
      <c r="C292" s="3" t="s">
        <v>7657</v>
      </c>
      <c r="D292">
        <v>35000</v>
      </c>
      <c r="E292">
        <v>40043.25</v>
      </c>
      <c r="F292" t="s">
        <v>8219</v>
      </c>
      <c r="G292" t="s">
        <v>8224</v>
      </c>
      <c r="H292" t="s">
        <v>8246</v>
      </c>
      <c r="I292">
        <v>1463198340</v>
      </c>
      <c r="J292">
        <v>1461117201</v>
      </c>
      <c r="K292" t="b">
        <v>0</v>
      </c>
      <c r="L292">
        <v>336</v>
      </c>
      <c r="M292" t="b">
        <v>1</v>
      </c>
      <c r="N292" t="s">
        <v>8271</v>
      </c>
      <c r="O292" s="8">
        <f t="shared" si="28"/>
        <v>114.40928571428573</v>
      </c>
      <c r="P292" s="9">
        <f t="shared" si="29"/>
        <v>119.17633928571429</v>
      </c>
      <c r="Q292" t="s">
        <v>8317</v>
      </c>
      <c r="R292" t="s">
        <v>8318</v>
      </c>
      <c r="S292" s="13">
        <f t="shared" si="30"/>
        <v>42479.870381944442</v>
      </c>
      <c r="T292" s="14">
        <f t="shared" si="31"/>
        <v>42503.957638888889</v>
      </c>
      <c r="U292" s="13" t="str">
        <f t="shared" si="32"/>
        <v>Apr</v>
      </c>
      <c r="V292" t="str">
        <f t="shared" si="33"/>
        <v>May</v>
      </c>
      <c r="W292" t="str">
        <f t="shared" si="34"/>
        <v>2016</v>
      </c>
    </row>
    <row r="293" spans="1:23" ht="45" x14ac:dyDescent="0.2">
      <c r="A293">
        <v>3550</v>
      </c>
      <c r="B293" s="3" t="s">
        <v>3549</v>
      </c>
      <c r="C293" s="3" t="s">
        <v>7660</v>
      </c>
      <c r="D293">
        <v>2500</v>
      </c>
      <c r="E293">
        <v>2620</v>
      </c>
      <c r="F293" t="s">
        <v>8219</v>
      </c>
      <c r="G293" t="s">
        <v>8225</v>
      </c>
      <c r="H293" t="s">
        <v>8247</v>
      </c>
      <c r="I293">
        <v>1462224398</v>
      </c>
      <c r="J293">
        <v>1459632398</v>
      </c>
      <c r="K293" t="b">
        <v>0</v>
      </c>
      <c r="L293">
        <v>64</v>
      </c>
      <c r="M293" t="b">
        <v>1</v>
      </c>
      <c r="N293" t="s">
        <v>8271</v>
      </c>
      <c r="O293" s="8">
        <f t="shared" si="28"/>
        <v>104.80000000000001</v>
      </c>
      <c r="P293" s="9">
        <f t="shared" si="29"/>
        <v>40.9375</v>
      </c>
      <c r="Q293" t="s">
        <v>8317</v>
      </c>
      <c r="R293" t="s">
        <v>8318</v>
      </c>
      <c r="S293" s="13">
        <f t="shared" si="30"/>
        <v>42462.685162037036</v>
      </c>
      <c r="T293" s="14">
        <f t="shared" si="31"/>
        <v>42492.685162037036</v>
      </c>
      <c r="U293" s="13" t="str">
        <f t="shared" si="32"/>
        <v>Apr</v>
      </c>
      <c r="V293" t="str">
        <f t="shared" si="33"/>
        <v>May</v>
      </c>
      <c r="W293" t="str">
        <f t="shared" si="34"/>
        <v>2016</v>
      </c>
    </row>
    <row r="294" spans="1:23" ht="45" x14ac:dyDescent="0.2">
      <c r="A294">
        <v>3551</v>
      </c>
      <c r="B294" s="3" t="s">
        <v>3550</v>
      </c>
      <c r="C294" s="3" t="s">
        <v>7661</v>
      </c>
      <c r="D294">
        <v>1500</v>
      </c>
      <c r="E294">
        <v>1527.5</v>
      </c>
      <c r="F294" t="s">
        <v>8219</v>
      </c>
      <c r="G294" t="s">
        <v>8224</v>
      </c>
      <c r="H294" t="s">
        <v>8246</v>
      </c>
      <c r="I294">
        <v>1400796420</v>
      </c>
      <c r="J294">
        <v>1398342170</v>
      </c>
      <c r="K294" t="b">
        <v>0</v>
      </c>
      <c r="L294">
        <v>25</v>
      </c>
      <c r="M294" t="b">
        <v>1</v>
      </c>
      <c r="N294" t="s">
        <v>8271</v>
      </c>
      <c r="O294" s="8">
        <f t="shared" si="28"/>
        <v>101.83333333333333</v>
      </c>
      <c r="P294" s="9">
        <f t="shared" si="29"/>
        <v>61.1</v>
      </c>
      <c r="Q294" t="s">
        <v>8317</v>
      </c>
      <c r="R294" t="s">
        <v>8318</v>
      </c>
      <c r="S294" s="13">
        <f t="shared" si="30"/>
        <v>41753.307523148142</v>
      </c>
      <c r="T294" s="14">
        <f t="shared" si="31"/>
        <v>41781.713194444441</v>
      </c>
      <c r="U294" s="13" t="str">
        <f t="shared" si="32"/>
        <v>Apr</v>
      </c>
      <c r="V294" t="str">
        <f t="shared" si="33"/>
        <v>May</v>
      </c>
      <c r="W294" t="str">
        <f t="shared" si="34"/>
        <v>2014</v>
      </c>
    </row>
    <row r="295" spans="1:23" ht="45" x14ac:dyDescent="0.2">
      <c r="A295">
        <v>3557</v>
      </c>
      <c r="B295" s="3" t="s">
        <v>3556</v>
      </c>
      <c r="C295" s="3" t="s">
        <v>7667</v>
      </c>
      <c r="D295">
        <v>100000</v>
      </c>
      <c r="E295">
        <v>100036</v>
      </c>
      <c r="F295" t="s">
        <v>8219</v>
      </c>
      <c r="G295" t="s">
        <v>8224</v>
      </c>
      <c r="H295" t="s">
        <v>8246</v>
      </c>
      <c r="I295">
        <v>1399271911</v>
      </c>
      <c r="J295">
        <v>1396334311</v>
      </c>
      <c r="K295" t="b">
        <v>0</v>
      </c>
      <c r="L295">
        <v>558</v>
      </c>
      <c r="M295" t="b">
        <v>1</v>
      </c>
      <c r="N295" t="s">
        <v>8271</v>
      </c>
      <c r="O295" s="8">
        <f t="shared" si="28"/>
        <v>100.03599999999999</v>
      </c>
      <c r="P295" s="9">
        <f t="shared" si="29"/>
        <v>179.27598566308242</v>
      </c>
      <c r="Q295" t="s">
        <v>8317</v>
      </c>
      <c r="R295" t="s">
        <v>8318</v>
      </c>
      <c r="S295" s="13">
        <f t="shared" si="30"/>
        <v>41730.068414351852</v>
      </c>
      <c r="T295" s="14">
        <f t="shared" si="31"/>
        <v>41764.068414351852</v>
      </c>
      <c r="U295" s="13" t="str">
        <f t="shared" si="32"/>
        <v>Apr</v>
      </c>
      <c r="V295" t="str">
        <f t="shared" si="33"/>
        <v>May</v>
      </c>
      <c r="W295" t="str">
        <f t="shared" si="34"/>
        <v>2014</v>
      </c>
    </row>
    <row r="296" spans="1:23" ht="45" x14ac:dyDescent="0.2">
      <c r="A296">
        <v>3560</v>
      </c>
      <c r="B296" s="3" t="s">
        <v>3559</v>
      </c>
      <c r="C296" s="3" t="s">
        <v>7670</v>
      </c>
      <c r="D296">
        <v>3200</v>
      </c>
      <c r="E296">
        <v>3470</v>
      </c>
      <c r="F296" t="s">
        <v>8219</v>
      </c>
      <c r="G296" t="s">
        <v>8229</v>
      </c>
      <c r="H296" t="s">
        <v>8251</v>
      </c>
      <c r="I296">
        <v>1432694700</v>
      </c>
      <c r="J296">
        <v>1429651266</v>
      </c>
      <c r="K296" t="b">
        <v>0</v>
      </c>
      <c r="L296">
        <v>74</v>
      </c>
      <c r="M296" t="b">
        <v>1</v>
      </c>
      <c r="N296" t="s">
        <v>8271</v>
      </c>
      <c r="O296" s="8">
        <f t="shared" si="28"/>
        <v>108.43750000000001</v>
      </c>
      <c r="P296" s="9">
        <f t="shared" si="29"/>
        <v>46.891891891891895</v>
      </c>
      <c r="Q296" t="s">
        <v>8317</v>
      </c>
      <c r="R296" t="s">
        <v>8318</v>
      </c>
      <c r="S296" s="13">
        <f t="shared" si="30"/>
        <v>42115.68131944444</v>
      </c>
      <c r="T296" s="14">
        <f t="shared" si="31"/>
        <v>42150.906249999993</v>
      </c>
      <c r="U296" s="13" t="str">
        <f t="shared" si="32"/>
        <v>Apr</v>
      </c>
      <c r="V296" t="str">
        <f t="shared" si="33"/>
        <v>May</v>
      </c>
      <c r="W296" t="str">
        <f t="shared" si="34"/>
        <v>2015</v>
      </c>
    </row>
    <row r="297" spans="1:23" ht="45" x14ac:dyDescent="0.2">
      <c r="A297">
        <v>3588</v>
      </c>
      <c r="B297" s="3" t="s">
        <v>3587</v>
      </c>
      <c r="C297" s="3" t="s">
        <v>7698</v>
      </c>
      <c r="D297">
        <v>200</v>
      </c>
      <c r="E297">
        <v>201</v>
      </c>
      <c r="F297" t="s">
        <v>8219</v>
      </c>
      <c r="G297" t="s">
        <v>8225</v>
      </c>
      <c r="H297" t="s">
        <v>8247</v>
      </c>
      <c r="I297">
        <v>1430348400</v>
      </c>
      <c r="J297">
        <v>1428436410</v>
      </c>
      <c r="K297" t="b">
        <v>0</v>
      </c>
      <c r="L297">
        <v>11</v>
      </c>
      <c r="M297" t="b">
        <v>1</v>
      </c>
      <c r="N297" t="s">
        <v>8271</v>
      </c>
      <c r="O297" s="8">
        <f t="shared" si="28"/>
        <v>100.49999999999999</v>
      </c>
      <c r="P297" s="9">
        <f t="shared" si="29"/>
        <v>18.272727272727273</v>
      </c>
      <c r="Q297" t="s">
        <v>8317</v>
      </c>
      <c r="R297" t="s">
        <v>8318</v>
      </c>
      <c r="S297" s="13">
        <f t="shared" si="30"/>
        <v>42101.620486111111</v>
      </c>
      <c r="T297" s="14">
        <f t="shared" si="31"/>
        <v>42123.749999999993</v>
      </c>
      <c r="U297" s="13" t="str">
        <f t="shared" si="32"/>
        <v>Apr</v>
      </c>
      <c r="V297" t="str">
        <f t="shared" si="33"/>
        <v>Apr</v>
      </c>
      <c r="W297" t="str">
        <f t="shared" si="34"/>
        <v>2015</v>
      </c>
    </row>
    <row r="298" spans="1:23" ht="45" x14ac:dyDescent="0.2">
      <c r="A298">
        <v>3604</v>
      </c>
      <c r="B298" s="3" t="s">
        <v>3603</v>
      </c>
      <c r="C298" s="3" t="s">
        <v>7714</v>
      </c>
      <c r="D298">
        <v>3000</v>
      </c>
      <c r="E298">
        <v>3385</v>
      </c>
      <c r="F298" t="s">
        <v>8219</v>
      </c>
      <c r="G298" t="s">
        <v>8224</v>
      </c>
      <c r="H298" t="s">
        <v>8246</v>
      </c>
      <c r="I298">
        <v>1461913140</v>
      </c>
      <c r="J298">
        <v>1461370956</v>
      </c>
      <c r="K298" t="b">
        <v>0</v>
      </c>
      <c r="L298">
        <v>69</v>
      </c>
      <c r="M298" t="b">
        <v>1</v>
      </c>
      <c r="N298" t="s">
        <v>8271</v>
      </c>
      <c r="O298" s="8">
        <f t="shared" si="28"/>
        <v>112.83333333333334</v>
      </c>
      <c r="P298" s="9">
        <f t="shared" si="29"/>
        <v>49.05797101449275</v>
      </c>
      <c r="Q298" t="s">
        <v>8317</v>
      </c>
      <c r="R298" t="s">
        <v>8318</v>
      </c>
      <c r="S298" s="13">
        <f t="shared" si="30"/>
        <v>42482.80736111111</v>
      </c>
      <c r="T298" s="14">
        <f t="shared" si="31"/>
        <v>42489.082638888889</v>
      </c>
      <c r="U298" s="13" t="str">
        <f t="shared" si="32"/>
        <v>Apr</v>
      </c>
      <c r="V298" t="str">
        <f t="shared" si="33"/>
        <v>Apr</v>
      </c>
      <c r="W298" t="str">
        <f t="shared" si="34"/>
        <v>2016</v>
      </c>
    </row>
    <row r="299" spans="1:23" ht="30" x14ac:dyDescent="0.2">
      <c r="A299">
        <v>3678</v>
      </c>
      <c r="B299" s="3" t="s">
        <v>3675</v>
      </c>
      <c r="C299" s="3" t="s">
        <v>7788</v>
      </c>
      <c r="D299">
        <v>2000</v>
      </c>
      <c r="E299">
        <v>2050</v>
      </c>
      <c r="F299" t="s">
        <v>8219</v>
      </c>
      <c r="G299" t="s">
        <v>8225</v>
      </c>
      <c r="H299" t="s">
        <v>8247</v>
      </c>
      <c r="I299">
        <v>1433076298</v>
      </c>
      <c r="J299">
        <v>1430052298</v>
      </c>
      <c r="K299" t="b">
        <v>0</v>
      </c>
      <c r="L299">
        <v>31</v>
      </c>
      <c r="M299" t="b">
        <v>1</v>
      </c>
      <c r="N299" t="s">
        <v>8271</v>
      </c>
      <c r="O299" s="8">
        <f t="shared" si="28"/>
        <v>102.49999999999999</v>
      </c>
      <c r="P299" s="9">
        <f t="shared" si="29"/>
        <v>66.129032258064512</v>
      </c>
      <c r="Q299" t="s">
        <v>8317</v>
      </c>
      <c r="R299" t="s">
        <v>8318</v>
      </c>
      <c r="S299" s="13">
        <f t="shared" si="30"/>
        <v>42120.322893518511</v>
      </c>
      <c r="T299" s="14">
        <f t="shared" si="31"/>
        <v>42155.322893518511</v>
      </c>
      <c r="U299" s="13" t="str">
        <f t="shared" si="32"/>
        <v>Apr</v>
      </c>
      <c r="V299" t="str">
        <f t="shared" si="33"/>
        <v>May</v>
      </c>
      <c r="W299" t="str">
        <f t="shared" si="34"/>
        <v>2015</v>
      </c>
    </row>
    <row r="300" spans="1:23" ht="45" x14ac:dyDescent="0.2">
      <c r="A300">
        <v>3685</v>
      </c>
      <c r="B300" s="3" t="s">
        <v>3682</v>
      </c>
      <c r="C300" s="3" t="s">
        <v>7795</v>
      </c>
      <c r="D300">
        <v>5000</v>
      </c>
      <c r="E300">
        <v>5285</v>
      </c>
      <c r="F300" t="s">
        <v>8219</v>
      </c>
      <c r="G300" t="s">
        <v>8224</v>
      </c>
      <c r="H300" t="s">
        <v>8246</v>
      </c>
      <c r="I300">
        <v>1400533200</v>
      </c>
      <c r="J300">
        <v>1398348859</v>
      </c>
      <c r="K300" t="b">
        <v>0</v>
      </c>
      <c r="L300">
        <v>126</v>
      </c>
      <c r="M300" t="b">
        <v>1</v>
      </c>
      <c r="N300" t="s">
        <v>8271</v>
      </c>
      <c r="O300" s="8">
        <f t="shared" si="28"/>
        <v>105.69999999999999</v>
      </c>
      <c r="P300" s="9">
        <f t="shared" si="29"/>
        <v>41.944444444444443</v>
      </c>
      <c r="Q300" t="s">
        <v>8317</v>
      </c>
      <c r="R300" t="s">
        <v>8318</v>
      </c>
      <c r="S300" s="13">
        <f t="shared" si="30"/>
        <v>41753.384942129625</v>
      </c>
      <c r="T300" s="14">
        <f t="shared" si="31"/>
        <v>41778.666666666664</v>
      </c>
      <c r="U300" s="13" t="str">
        <f t="shared" si="32"/>
        <v>Apr</v>
      </c>
      <c r="V300" t="str">
        <f t="shared" si="33"/>
        <v>May</v>
      </c>
      <c r="W300" t="str">
        <f t="shared" si="34"/>
        <v>2014</v>
      </c>
    </row>
    <row r="301" spans="1:23" ht="45" x14ac:dyDescent="0.2">
      <c r="A301">
        <v>3694</v>
      </c>
      <c r="B301" s="3" t="s">
        <v>3691</v>
      </c>
      <c r="C301" s="3" t="s">
        <v>7804</v>
      </c>
      <c r="D301">
        <v>3500</v>
      </c>
      <c r="E301">
        <v>3760</v>
      </c>
      <c r="F301" t="s">
        <v>8219</v>
      </c>
      <c r="G301" t="s">
        <v>8224</v>
      </c>
      <c r="H301" t="s">
        <v>8246</v>
      </c>
      <c r="I301">
        <v>1465178400</v>
      </c>
      <c r="J301">
        <v>1461985967</v>
      </c>
      <c r="K301" t="b">
        <v>0</v>
      </c>
      <c r="L301">
        <v>60</v>
      </c>
      <c r="M301" t="b">
        <v>1</v>
      </c>
      <c r="N301" t="s">
        <v>8271</v>
      </c>
      <c r="O301" s="8">
        <f t="shared" si="28"/>
        <v>107.42857142857143</v>
      </c>
      <c r="P301" s="9">
        <f t="shared" si="29"/>
        <v>62.666666666666664</v>
      </c>
      <c r="Q301" t="s">
        <v>8317</v>
      </c>
      <c r="R301" t="s">
        <v>8318</v>
      </c>
      <c r="S301" s="13">
        <f t="shared" si="30"/>
        <v>42489.925543981481</v>
      </c>
      <c r="T301" s="14">
        <f t="shared" si="31"/>
        <v>42526.874999999993</v>
      </c>
      <c r="U301" s="13" t="str">
        <f t="shared" si="32"/>
        <v>Apr</v>
      </c>
      <c r="V301" t="str">
        <f t="shared" si="33"/>
        <v>Jun</v>
      </c>
      <c r="W301" t="str">
        <f t="shared" si="34"/>
        <v>2016</v>
      </c>
    </row>
    <row r="302" spans="1:23" ht="45" x14ac:dyDescent="0.2">
      <c r="A302">
        <v>3697</v>
      </c>
      <c r="B302" s="3" t="s">
        <v>3694</v>
      </c>
      <c r="C302" s="3" t="s">
        <v>7807</v>
      </c>
      <c r="D302">
        <v>2000</v>
      </c>
      <c r="E302">
        <v>2160</v>
      </c>
      <c r="F302" t="s">
        <v>8219</v>
      </c>
      <c r="G302" t="s">
        <v>8225</v>
      </c>
      <c r="H302" t="s">
        <v>8247</v>
      </c>
      <c r="I302">
        <v>1462878648</v>
      </c>
      <c r="J302">
        <v>1461064248</v>
      </c>
      <c r="K302" t="b">
        <v>0</v>
      </c>
      <c r="L302">
        <v>30</v>
      </c>
      <c r="M302" t="b">
        <v>1</v>
      </c>
      <c r="N302" t="s">
        <v>8271</v>
      </c>
      <c r="O302" s="8">
        <f t="shared" si="28"/>
        <v>108</v>
      </c>
      <c r="P302" s="9">
        <f t="shared" si="29"/>
        <v>72</v>
      </c>
      <c r="Q302" t="s">
        <v>8317</v>
      </c>
      <c r="R302" t="s">
        <v>8318</v>
      </c>
      <c r="S302" s="13">
        <f t="shared" si="30"/>
        <v>42479.2575</v>
      </c>
      <c r="T302" s="14">
        <f t="shared" si="31"/>
        <v>42500.2575</v>
      </c>
      <c r="U302" s="13" t="str">
        <f t="shared" si="32"/>
        <v>Apr</v>
      </c>
      <c r="V302" t="str">
        <f t="shared" si="33"/>
        <v>May</v>
      </c>
      <c r="W302" t="str">
        <f t="shared" si="34"/>
        <v>2016</v>
      </c>
    </row>
    <row r="303" spans="1:23" ht="45" x14ac:dyDescent="0.2">
      <c r="A303">
        <v>3704</v>
      </c>
      <c r="B303" s="3" t="s">
        <v>3701</v>
      </c>
      <c r="C303" s="3" t="s">
        <v>7814</v>
      </c>
      <c r="D303">
        <v>300</v>
      </c>
      <c r="E303">
        <v>409.01</v>
      </c>
      <c r="F303" t="s">
        <v>8219</v>
      </c>
      <c r="G303" t="s">
        <v>8225</v>
      </c>
      <c r="H303" t="s">
        <v>8247</v>
      </c>
      <c r="I303">
        <v>1464712394</v>
      </c>
      <c r="J303">
        <v>1459528394</v>
      </c>
      <c r="K303" t="b">
        <v>0</v>
      </c>
      <c r="L303">
        <v>27</v>
      </c>
      <c r="M303" t="b">
        <v>1</v>
      </c>
      <c r="N303" t="s">
        <v>8271</v>
      </c>
      <c r="O303" s="8">
        <f t="shared" si="28"/>
        <v>136.33666666666667</v>
      </c>
      <c r="P303" s="9">
        <f t="shared" si="29"/>
        <v>15.148518518518518</v>
      </c>
      <c r="Q303" t="s">
        <v>8317</v>
      </c>
      <c r="R303" t="s">
        <v>8318</v>
      </c>
      <c r="S303" s="13">
        <f t="shared" si="30"/>
        <v>42461.481412037036</v>
      </c>
      <c r="T303" s="14">
        <f t="shared" si="31"/>
        <v>42521.481412037036</v>
      </c>
      <c r="U303" s="13" t="str">
        <f t="shared" si="32"/>
        <v>Apr</v>
      </c>
      <c r="V303" t="str">
        <f t="shared" si="33"/>
        <v>May</v>
      </c>
      <c r="W303" t="str">
        <f t="shared" si="34"/>
        <v>2016</v>
      </c>
    </row>
    <row r="304" spans="1:23" ht="45" x14ac:dyDescent="0.2">
      <c r="A304">
        <v>3714</v>
      </c>
      <c r="B304" s="3" t="s">
        <v>3711</v>
      </c>
      <c r="C304" s="3" t="s">
        <v>7824</v>
      </c>
      <c r="D304">
        <v>10000</v>
      </c>
      <c r="E304">
        <v>10235</v>
      </c>
      <c r="F304" t="s">
        <v>8219</v>
      </c>
      <c r="G304" t="s">
        <v>8224</v>
      </c>
      <c r="H304" t="s">
        <v>8246</v>
      </c>
      <c r="I304">
        <v>1432612740</v>
      </c>
      <c r="J304">
        <v>1429881667</v>
      </c>
      <c r="K304" t="b">
        <v>0</v>
      </c>
      <c r="L304">
        <v>97</v>
      </c>
      <c r="M304" t="b">
        <v>1</v>
      </c>
      <c r="N304" t="s">
        <v>8271</v>
      </c>
      <c r="O304" s="8">
        <f t="shared" si="28"/>
        <v>102.35000000000001</v>
      </c>
      <c r="P304" s="9">
        <f t="shared" si="29"/>
        <v>105.51546391752578</v>
      </c>
      <c r="Q304" t="s">
        <v>8317</v>
      </c>
      <c r="R304" t="s">
        <v>8318</v>
      </c>
      <c r="S304" s="13">
        <f t="shared" si="30"/>
        <v>42118.347997685181</v>
      </c>
      <c r="T304" s="14">
        <f t="shared" si="31"/>
        <v>42149.957638888889</v>
      </c>
      <c r="U304" s="13" t="str">
        <f t="shared" si="32"/>
        <v>Apr</v>
      </c>
      <c r="V304" t="str">
        <f t="shared" si="33"/>
        <v>May</v>
      </c>
      <c r="W304" t="str">
        <f t="shared" si="34"/>
        <v>2015</v>
      </c>
    </row>
    <row r="305" spans="1:23" ht="45" x14ac:dyDescent="0.2">
      <c r="A305">
        <v>3717</v>
      </c>
      <c r="B305" s="3" t="s">
        <v>3714</v>
      </c>
      <c r="C305" s="3" t="s">
        <v>7827</v>
      </c>
      <c r="D305">
        <v>4000</v>
      </c>
      <c r="E305">
        <v>4030</v>
      </c>
      <c r="F305" t="s">
        <v>8219</v>
      </c>
      <c r="G305" t="s">
        <v>8225</v>
      </c>
      <c r="H305" t="s">
        <v>8247</v>
      </c>
      <c r="I305">
        <v>1431204449</v>
      </c>
      <c r="J305">
        <v>1428526049</v>
      </c>
      <c r="K305" t="b">
        <v>0</v>
      </c>
      <c r="L305">
        <v>13</v>
      </c>
      <c r="M305" t="b">
        <v>1</v>
      </c>
      <c r="N305" t="s">
        <v>8271</v>
      </c>
      <c r="O305" s="8">
        <f t="shared" si="28"/>
        <v>100.75</v>
      </c>
      <c r="P305" s="9">
        <f t="shared" si="29"/>
        <v>310</v>
      </c>
      <c r="Q305" t="s">
        <v>8317</v>
      </c>
      <c r="R305" t="s">
        <v>8318</v>
      </c>
      <c r="S305" s="13">
        <f t="shared" si="30"/>
        <v>42102.657974537033</v>
      </c>
      <c r="T305" s="14">
        <f t="shared" si="31"/>
        <v>42133.657974537033</v>
      </c>
      <c r="U305" s="13" t="str">
        <f t="shared" si="32"/>
        <v>Apr</v>
      </c>
      <c r="V305" t="str">
        <f t="shared" si="33"/>
        <v>May</v>
      </c>
      <c r="W305" t="str">
        <f t="shared" si="34"/>
        <v>2015</v>
      </c>
    </row>
    <row r="306" spans="1:23" ht="45" x14ac:dyDescent="0.2">
      <c r="A306">
        <v>3724</v>
      </c>
      <c r="B306" s="3" t="s">
        <v>3721</v>
      </c>
      <c r="C306" s="3" t="s">
        <v>7834</v>
      </c>
      <c r="D306">
        <v>4300</v>
      </c>
      <c r="E306">
        <v>4409.55</v>
      </c>
      <c r="F306" t="s">
        <v>8219</v>
      </c>
      <c r="G306" t="s">
        <v>8225</v>
      </c>
      <c r="H306" t="s">
        <v>8247</v>
      </c>
      <c r="I306">
        <v>1462402800</v>
      </c>
      <c r="J306">
        <v>1459856860</v>
      </c>
      <c r="K306" t="b">
        <v>0</v>
      </c>
      <c r="L306">
        <v>89</v>
      </c>
      <c r="M306" t="b">
        <v>1</v>
      </c>
      <c r="N306" t="s">
        <v>8271</v>
      </c>
      <c r="O306" s="8">
        <f t="shared" si="28"/>
        <v>102.54767441860466</v>
      </c>
      <c r="P306" s="9">
        <f t="shared" si="29"/>
        <v>49.545505617977533</v>
      </c>
      <c r="Q306" t="s">
        <v>8317</v>
      </c>
      <c r="R306" t="s">
        <v>8318</v>
      </c>
      <c r="S306" s="13">
        <f t="shared" si="30"/>
        <v>42465.283101851848</v>
      </c>
      <c r="T306" s="14">
        <f t="shared" si="31"/>
        <v>42494.749999999993</v>
      </c>
      <c r="U306" s="13" t="str">
        <f t="shared" si="32"/>
        <v>Apr</v>
      </c>
      <c r="V306" t="str">
        <f t="shared" si="33"/>
        <v>May</v>
      </c>
      <c r="W306" t="str">
        <f t="shared" si="34"/>
        <v>2016</v>
      </c>
    </row>
    <row r="307" spans="1:23" ht="45" x14ac:dyDescent="0.2">
      <c r="A307">
        <v>3726</v>
      </c>
      <c r="B307" s="3" t="s">
        <v>3723</v>
      </c>
      <c r="C307" s="3" t="s">
        <v>7836</v>
      </c>
      <c r="D307">
        <v>850</v>
      </c>
      <c r="E307">
        <v>2879</v>
      </c>
      <c r="F307" t="s">
        <v>8219</v>
      </c>
      <c r="G307" t="s">
        <v>8224</v>
      </c>
      <c r="H307" t="s">
        <v>8246</v>
      </c>
      <c r="I307">
        <v>1461963600</v>
      </c>
      <c r="J307">
        <v>1459567371</v>
      </c>
      <c r="K307" t="b">
        <v>0</v>
      </c>
      <c r="L307">
        <v>46</v>
      </c>
      <c r="M307" t="b">
        <v>1</v>
      </c>
      <c r="N307" t="s">
        <v>8271</v>
      </c>
      <c r="O307" s="8">
        <f t="shared" si="28"/>
        <v>338.70588235294122</v>
      </c>
      <c r="P307" s="9">
        <f t="shared" si="29"/>
        <v>62.586956521739133</v>
      </c>
      <c r="Q307" t="s">
        <v>8317</v>
      </c>
      <c r="R307" t="s">
        <v>8318</v>
      </c>
      <c r="S307" s="13">
        <f t="shared" si="30"/>
        <v>42461.932534722218</v>
      </c>
      <c r="T307" s="14">
        <f t="shared" si="31"/>
        <v>42489.666666666664</v>
      </c>
      <c r="U307" s="13" t="str">
        <f t="shared" si="32"/>
        <v>Apr</v>
      </c>
      <c r="V307" t="str">
        <f t="shared" si="33"/>
        <v>Apr</v>
      </c>
      <c r="W307" t="str">
        <f t="shared" si="34"/>
        <v>2016</v>
      </c>
    </row>
    <row r="308" spans="1:23" ht="30" x14ac:dyDescent="0.2">
      <c r="A308">
        <v>3758</v>
      </c>
      <c r="B308" s="3" t="s">
        <v>3755</v>
      </c>
      <c r="C308" s="3" t="s">
        <v>7868</v>
      </c>
      <c r="D308">
        <v>1500</v>
      </c>
      <c r="E308">
        <v>1535</v>
      </c>
      <c r="F308" t="s">
        <v>8219</v>
      </c>
      <c r="G308" t="s">
        <v>8224</v>
      </c>
      <c r="H308" t="s">
        <v>8246</v>
      </c>
      <c r="I308">
        <v>1400475600</v>
      </c>
      <c r="J308">
        <v>1397819938</v>
      </c>
      <c r="K308" t="b">
        <v>0</v>
      </c>
      <c r="L308">
        <v>26</v>
      </c>
      <c r="M308" t="b">
        <v>1</v>
      </c>
      <c r="N308" t="s">
        <v>8305</v>
      </c>
      <c r="O308" s="8">
        <f t="shared" si="28"/>
        <v>102.33333333333334</v>
      </c>
      <c r="P308" s="9">
        <f t="shared" si="29"/>
        <v>59.03846153846154</v>
      </c>
      <c r="Q308" t="s">
        <v>8317</v>
      </c>
      <c r="R308" t="s">
        <v>8359</v>
      </c>
      <c r="S308" s="13">
        <f t="shared" si="30"/>
        <v>41747.263171296298</v>
      </c>
      <c r="T308" s="14">
        <f t="shared" si="31"/>
        <v>41778</v>
      </c>
      <c r="U308" s="13" t="str">
        <f t="shared" si="32"/>
        <v>Apr</v>
      </c>
      <c r="V308" t="str">
        <f t="shared" si="33"/>
        <v>May</v>
      </c>
      <c r="W308" t="str">
        <f t="shared" si="34"/>
        <v>2014</v>
      </c>
    </row>
    <row r="309" spans="1:23" ht="45" x14ac:dyDescent="0.2">
      <c r="A309">
        <v>3760</v>
      </c>
      <c r="B309" s="3" t="s">
        <v>3757</v>
      </c>
      <c r="C309" s="3" t="s">
        <v>7870</v>
      </c>
      <c r="D309">
        <v>5000</v>
      </c>
      <c r="E309">
        <v>5050.7700000000004</v>
      </c>
      <c r="F309" t="s">
        <v>8219</v>
      </c>
      <c r="G309" t="s">
        <v>8224</v>
      </c>
      <c r="H309" t="s">
        <v>8246</v>
      </c>
      <c r="I309">
        <v>1399293386</v>
      </c>
      <c r="J309">
        <v>1397133386</v>
      </c>
      <c r="K309" t="b">
        <v>0</v>
      </c>
      <c r="L309">
        <v>91</v>
      </c>
      <c r="M309" t="b">
        <v>1</v>
      </c>
      <c r="N309" t="s">
        <v>8305</v>
      </c>
      <c r="O309" s="8">
        <f t="shared" si="28"/>
        <v>101.0154</v>
      </c>
      <c r="P309" s="9">
        <f t="shared" si="29"/>
        <v>55.502967032967035</v>
      </c>
      <c r="Q309" t="s">
        <v>8317</v>
      </c>
      <c r="R309" t="s">
        <v>8359</v>
      </c>
      <c r="S309" s="13">
        <f t="shared" si="30"/>
        <v>41739.316967592589</v>
      </c>
      <c r="T309" s="14">
        <f t="shared" si="31"/>
        <v>41764.316967592589</v>
      </c>
      <c r="U309" s="13" t="str">
        <f t="shared" si="32"/>
        <v>Apr</v>
      </c>
      <c r="V309" t="str">
        <f t="shared" si="33"/>
        <v>May</v>
      </c>
      <c r="W309" t="str">
        <f t="shared" si="34"/>
        <v>2014</v>
      </c>
    </row>
    <row r="310" spans="1:23" ht="45" x14ac:dyDescent="0.2">
      <c r="A310">
        <v>3786</v>
      </c>
      <c r="B310" s="3" t="s">
        <v>3783</v>
      </c>
      <c r="C310" s="3" t="s">
        <v>7896</v>
      </c>
      <c r="D310">
        <v>6000</v>
      </c>
      <c r="E310">
        <v>6658</v>
      </c>
      <c r="F310" t="s">
        <v>8219</v>
      </c>
      <c r="G310" t="s">
        <v>8224</v>
      </c>
      <c r="H310" t="s">
        <v>8246</v>
      </c>
      <c r="I310">
        <v>1464310475</v>
      </c>
      <c r="J310">
        <v>1461718475</v>
      </c>
      <c r="K310" t="b">
        <v>0</v>
      </c>
      <c r="L310">
        <v>71</v>
      </c>
      <c r="M310" t="b">
        <v>1</v>
      </c>
      <c r="N310" t="s">
        <v>8305</v>
      </c>
      <c r="O310" s="8">
        <f t="shared" si="28"/>
        <v>110.96666666666665</v>
      </c>
      <c r="P310" s="9">
        <f t="shared" si="29"/>
        <v>93.774647887323937</v>
      </c>
      <c r="Q310" t="s">
        <v>8317</v>
      </c>
      <c r="R310" t="s">
        <v>8359</v>
      </c>
      <c r="S310" s="13">
        <f t="shared" si="30"/>
        <v>42486.829571759255</v>
      </c>
      <c r="T310" s="14">
        <f t="shared" si="31"/>
        <v>42516.829571759255</v>
      </c>
      <c r="U310" s="13" t="str">
        <f t="shared" si="32"/>
        <v>Apr</v>
      </c>
      <c r="V310" t="str">
        <f t="shared" si="33"/>
        <v>May</v>
      </c>
      <c r="W310" t="str">
        <f t="shared" si="34"/>
        <v>2016</v>
      </c>
    </row>
    <row r="311" spans="1:23" ht="45" x14ac:dyDescent="0.2">
      <c r="A311">
        <v>3811</v>
      </c>
      <c r="B311" s="3" t="s">
        <v>3808</v>
      </c>
      <c r="C311" s="3" t="s">
        <v>7921</v>
      </c>
      <c r="D311">
        <v>250</v>
      </c>
      <c r="E311">
        <v>825</v>
      </c>
      <c r="F311" t="s">
        <v>8219</v>
      </c>
      <c r="G311" t="s">
        <v>8225</v>
      </c>
      <c r="H311" t="s">
        <v>8247</v>
      </c>
      <c r="I311">
        <v>1464692400</v>
      </c>
      <c r="J311">
        <v>1461769373</v>
      </c>
      <c r="K311" t="b">
        <v>0</v>
      </c>
      <c r="L311">
        <v>19</v>
      </c>
      <c r="M311" t="b">
        <v>1</v>
      </c>
      <c r="N311" t="s">
        <v>8271</v>
      </c>
      <c r="O311" s="8">
        <f t="shared" si="28"/>
        <v>330</v>
      </c>
      <c r="P311" s="9">
        <f t="shared" si="29"/>
        <v>43.421052631578945</v>
      </c>
      <c r="Q311" t="s">
        <v>8317</v>
      </c>
      <c r="R311" t="s">
        <v>8318</v>
      </c>
      <c r="S311" s="13">
        <f t="shared" si="30"/>
        <v>42487.418668981474</v>
      </c>
      <c r="T311" s="14">
        <f t="shared" si="31"/>
        <v>42521.249999999993</v>
      </c>
      <c r="U311" s="13" t="str">
        <f t="shared" si="32"/>
        <v>Apr</v>
      </c>
      <c r="V311" t="str">
        <f t="shared" si="33"/>
        <v>May</v>
      </c>
      <c r="W311" t="str">
        <f t="shared" si="34"/>
        <v>2016</v>
      </c>
    </row>
    <row r="312" spans="1:23" ht="45" x14ac:dyDescent="0.2">
      <c r="A312">
        <v>3812</v>
      </c>
      <c r="B312" s="3" t="s">
        <v>3809</v>
      </c>
      <c r="C312" s="3" t="s">
        <v>7922</v>
      </c>
      <c r="D312">
        <v>2000</v>
      </c>
      <c r="E312">
        <v>2191</v>
      </c>
      <c r="F312" t="s">
        <v>8219</v>
      </c>
      <c r="G312" t="s">
        <v>8229</v>
      </c>
      <c r="H312" t="s">
        <v>8251</v>
      </c>
      <c r="I312">
        <v>1433131140</v>
      </c>
      <c r="J312">
        <v>1429120908</v>
      </c>
      <c r="K312" t="b">
        <v>0</v>
      </c>
      <c r="L312">
        <v>11</v>
      </c>
      <c r="M312" t="b">
        <v>1</v>
      </c>
      <c r="N312" t="s">
        <v>8271</v>
      </c>
      <c r="O312" s="8">
        <f t="shared" si="28"/>
        <v>109.55</v>
      </c>
      <c r="P312" s="9">
        <f t="shared" si="29"/>
        <v>199.18181818181819</v>
      </c>
      <c r="Q312" t="s">
        <v>8317</v>
      </c>
      <c r="R312" t="s">
        <v>8318</v>
      </c>
      <c r="S312" s="13">
        <f t="shared" si="30"/>
        <v>42109.542916666665</v>
      </c>
      <c r="T312" s="14">
        <f t="shared" si="31"/>
        <v>42155.957638888889</v>
      </c>
      <c r="U312" s="13" t="str">
        <f t="shared" si="32"/>
        <v>Apr</v>
      </c>
      <c r="V312" t="str">
        <f t="shared" si="33"/>
        <v>May</v>
      </c>
      <c r="W312" t="str">
        <f t="shared" si="34"/>
        <v>2015</v>
      </c>
    </row>
    <row r="313" spans="1:23" ht="30" x14ac:dyDescent="0.2">
      <c r="A313">
        <v>3826</v>
      </c>
      <c r="B313" s="3" t="s">
        <v>3823</v>
      </c>
      <c r="C313" s="3" t="s">
        <v>7935</v>
      </c>
      <c r="D313">
        <v>600</v>
      </c>
      <c r="E313">
        <v>715</v>
      </c>
      <c r="F313" t="s">
        <v>8219</v>
      </c>
      <c r="G313" t="s">
        <v>8225</v>
      </c>
      <c r="H313" t="s">
        <v>8247</v>
      </c>
      <c r="I313">
        <v>1430993394</v>
      </c>
      <c r="J313">
        <v>1428401394</v>
      </c>
      <c r="K313" t="b">
        <v>0</v>
      </c>
      <c r="L313">
        <v>26</v>
      </c>
      <c r="M313" t="b">
        <v>1</v>
      </c>
      <c r="N313" t="s">
        <v>8271</v>
      </c>
      <c r="O313" s="8">
        <f t="shared" si="28"/>
        <v>119.16666666666667</v>
      </c>
      <c r="P313" s="9">
        <f t="shared" si="29"/>
        <v>27.5</v>
      </c>
      <c r="Q313" t="s">
        <v>8317</v>
      </c>
      <c r="R313" t="s">
        <v>8318</v>
      </c>
      <c r="S313" s="13">
        <f t="shared" si="30"/>
        <v>42101.215208333328</v>
      </c>
      <c r="T313" s="14">
        <f t="shared" si="31"/>
        <v>42131.215208333328</v>
      </c>
      <c r="U313" s="13" t="str">
        <f t="shared" si="32"/>
        <v>Apr</v>
      </c>
      <c r="V313" t="str">
        <f t="shared" si="33"/>
        <v>May</v>
      </c>
      <c r="W313" t="str">
        <f t="shared" si="34"/>
        <v>2015</v>
      </c>
    </row>
    <row r="314" spans="1:23" ht="45" x14ac:dyDescent="0.2">
      <c r="A314">
        <v>3838</v>
      </c>
      <c r="B314" s="3" t="s">
        <v>3835</v>
      </c>
      <c r="C314" s="3" t="s">
        <v>7947</v>
      </c>
      <c r="D314">
        <v>100000</v>
      </c>
      <c r="E314">
        <v>100824</v>
      </c>
      <c r="F314" t="s">
        <v>8219</v>
      </c>
      <c r="G314" t="s">
        <v>8235</v>
      </c>
      <c r="H314" t="s">
        <v>8255</v>
      </c>
      <c r="I314">
        <v>1432314209</v>
      </c>
      <c r="J314">
        <v>1429722209</v>
      </c>
      <c r="K314" t="b">
        <v>0</v>
      </c>
      <c r="L314">
        <v>100</v>
      </c>
      <c r="M314" t="b">
        <v>1</v>
      </c>
      <c r="N314" t="s">
        <v>8271</v>
      </c>
      <c r="O314" s="8">
        <f t="shared" si="28"/>
        <v>100.824</v>
      </c>
      <c r="P314" s="9">
        <f t="shared" si="29"/>
        <v>1008.24</v>
      </c>
      <c r="Q314" t="s">
        <v>8317</v>
      </c>
      <c r="R314" t="s">
        <v>8318</v>
      </c>
      <c r="S314" s="13">
        <f t="shared" si="30"/>
        <v>42116.502418981479</v>
      </c>
      <c r="T314" s="14">
        <f t="shared" si="31"/>
        <v>42146.502418981479</v>
      </c>
      <c r="U314" s="13" t="str">
        <f t="shared" si="32"/>
        <v>Apr</v>
      </c>
      <c r="V314" t="str">
        <f t="shared" si="33"/>
        <v>May</v>
      </c>
      <c r="W314" t="str">
        <f t="shared" si="34"/>
        <v>2015</v>
      </c>
    </row>
    <row r="315" spans="1:23" ht="45" x14ac:dyDescent="0.2">
      <c r="A315">
        <v>18</v>
      </c>
      <c r="B315" s="3" t="s">
        <v>20</v>
      </c>
      <c r="C315" s="3" t="s">
        <v>4129</v>
      </c>
      <c r="D315">
        <v>30000</v>
      </c>
      <c r="E315">
        <v>31896.33</v>
      </c>
      <c r="F315" t="s">
        <v>8219</v>
      </c>
      <c r="G315" t="s">
        <v>8224</v>
      </c>
      <c r="H315" t="s">
        <v>8246</v>
      </c>
      <c r="I315">
        <v>1410958856</v>
      </c>
      <c r="J315">
        <v>1408366856</v>
      </c>
      <c r="K315" t="b">
        <v>0</v>
      </c>
      <c r="L315">
        <v>342</v>
      </c>
      <c r="M315" t="b">
        <v>1</v>
      </c>
      <c r="N315" t="s">
        <v>8265</v>
      </c>
      <c r="O315" s="8">
        <f t="shared" si="28"/>
        <v>106.32110000000002</v>
      </c>
      <c r="P315" s="9">
        <f t="shared" si="29"/>
        <v>93.264122807017543</v>
      </c>
      <c r="Q315" t="s">
        <v>8310</v>
      </c>
      <c r="R315" t="s">
        <v>8311</v>
      </c>
      <c r="S315" s="13">
        <f t="shared" si="30"/>
        <v>41869.333981481475</v>
      </c>
      <c r="T315" s="14">
        <f t="shared" si="31"/>
        <v>41899.333981481475</v>
      </c>
      <c r="U315" s="13" t="str">
        <f t="shared" si="32"/>
        <v>Aug</v>
      </c>
      <c r="V315" t="str">
        <f t="shared" si="33"/>
        <v>Sep</v>
      </c>
      <c r="W315" t="str">
        <f t="shared" si="34"/>
        <v>2014</v>
      </c>
    </row>
    <row r="316" spans="1:23" ht="45" x14ac:dyDescent="0.2">
      <c r="A316">
        <v>21</v>
      </c>
      <c r="B316" s="3" t="s">
        <v>23</v>
      </c>
      <c r="C316" s="3" t="s">
        <v>4132</v>
      </c>
      <c r="D316">
        <v>18500</v>
      </c>
      <c r="E316">
        <v>20190</v>
      </c>
      <c r="F316" t="s">
        <v>8219</v>
      </c>
      <c r="G316" t="s">
        <v>8224</v>
      </c>
      <c r="H316" t="s">
        <v>8246</v>
      </c>
      <c r="I316">
        <v>1411743789</v>
      </c>
      <c r="J316">
        <v>1409151789</v>
      </c>
      <c r="K316" t="b">
        <v>0</v>
      </c>
      <c r="L316">
        <v>101</v>
      </c>
      <c r="M316" t="b">
        <v>1</v>
      </c>
      <c r="N316" t="s">
        <v>8265</v>
      </c>
      <c r="O316" s="8">
        <f t="shared" si="28"/>
        <v>109.13513513513513</v>
      </c>
      <c r="P316" s="9">
        <f t="shared" si="29"/>
        <v>199.9009900990099</v>
      </c>
      <c r="Q316" t="s">
        <v>8310</v>
      </c>
      <c r="R316" t="s">
        <v>8311</v>
      </c>
      <c r="S316" s="13">
        <f t="shared" si="30"/>
        <v>41878.418854166666</v>
      </c>
      <c r="T316" s="14">
        <f t="shared" si="31"/>
        <v>41908.418854166666</v>
      </c>
      <c r="U316" s="13" t="str">
        <f t="shared" si="32"/>
        <v>Aug</v>
      </c>
      <c r="V316" t="str">
        <f t="shared" si="33"/>
        <v>Sep</v>
      </c>
      <c r="W316" t="str">
        <f t="shared" si="34"/>
        <v>2014</v>
      </c>
    </row>
    <row r="317" spans="1:23" ht="30" x14ac:dyDescent="0.2">
      <c r="A317">
        <v>24</v>
      </c>
      <c r="B317" s="3" t="s">
        <v>26</v>
      </c>
      <c r="C317" s="3" t="s">
        <v>4135</v>
      </c>
      <c r="D317">
        <v>35000</v>
      </c>
      <c r="E317">
        <v>38082.69</v>
      </c>
      <c r="F317" t="s">
        <v>8219</v>
      </c>
      <c r="G317" t="s">
        <v>8224</v>
      </c>
      <c r="H317" t="s">
        <v>8246</v>
      </c>
      <c r="I317">
        <v>1442345940</v>
      </c>
      <c r="J317">
        <v>1439494863</v>
      </c>
      <c r="K317" t="b">
        <v>0</v>
      </c>
      <c r="L317">
        <v>574</v>
      </c>
      <c r="M317" t="b">
        <v>1</v>
      </c>
      <c r="N317" t="s">
        <v>8265</v>
      </c>
      <c r="O317" s="8">
        <f t="shared" si="28"/>
        <v>108.80768571428572</v>
      </c>
      <c r="P317" s="9">
        <f t="shared" si="29"/>
        <v>66.346149825783982</v>
      </c>
      <c r="Q317" t="s">
        <v>8310</v>
      </c>
      <c r="R317" t="s">
        <v>8311</v>
      </c>
      <c r="S317" s="13">
        <f t="shared" si="30"/>
        <v>42229.611840277772</v>
      </c>
      <c r="T317" s="14">
        <f t="shared" si="31"/>
        <v>42262.610416666663</v>
      </c>
      <c r="U317" s="13" t="str">
        <f t="shared" si="32"/>
        <v>Aug</v>
      </c>
      <c r="V317" t="str">
        <f t="shared" si="33"/>
        <v>Sep</v>
      </c>
      <c r="W317" t="str">
        <f t="shared" si="34"/>
        <v>2015</v>
      </c>
    </row>
    <row r="318" spans="1:23" ht="45" x14ac:dyDescent="0.2">
      <c r="A318">
        <v>44</v>
      </c>
      <c r="B318" s="3" t="s">
        <v>46</v>
      </c>
      <c r="C318" s="3" t="s">
        <v>4155</v>
      </c>
      <c r="D318">
        <v>2000</v>
      </c>
      <c r="E318">
        <v>2000</v>
      </c>
      <c r="F318" t="s">
        <v>8219</v>
      </c>
      <c r="G318" t="s">
        <v>8224</v>
      </c>
      <c r="H318" t="s">
        <v>8246</v>
      </c>
      <c r="I318">
        <v>1412648537</v>
      </c>
      <c r="J318">
        <v>1408760537</v>
      </c>
      <c r="K318" t="b">
        <v>0</v>
      </c>
      <c r="L318">
        <v>15</v>
      </c>
      <c r="M318" t="b">
        <v>1</v>
      </c>
      <c r="N318" t="s">
        <v>8265</v>
      </c>
      <c r="O318" s="8">
        <f t="shared" si="28"/>
        <v>100</v>
      </c>
      <c r="P318" s="9">
        <f t="shared" si="29"/>
        <v>133.33333333333334</v>
      </c>
      <c r="Q318" t="s">
        <v>8310</v>
      </c>
      <c r="R318" t="s">
        <v>8311</v>
      </c>
      <c r="S318" s="13">
        <f t="shared" si="30"/>
        <v>41873.890474537031</v>
      </c>
      <c r="T318" s="14">
        <f t="shared" si="31"/>
        <v>41918.890474537031</v>
      </c>
      <c r="U318" s="13" t="str">
        <f t="shared" si="32"/>
        <v>Aug</v>
      </c>
      <c r="V318" t="str">
        <f t="shared" si="33"/>
        <v>Oct</v>
      </c>
      <c r="W318" t="str">
        <f t="shared" si="34"/>
        <v>2014</v>
      </c>
    </row>
    <row r="319" spans="1:23" ht="45" x14ac:dyDescent="0.2">
      <c r="A319">
        <v>59</v>
      </c>
      <c r="B319" s="3" t="s">
        <v>61</v>
      </c>
      <c r="C319" s="3" t="s">
        <v>4170</v>
      </c>
      <c r="D319">
        <v>20000</v>
      </c>
      <c r="E319">
        <v>20025.14</v>
      </c>
      <c r="F319" t="s">
        <v>8219</v>
      </c>
      <c r="G319" t="s">
        <v>8224</v>
      </c>
      <c r="H319" t="s">
        <v>8246</v>
      </c>
      <c r="I319">
        <v>1442264400</v>
      </c>
      <c r="J319">
        <v>1439530776</v>
      </c>
      <c r="K319" t="b">
        <v>0</v>
      </c>
      <c r="L319">
        <v>33</v>
      </c>
      <c r="M319" t="b">
        <v>1</v>
      </c>
      <c r="N319" t="s">
        <v>8265</v>
      </c>
      <c r="O319" s="8">
        <f t="shared" si="28"/>
        <v>100.12570000000001</v>
      </c>
      <c r="P319" s="9">
        <f t="shared" si="29"/>
        <v>606.82242424242418</v>
      </c>
      <c r="Q319" t="s">
        <v>8310</v>
      </c>
      <c r="R319" t="s">
        <v>8311</v>
      </c>
      <c r="S319" s="13">
        <f t="shared" si="30"/>
        <v>42230.027499999997</v>
      </c>
      <c r="T319" s="14">
        <f t="shared" si="31"/>
        <v>42261.666666666664</v>
      </c>
      <c r="U319" s="13" t="str">
        <f t="shared" si="32"/>
        <v>Aug</v>
      </c>
      <c r="V319" t="str">
        <f t="shared" si="33"/>
        <v>Sep</v>
      </c>
      <c r="W319" t="str">
        <f t="shared" si="34"/>
        <v>2015</v>
      </c>
    </row>
    <row r="320" spans="1:23" ht="45" x14ac:dyDescent="0.2">
      <c r="A320">
        <v>69</v>
      </c>
      <c r="B320" s="3" t="s">
        <v>71</v>
      </c>
      <c r="C320" s="3" t="s">
        <v>4180</v>
      </c>
      <c r="D320">
        <v>10000</v>
      </c>
      <c r="E320">
        <v>11094.23</v>
      </c>
      <c r="F320" t="s">
        <v>8219</v>
      </c>
      <c r="G320" t="s">
        <v>8224</v>
      </c>
      <c r="H320" t="s">
        <v>8246</v>
      </c>
      <c r="I320">
        <v>1317538740</v>
      </c>
      <c r="J320">
        <v>1314765025</v>
      </c>
      <c r="K320" t="b">
        <v>0</v>
      </c>
      <c r="L320">
        <v>178</v>
      </c>
      <c r="M320" t="b">
        <v>1</v>
      </c>
      <c r="N320" t="s">
        <v>8266</v>
      </c>
      <c r="O320" s="8">
        <f t="shared" si="28"/>
        <v>110.9423</v>
      </c>
      <c r="P320" s="9">
        <f t="shared" si="29"/>
        <v>62.327134831460668</v>
      </c>
      <c r="Q320" t="s">
        <v>8310</v>
      </c>
      <c r="R320" t="s">
        <v>8312</v>
      </c>
      <c r="S320" s="13">
        <f t="shared" si="30"/>
        <v>40785.979456018518</v>
      </c>
      <c r="T320" s="14">
        <f t="shared" si="31"/>
        <v>40818.082638888889</v>
      </c>
      <c r="U320" s="13" t="str">
        <f t="shared" si="32"/>
        <v>Aug</v>
      </c>
      <c r="V320" t="str">
        <f t="shared" si="33"/>
        <v>Oct</v>
      </c>
      <c r="W320" t="str">
        <f t="shared" si="34"/>
        <v>2011</v>
      </c>
    </row>
    <row r="321" spans="1:23" ht="90" x14ac:dyDescent="0.2">
      <c r="A321">
        <v>78</v>
      </c>
      <c r="B321" s="3" t="s">
        <v>80</v>
      </c>
      <c r="C321" s="3" t="s">
        <v>4189</v>
      </c>
      <c r="D321">
        <v>50</v>
      </c>
      <c r="E321">
        <v>1351</v>
      </c>
      <c r="F321" t="s">
        <v>8219</v>
      </c>
      <c r="G321" t="s">
        <v>8230</v>
      </c>
      <c r="H321" t="s">
        <v>8249</v>
      </c>
      <c r="I321">
        <v>1472751121</v>
      </c>
      <c r="J321">
        <v>1471887121</v>
      </c>
      <c r="K321" t="b">
        <v>0</v>
      </c>
      <c r="L321">
        <v>35</v>
      </c>
      <c r="M321" t="b">
        <v>1</v>
      </c>
      <c r="N321" t="s">
        <v>8266</v>
      </c>
      <c r="O321" s="8">
        <f t="shared" si="28"/>
        <v>2702</v>
      </c>
      <c r="P321" s="9">
        <f t="shared" si="29"/>
        <v>38.6</v>
      </c>
      <c r="Q321" t="s">
        <v>8310</v>
      </c>
      <c r="R321" t="s">
        <v>8312</v>
      </c>
      <c r="S321" s="13">
        <f t="shared" si="30"/>
        <v>42604.522233796299</v>
      </c>
      <c r="T321" s="14">
        <f t="shared" si="31"/>
        <v>42614.522233796299</v>
      </c>
      <c r="U321" s="13" t="str">
        <f t="shared" si="32"/>
        <v>Aug</v>
      </c>
      <c r="V321" t="str">
        <f t="shared" si="33"/>
        <v>Sep</v>
      </c>
      <c r="W321" t="str">
        <f t="shared" si="34"/>
        <v>2016</v>
      </c>
    </row>
    <row r="322" spans="1:23" ht="45" x14ac:dyDescent="0.2">
      <c r="A322">
        <v>85</v>
      </c>
      <c r="B322" s="3" t="s">
        <v>87</v>
      </c>
      <c r="C322" s="3" t="s">
        <v>4196</v>
      </c>
      <c r="D322">
        <v>1200</v>
      </c>
      <c r="E322">
        <v>1506</v>
      </c>
      <c r="F322" t="s">
        <v>8219</v>
      </c>
      <c r="G322" t="s">
        <v>8224</v>
      </c>
      <c r="H322" t="s">
        <v>8246</v>
      </c>
      <c r="I322">
        <v>1316746837</v>
      </c>
      <c r="J322">
        <v>1314154837</v>
      </c>
      <c r="K322" t="b">
        <v>0</v>
      </c>
      <c r="L322">
        <v>21</v>
      </c>
      <c r="M322" t="b">
        <v>1</v>
      </c>
      <c r="N322" t="s">
        <v>8266</v>
      </c>
      <c r="O322" s="8">
        <f t="shared" ref="O322:O385" si="35">(E322/D322)*100</f>
        <v>125.49999999999999</v>
      </c>
      <c r="P322" s="9">
        <f t="shared" ref="P322:P385" si="36">IFERROR(E322/L322,0)</f>
        <v>71.714285714285708</v>
      </c>
      <c r="Q322" t="s">
        <v>8310</v>
      </c>
      <c r="R322" t="s">
        <v>8312</v>
      </c>
      <c r="S322" s="13">
        <f t="shared" ref="S322:S385" si="37">(J322/86400)+25569+(-5/24)</f>
        <v>40778.917094907403</v>
      </c>
      <c r="T322" s="14">
        <f t="shared" ref="T322:T385" si="38">(I322/86400)+25569+(-5/24)</f>
        <v>40808.917094907403</v>
      </c>
      <c r="U322" s="13" t="str">
        <f t="shared" ref="U322:U385" si="39">TEXT((S322),"mmm")</f>
        <v>Aug</v>
      </c>
      <c r="V322" t="str">
        <f t="shared" ref="V322:V385" si="40">TEXT((T322),"mmm")</f>
        <v>Sep</v>
      </c>
      <c r="W322" t="str">
        <f t="shared" ref="W322:W385" si="41">TEXT((S322),"yyyy")</f>
        <v>2011</v>
      </c>
    </row>
    <row r="323" spans="1:23" ht="60" x14ac:dyDescent="0.2">
      <c r="A323">
        <v>263</v>
      </c>
      <c r="B323" s="3" t="s">
        <v>264</v>
      </c>
      <c r="C323" s="3" t="s">
        <v>4373</v>
      </c>
      <c r="D323">
        <v>25000</v>
      </c>
      <c r="E323">
        <v>29520.27</v>
      </c>
      <c r="F323" t="s">
        <v>8219</v>
      </c>
      <c r="G323" t="s">
        <v>8224</v>
      </c>
      <c r="H323" t="s">
        <v>8246</v>
      </c>
      <c r="I323">
        <v>1348786494</v>
      </c>
      <c r="J323">
        <v>1346194494</v>
      </c>
      <c r="K323" t="b">
        <v>1</v>
      </c>
      <c r="L323">
        <v>963</v>
      </c>
      <c r="M323" t="b">
        <v>1</v>
      </c>
      <c r="N323" t="s">
        <v>8269</v>
      </c>
      <c r="O323" s="8">
        <f t="shared" si="35"/>
        <v>118.08108</v>
      </c>
      <c r="P323" s="9">
        <f t="shared" si="36"/>
        <v>30.654485981308412</v>
      </c>
      <c r="Q323" t="s">
        <v>8310</v>
      </c>
      <c r="R323" t="s">
        <v>8315</v>
      </c>
      <c r="S323" s="13">
        <f t="shared" si="37"/>
        <v>41149.746458333328</v>
      </c>
      <c r="T323" s="14">
        <f t="shared" si="38"/>
        <v>41179.746458333328</v>
      </c>
      <c r="U323" s="13" t="str">
        <f t="shared" si="39"/>
        <v>Aug</v>
      </c>
      <c r="V323" t="str">
        <f t="shared" si="40"/>
        <v>Sep</v>
      </c>
      <c r="W323" t="str">
        <f t="shared" si="41"/>
        <v>2012</v>
      </c>
    </row>
    <row r="324" spans="1:23" ht="45" x14ac:dyDescent="0.2">
      <c r="A324">
        <v>285</v>
      </c>
      <c r="B324" s="3" t="s">
        <v>286</v>
      </c>
      <c r="C324" s="3" t="s">
        <v>4395</v>
      </c>
      <c r="D324">
        <v>14000</v>
      </c>
      <c r="E324">
        <v>32035.51</v>
      </c>
      <c r="F324" t="s">
        <v>8219</v>
      </c>
      <c r="G324" t="s">
        <v>8224</v>
      </c>
      <c r="H324" t="s">
        <v>8246</v>
      </c>
      <c r="I324">
        <v>1379614128</v>
      </c>
      <c r="J324">
        <v>1377022128</v>
      </c>
      <c r="K324" t="b">
        <v>1</v>
      </c>
      <c r="L324">
        <v>563</v>
      </c>
      <c r="M324" t="b">
        <v>1</v>
      </c>
      <c r="N324" t="s">
        <v>8269</v>
      </c>
      <c r="O324" s="8">
        <f t="shared" si="35"/>
        <v>228.82507142857142</v>
      </c>
      <c r="P324" s="9">
        <f t="shared" si="36"/>
        <v>56.901438721136763</v>
      </c>
      <c r="Q324" t="s">
        <v>8310</v>
      </c>
      <c r="R324" t="s">
        <v>8315</v>
      </c>
      <c r="S324" s="13">
        <f t="shared" si="37"/>
        <v>41506.547777777778</v>
      </c>
      <c r="T324" s="14">
        <f t="shared" si="38"/>
        <v>41536.547777777778</v>
      </c>
      <c r="U324" s="13" t="str">
        <f t="shared" si="39"/>
        <v>Aug</v>
      </c>
      <c r="V324" t="str">
        <f t="shared" si="40"/>
        <v>Sep</v>
      </c>
      <c r="W324" t="str">
        <f t="shared" si="41"/>
        <v>2013</v>
      </c>
    </row>
    <row r="325" spans="1:23" ht="45" x14ac:dyDescent="0.2">
      <c r="A325">
        <v>296</v>
      </c>
      <c r="B325" s="3" t="s">
        <v>297</v>
      </c>
      <c r="C325" s="3" t="s">
        <v>4406</v>
      </c>
      <c r="D325">
        <v>25000</v>
      </c>
      <c r="E325">
        <v>29681.55</v>
      </c>
      <c r="F325" t="s">
        <v>8219</v>
      </c>
      <c r="G325" t="s">
        <v>8224</v>
      </c>
      <c r="H325" t="s">
        <v>8246</v>
      </c>
      <c r="I325">
        <v>1347017083</v>
      </c>
      <c r="J325">
        <v>1344857083</v>
      </c>
      <c r="K325" t="b">
        <v>1</v>
      </c>
      <c r="L325">
        <v>129</v>
      </c>
      <c r="M325" t="b">
        <v>1</v>
      </c>
      <c r="N325" t="s">
        <v>8269</v>
      </c>
      <c r="O325" s="8">
        <f t="shared" si="35"/>
        <v>118.72620000000001</v>
      </c>
      <c r="P325" s="9">
        <f t="shared" si="36"/>
        <v>230.08953488372092</v>
      </c>
      <c r="Q325" t="s">
        <v>8310</v>
      </c>
      <c r="R325" t="s">
        <v>8315</v>
      </c>
      <c r="S325" s="13">
        <f t="shared" si="37"/>
        <v>41134.267164351848</v>
      </c>
      <c r="T325" s="14">
        <f t="shared" si="38"/>
        <v>41159.267164351848</v>
      </c>
      <c r="U325" s="13" t="str">
        <f t="shared" si="39"/>
        <v>Aug</v>
      </c>
      <c r="V325" t="str">
        <f t="shared" si="40"/>
        <v>Sep</v>
      </c>
      <c r="W325" t="str">
        <f t="shared" si="41"/>
        <v>2012</v>
      </c>
    </row>
    <row r="326" spans="1:23" ht="45" x14ac:dyDescent="0.2">
      <c r="A326">
        <v>309</v>
      </c>
      <c r="B326" s="3" t="s">
        <v>310</v>
      </c>
      <c r="C326" s="3" t="s">
        <v>4419</v>
      </c>
      <c r="D326">
        <v>18000</v>
      </c>
      <c r="E326">
        <v>21410</v>
      </c>
      <c r="F326" t="s">
        <v>8219</v>
      </c>
      <c r="G326" t="s">
        <v>8224</v>
      </c>
      <c r="H326" t="s">
        <v>8246</v>
      </c>
      <c r="I326">
        <v>1346695334</v>
      </c>
      <c r="J326">
        <v>1344880934</v>
      </c>
      <c r="K326" t="b">
        <v>1</v>
      </c>
      <c r="L326">
        <v>238</v>
      </c>
      <c r="M326" t="b">
        <v>1</v>
      </c>
      <c r="N326" t="s">
        <v>8269</v>
      </c>
      <c r="O326" s="8">
        <f t="shared" si="35"/>
        <v>118.94444444444446</v>
      </c>
      <c r="P326" s="9">
        <f t="shared" si="36"/>
        <v>89.957983193277315</v>
      </c>
      <c r="Q326" t="s">
        <v>8310</v>
      </c>
      <c r="R326" t="s">
        <v>8315</v>
      </c>
      <c r="S326" s="13">
        <f t="shared" si="37"/>
        <v>41134.543217592589</v>
      </c>
      <c r="T326" s="14">
        <f t="shared" si="38"/>
        <v>41155.543217592589</v>
      </c>
      <c r="U326" s="13" t="str">
        <f t="shared" si="39"/>
        <v>Aug</v>
      </c>
      <c r="V326" t="str">
        <f t="shared" si="40"/>
        <v>Sep</v>
      </c>
      <c r="W326" t="str">
        <f t="shared" si="41"/>
        <v>2012</v>
      </c>
    </row>
    <row r="327" spans="1:23" ht="45" x14ac:dyDescent="0.2">
      <c r="A327">
        <v>350</v>
      </c>
      <c r="B327" s="3" t="s">
        <v>351</v>
      </c>
      <c r="C327" s="3" t="s">
        <v>4460</v>
      </c>
      <c r="D327">
        <v>25000</v>
      </c>
      <c r="E327">
        <v>28690</v>
      </c>
      <c r="F327" t="s">
        <v>8219</v>
      </c>
      <c r="G327" t="s">
        <v>8224</v>
      </c>
      <c r="H327" t="s">
        <v>8246</v>
      </c>
      <c r="I327">
        <v>1473566340</v>
      </c>
      <c r="J327">
        <v>1470274509</v>
      </c>
      <c r="K327" t="b">
        <v>1</v>
      </c>
      <c r="L327">
        <v>221</v>
      </c>
      <c r="M327" t="b">
        <v>1</v>
      </c>
      <c r="N327" t="s">
        <v>8269</v>
      </c>
      <c r="O327" s="8">
        <f t="shared" si="35"/>
        <v>114.75999999999999</v>
      </c>
      <c r="P327" s="9">
        <f t="shared" si="36"/>
        <v>129.81900452488688</v>
      </c>
      <c r="Q327" t="s">
        <v>8310</v>
      </c>
      <c r="R327" t="s">
        <v>8315</v>
      </c>
      <c r="S327" s="13">
        <f t="shared" si="37"/>
        <v>42585.857743055552</v>
      </c>
      <c r="T327" s="14">
        <f t="shared" si="38"/>
        <v>42623.957638888889</v>
      </c>
      <c r="U327" s="13" t="str">
        <f t="shared" si="39"/>
        <v>Aug</v>
      </c>
      <c r="V327" t="str">
        <f t="shared" si="40"/>
        <v>Sep</v>
      </c>
      <c r="W327" t="str">
        <f t="shared" si="41"/>
        <v>2016</v>
      </c>
    </row>
    <row r="328" spans="1:23" ht="45" x14ac:dyDescent="0.2">
      <c r="A328">
        <v>374</v>
      </c>
      <c r="B328" s="3" t="s">
        <v>375</v>
      </c>
      <c r="C328" s="3" t="s">
        <v>4484</v>
      </c>
      <c r="D328">
        <v>6000</v>
      </c>
      <c r="E328">
        <v>7839</v>
      </c>
      <c r="F328" t="s">
        <v>8219</v>
      </c>
      <c r="G328" t="s">
        <v>8224</v>
      </c>
      <c r="H328" t="s">
        <v>8246</v>
      </c>
      <c r="I328">
        <v>1316208031</v>
      </c>
      <c r="J328">
        <v>1312320031</v>
      </c>
      <c r="K328" t="b">
        <v>0</v>
      </c>
      <c r="L328">
        <v>174</v>
      </c>
      <c r="M328" t="b">
        <v>1</v>
      </c>
      <c r="N328" t="s">
        <v>8269</v>
      </c>
      <c r="O328" s="8">
        <f t="shared" si="35"/>
        <v>130.65</v>
      </c>
      <c r="P328" s="9">
        <f t="shared" si="36"/>
        <v>45.051724137931032</v>
      </c>
      <c r="Q328" t="s">
        <v>8310</v>
      </c>
      <c r="R328" t="s">
        <v>8315</v>
      </c>
      <c r="S328" s="13">
        <f t="shared" si="37"/>
        <v>40757.680914351848</v>
      </c>
      <c r="T328" s="14">
        <f t="shared" si="38"/>
        <v>40802.680914351848</v>
      </c>
      <c r="U328" s="13" t="str">
        <f t="shared" si="39"/>
        <v>Aug</v>
      </c>
      <c r="V328" t="str">
        <f t="shared" si="40"/>
        <v>Sep</v>
      </c>
      <c r="W328" t="str">
        <f t="shared" si="41"/>
        <v>2011</v>
      </c>
    </row>
    <row r="329" spans="1:23" ht="45" x14ac:dyDescent="0.2">
      <c r="A329">
        <v>382</v>
      </c>
      <c r="B329" s="3" t="s">
        <v>383</v>
      </c>
      <c r="C329" s="3" t="s">
        <v>4492</v>
      </c>
      <c r="D329">
        <v>600</v>
      </c>
      <c r="E329">
        <v>1535</v>
      </c>
      <c r="F329" t="s">
        <v>8219</v>
      </c>
      <c r="G329" t="s">
        <v>8224</v>
      </c>
      <c r="H329" t="s">
        <v>8246</v>
      </c>
      <c r="I329">
        <v>1346950900</v>
      </c>
      <c r="J329">
        <v>1345741300</v>
      </c>
      <c r="K329" t="b">
        <v>0</v>
      </c>
      <c r="L329">
        <v>22</v>
      </c>
      <c r="M329" t="b">
        <v>1</v>
      </c>
      <c r="N329" t="s">
        <v>8269</v>
      </c>
      <c r="O329" s="8">
        <f t="shared" si="35"/>
        <v>255.83333333333331</v>
      </c>
      <c r="P329" s="9">
        <f t="shared" si="36"/>
        <v>69.772727272727266</v>
      </c>
      <c r="Q329" t="s">
        <v>8310</v>
      </c>
      <c r="R329" t="s">
        <v>8315</v>
      </c>
      <c r="S329" s="13">
        <f t="shared" si="37"/>
        <v>41144.501157407409</v>
      </c>
      <c r="T329" s="14">
        <f t="shared" si="38"/>
        <v>41158.501157407409</v>
      </c>
      <c r="U329" s="13" t="str">
        <f t="shared" si="39"/>
        <v>Aug</v>
      </c>
      <c r="V329" t="str">
        <f t="shared" si="40"/>
        <v>Sep</v>
      </c>
      <c r="W329" t="str">
        <f t="shared" si="41"/>
        <v>2012</v>
      </c>
    </row>
    <row r="330" spans="1:23" ht="45" x14ac:dyDescent="0.2">
      <c r="A330">
        <v>392</v>
      </c>
      <c r="B330" s="3" t="s">
        <v>393</v>
      </c>
      <c r="C330" s="3" t="s">
        <v>4502</v>
      </c>
      <c r="D330">
        <v>18500</v>
      </c>
      <c r="E330">
        <v>18667</v>
      </c>
      <c r="F330" t="s">
        <v>8219</v>
      </c>
      <c r="G330" t="s">
        <v>8224</v>
      </c>
      <c r="H330" t="s">
        <v>8246</v>
      </c>
      <c r="I330">
        <v>1315450800</v>
      </c>
      <c r="J330">
        <v>1312823571</v>
      </c>
      <c r="K330" t="b">
        <v>0</v>
      </c>
      <c r="L330">
        <v>206</v>
      </c>
      <c r="M330" t="b">
        <v>1</v>
      </c>
      <c r="N330" t="s">
        <v>8269</v>
      </c>
      <c r="O330" s="8">
        <f t="shared" si="35"/>
        <v>100.9027027027027</v>
      </c>
      <c r="P330" s="9">
        <f t="shared" si="36"/>
        <v>90.616504854368927</v>
      </c>
      <c r="Q330" t="s">
        <v>8310</v>
      </c>
      <c r="R330" t="s">
        <v>8315</v>
      </c>
      <c r="S330" s="13">
        <f t="shared" si="37"/>
        <v>40763.508923611109</v>
      </c>
      <c r="T330" s="14">
        <f t="shared" si="38"/>
        <v>40793.916666666664</v>
      </c>
      <c r="U330" s="13" t="str">
        <f t="shared" si="39"/>
        <v>Aug</v>
      </c>
      <c r="V330" t="str">
        <f t="shared" si="40"/>
        <v>Sep</v>
      </c>
      <c r="W330" t="str">
        <f t="shared" si="41"/>
        <v>2011</v>
      </c>
    </row>
    <row r="331" spans="1:23" ht="45" x14ac:dyDescent="0.2">
      <c r="A331">
        <v>523</v>
      </c>
      <c r="B331" s="3" t="s">
        <v>524</v>
      </c>
      <c r="C331" s="3" t="s">
        <v>4633</v>
      </c>
      <c r="D331">
        <v>5000</v>
      </c>
      <c r="E331">
        <v>6030</v>
      </c>
      <c r="F331" t="s">
        <v>8219</v>
      </c>
      <c r="G331" t="s">
        <v>8224</v>
      </c>
      <c r="H331" t="s">
        <v>8246</v>
      </c>
      <c r="I331">
        <v>1442805076</v>
      </c>
      <c r="J331">
        <v>1440213076</v>
      </c>
      <c r="K331" t="b">
        <v>0</v>
      </c>
      <c r="L331">
        <v>84</v>
      </c>
      <c r="M331" t="b">
        <v>1</v>
      </c>
      <c r="N331" t="s">
        <v>8271</v>
      </c>
      <c r="O331" s="8">
        <f t="shared" si="35"/>
        <v>120.6</v>
      </c>
      <c r="P331" s="9">
        <f t="shared" si="36"/>
        <v>71.785714285714292</v>
      </c>
      <c r="Q331" t="s">
        <v>8317</v>
      </c>
      <c r="R331" t="s">
        <v>8318</v>
      </c>
      <c r="S331" s="13">
        <f t="shared" si="37"/>
        <v>42237.924490740734</v>
      </c>
      <c r="T331" s="14">
        <f t="shared" si="38"/>
        <v>42267.924490740734</v>
      </c>
      <c r="U331" s="13" t="str">
        <f t="shared" si="39"/>
        <v>Aug</v>
      </c>
      <c r="V331" t="str">
        <f t="shared" si="40"/>
        <v>Sep</v>
      </c>
      <c r="W331" t="str">
        <f t="shared" si="41"/>
        <v>2015</v>
      </c>
    </row>
    <row r="332" spans="1:23" ht="45" x14ac:dyDescent="0.2">
      <c r="A332">
        <v>649</v>
      </c>
      <c r="B332" s="3" t="s">
        <v>650</v>
      </c>
      <c r="C332" s="3" t="s">
        <v>4759</v>
      </c>
      <c r="D332">
        <v>2500</v>
      </c>
      <c r="E332">
        <v>3499</v>
      </c>
      <c r="F332" t="s">
        <v>8219</v>
      </c>
      <c r="G332" t="s">
        <v>8224</v>
      </c>
      <c r="H332" t="s">
        <v>8246</v>
      </c>
      <c r="I332">
        <v>1410904413</v>
      </c>
      <c r="J332">
        <v>1409090013</v>
      </c>
      <c r="K332" t="b">
        <v>0</v>
      </c>
      <c r="L332">
        <v>82</v>
      </c>
      <c r="M332" t="b">
        <v>1</v>
      </c>
      <c r="N332" t="s">
        <v>8273</v>
      </c>
      <c r="O332" s="8">
        <f t="shared" si="35"/>
        <v>139.96</v>
      </c>
      <c r="P332" s="9">
        <f t="shared" si="36"/>
        <v>42.670731707317074</v>
      </c>
      <c r="Q332" t="s">
        <v>8319</v>
      </c>
      <c r="R332" t="s">
        <v>8321</v>
      </c>
      <c r="S332" s="13">
        <f t="shared" si="37"/>
        <v>41877.703854166662</v>
      </c>
      <c r="T332" s="14">
        <f t="shared" si="38"/>
        <v>41898.703854166662</v>
      </c>
      <c r="U332" s="13" t="str">
        <f t="shared" si="39"/>
        <v>Aug</v>
      </c>
      <c r="V332" t="str">
        <f t="shared" si="40"/>
        <v>Sep</v>
      </c>
      <c r="W332" t="str">
        <f t="shared" si="41"/>
        <v>2014</v>
      </c>
    </row>
    <row r="333" spans="1:23" ht="60" x14ac:dyDescent="0.2">
      <c r="A333">
        <v>796</v>
      </c>
      <c r="B333" s="3" t="s">
        <v>797</v>
      </c>
      <c r="C333" s="3" t="s">
        <v>4906</v>
      </c>
      <c r="D333">
        <v>10000</v>
      </c>
      <c r="E333">
        <v>10135</v>
      </c>
      <c r="F333" t="s">
        <v>8219</v>
      </c>
      <c r="G333" t="s">
        <v>8224</v>
      </c>
      <c r="H333" t="s">
        <v>8246</v>
      </c>
      <c r="I333">
        <v>1379279400</v>
      </c>
      <c r="J333">
        <v>1376687485</v>
      </c>
      <c r="K333" t="b">
        <v>0</v>
      </c>
      <c r="L333">
        <v>90</v>
      </c>
      <c r="M333" t="b">
        <v>1</v>
      </c>
      <c r="N333" t="s">
        <v>8276</v>
      </c>
      <c r="O333" s="8">
        <f t="shared" si="35"/>
        <v>101.35000000000001</v>
      </c>
      <c r="P333" s="9">
        <f t="shared" si="36"/>
        <v>112.61111111111111</v>
      </c>
      <c r="Q333" t="s">
        <v>8325</v>
      </c>
      <c r="R333" t="s">
        <v>8326</v>
      </c>
      <c r="S333" s="13">
        <f t="shared" si="37"/>
        <v>41502.674594907403</v>
      </c>
      <c r="T333" s="14">
        <f t="shared" si="38"/>
        <v>41532.673611111109</v>
      </c>
      <c r="U333" s="13" t="str">
        <f t="shared" si="39"/>
        <v>Aug</v>
      </c>
      <c r="V333" t="str">
        <f t="shared" si="40"/>
        <v>Sep</v>
      </c>
      <c r="W333" t="str">
        <f t="shared" si="41"/>
        <v>2013</v>
      </c>
    </row>
    <row r="334" spans="1:23" ht="45" x14ac:dyDescent="0.2">
      <c r="A334">
        <v>798</v>
      </c>
      <c r="B334" s="3" t="s">
        <v>799</v>
      </c>
      <c r="C334" s="3" t="s">
        <v>4908</v>
      </c>
      <c r="D334">
        <v>3500</v>
      </c>
      <c r="E334">
        <v>4021</v>
      </c>
      <c r="F334" t="s">
        <v>8219</v>
      </c>
      <c r="G334" t="s">
        <v>8224</v>
      </c>
      <c r="H334" t="s">
        <v>8246</v>
      </c>
      <c r="I334">
        <v>1412086187</v>
      </c>
      <c r="J334">
        <v>1409494187</v>
      </c>
      <c r="K334" t="b">
        <v>0</v>
      </c>
      <c r="L334">
        <v>87</v>
      </c>
      <c r="M334" t="b">
        <v>1</v>
      </c>
      <c r="N334" t="s">
        <v>8276</v>
      </c>
      <c r="O334" s="8">
        <f t="shared" si="35"/>
        <v>114.88571428571429</v>
      </c>
      <c r="P334" s="9">
        <f t="shared" si="36"/>
        <v>46.218390804597703</v>
      </c>
      <c r="Q334" t="s">
        <v>8325</v>
      </c>
      <c r="R334" t="s">
        <v>8326</v>
      </c>
      <c r="S334" s="13">
        <f t="shared" si="37"/>
        <v>41882.381793981483</v>
      </c>
      <c r="T334" s="14">
        <f t="shared" si="38"/>
        <v>41912.381793981483</v>
      </c>
      <c r="U334" s="13" t="str">
        <f t="shared" si="39"/>
        <v>Aug</v>
      </c>
      <c r="V334" t="str">
        <f t="shared" si="40"/>
        <v>Sep</v>
      </c>
      <c r="W334" t="str">
        <f t="shared" si="41"/>
        <v>2014</v>
      </c>
    </row>
    <row r="335" spans="1:23" ht="45" x14ac:dyDescent="0.2">
      <c r="A335">
        <v>800</v>
      </c>
      <c r="B335" s="3" t="s">
        <v>801</v>
      </c>
      <c r="C335" s="3" t="s">
        <v>4910</v>
      </c>
      <c r="D335">
        <v>1500</v>
      </c>
      <c r="E335">
        <v>2282</v>
      </c>
      <c r="F335" t="s">
        <v>8219</v>
      </c>
      <c r="G335" t="s">
        <v>8225</v>
      </c>
      <c r="H335" t="s">
        <v>8247</v>
      </c>
      <c r="I335">
        <v>1410431054</v>
      </c>
      <c r="J335">
        <v>1407839054</v>
      </c>
      <c r="K335" t="b">
        <v>0</v>
      </c>
      <c r="L335">
        <v>56</v>
      </c>
      <c r="M335" t="b">
        <v>1</v>
      </c>
      <c r="N335" t="s">
        <v>8276</v>
      </c>
      <c r="O335" s="8">
        <f t="shared" si="35"/>
        <v>152.13333333333335</v>
      </c>
      <c r="P335" s="9">
        <f t="shared" si="36"/>
        <v>40.75</v>
      </c>
      <c r="Q335" t="s">
        <v>8325</v>
      </c>
      <c r="R335" t="s">
        <v>8326</v>
      </c>
      <c r="S335" s="13">
        <f t="shared" si="37"/>
        <v>41863.225162037037</v>
      </c>
      <c r="T335" s="14">
        <f t="shared" si="38"/>
        <v>41893.225162037037</v>
      </c>
      <c r="U335" s="13" t="str">
        <f t="shared" si="39"/>
        <v>Aug</v>
      </c>
      <c r="V335" t="str">
        <f t="shared" si="40"/>
        <v>Sep</v>
      </c>
      <c r="W335" t="str">
        <f t="shared" si="41"/>
        <v>2014</v>
      </c>
    </row>
    <row r="336" spans="1:23" ht="45" x14ac:dyDescent="0.2">
      <c r="A336">
        <v>802</v>
      </c>
      <c r="B336" s="3" t="s">
        <v>803</v>
      </c>
      <c r="C336" s="3" t="s">
        <v>4912</v>
      </c>
      <c r="D336">
        <v>6000</v>
      </c>
      <c r="E336">
        <v>6080</v>
      </c>
      <c r="F336" t="s">
        <v>8219</v>
      </c>
      <c r="G336" t="s">
        <v>8224</v>
      </c>
      <c r="H336" t="s">
        <v>8246</v>
      </c>
      <c r="I336">
        <v>1347854700</v>
      </c>
      <c r="J336">
        <v>1343867524</v>
      </c>
      <c r="K336" t="b">
        <v>0</v>
      </c>
      <c r="L336">
        <v>75</v>
      </c>
      <c r="M336" t="b">
        <v>1</v>
      </c>
      <c r="N336" t="s">
        <v>8276</v>
      </c>
      <c r="O336" s="8">
        <f t="shared" si="35"/>
        <v>101.33333333333334</v>
      </c>
      <c r="P336" s="9">
        <f t="shared" si="36"/>
        <v>81.066666666666663</v>
      </c>
      <c r="Q336" t="s">
        <v>8325</v>
      </c>
      <c r="R336" t="s">
        <v>8326</v>
      </c>
      <c r="S336" s="13">
        <f t="shared" si="37"/>
        <v>41122.813935185179</v>
      </c>
      <c r="T336" s="14">
        <f t="shared" si="38"/>
        <v>41168.961805555555</v>
      </c>
      <c r="U336" s="13" t="str">
        <f t="shared" si="39"/>
        <v>Aug</v>
      </c>
      <c r="V336" t="str">
        <f t="shared" si="40"/>
        <v>Sep</v>
      </c>
      <c r="W336" t="str">
        <f t="shared" si="41"/>
        <v>2012</v>
      </c>
    </row>
    <row r="337" spans="1:23" x14ac:dyDescent="0.2">
      <c r="A337">
        <v>806</v>
      </c>
      <c r="B337" s="3" t="s">
        <v>807</v>
      </c>
      <c r="C337" s="3" t="s">
        <v>4916</v>
      </c>
      <c r="D337">
        <v>8000</v>
      </c>
      <c r="E337">
        <v>8355</v>
      </c>
      <c r="F337" t="s">
        <v>8219</v>
      </c>
      <c r="G337" t="s">
        <v>8224</v>
      </c>
      <c r="H337" t="s">
        <v>8246</v>
      </c>
      <c r="I337">
        <v>1315413339</v>
      </c>
      <c r="J337">
        <v>1312821339</v>
      </c>
      <c r="K337" t="b">
        <v>0</v>
      </c>
      <c r="L337">
        <v>71</v>
      </c>
      <c r="M337" t="b">
        <v>1</v>
      </c>
      <c r="N337" t="s">
        <v>8276</v>
      </c>
      <c r="O337" s="8">
        <f t="shared" si="35"/>
        <v>104.4375</v>
      </c>
      <c r="P337" s="9">
        <f t="shared" si="36"/>
        <v>117.67605633802818</v>
      </c>
      <c r="Q337" t="s">
        <v>8325</v>
      </c>
      <c r="R337" t="s">
        <v>8326</v>
      </c>
      <c r="S337" s="13">
        <f t="shared" si="37"/>
        <v>40763.483090277776</v>
      </c>
      <c r="T337" s="14">
        <f t="shared" si="38"/>
        <v>40793.483090277776</v>
      </c>
      <c r="U337" s="13" t="str">
        <f t="shared" si="39"/>
        <v>Aug</v>
      </c>
      <c r="V337" t="str">
        <f t="shared" si="40"/>
        <v>Sep</v>
      </c>
      <c r="W337" t="str">
        <f t="shared" si="41"/>
        <v>2011</v>
      </c>
    </row>
    <row r="338" spans="1:23" ht="45" x14ac:dyDescent="0.2">
      <c r="A338">
        <v>810</v>
      </c>
      <c r="B338" s="3" t="s">
        <v>811</v>
      </c>
      <c r="C338" s="3" t="s">
        <v>4920</v>
      </c>
      <c r="D338">
        <v>1500</v>
      </c>
      <c r="E338">
        <v>1575</v>
      </c>
      <c r="F338" t="s">
        <v>8219</v>
      </c>
      <c r="G338" t="s">
        <v>8224</v>
      </c>
      <c r="H338" t="s">
        <v>8246</v>
      </c>
      <c r="I338">
        <v>1346462462</v>
      </c>
      <c r="J338">
        <v>1343870462</v>
      </c>
      <c r="K338" t="b">
        <v>0</v>
      </c>
      <c r="L338">
        <v>27</v>
      </c>
      <c r="M338" t="b">
        <v>1</v>
      </c>
      <c r="N338" t="s">
        <v>8276</v>
      </c>
      <c r="O338" s="8">
        <f t="shared" si="35"/>
        <v>105</v>
      </c>
      <c r="P338" s="9">
        <f t="shared" si="36"/>
        <v>58.333333333333336</v>
      </c>
      <c r="Q338" t="s">
        <v>8325</v>
      </c>
      <c r="R338" t="s">
        <v>8326</v>
      </c>
      <c r="S338" s="13">
        <f t="shared" si="37"/>
        <v>41122.847939814812</v>
      </c>
      <c r="T338" s="14">
        <f t="shared" si="38"/>
        <v>41152.847939814812</v>
      </c>
      <c r="U338" s="13" t="str">
        <f t="shared" si="39"/>
        <v>Aug</v>
      </c>
      <c r="V338" t="str">
        <f t="shared" si="40"/>
        <v>Aug</v>
      </c>
      <c r="W338" t="str">
        <f t="shared" si="41"/>
        <v>2012</v>
      </c>
    </row>
    <row r="339" spans="1:23" ht="45" x14ac:dyDescent="0.2">
      <c r="A339">
        <v>839</v>
      </c>
      <c r="B339" s="3" t="s">
        <v>840</v>
      </c>
      <c r="C339" s="3" t="s">
        <v>4949</v>
      </c>
      <c r="D339">
        <v>5000</v>
      </c>
      <c r="E339">
        <v>5830.83</v>
      </c>
      <c r="F339" t="s">
        <v>8219</v>
      </c>
      <c r="G339" t="s">
        <v>8224</v>
      </c>
      <c r="H339" t="s">
        <v>8246</v>
      </c>
      <c r="I339">
        <v>1348337956</v>
      </c>
      <c r="J339">
        <v>1345745956</v>
      </c>
      <c r="K339" t="b">
        <v>0</v>
      </c>
      <c r="L339">
        <v>96</v>
      </c>
      <c r="M339" t="b">
        <v>1</v>
      </c>
      <c r="N339" t="s">
        <v>8276</v>
      </c>
      <c r="O339" s="8">
        <f t="shared" si="35"/>
        <v>116.61660000000001</v>
      </c>
      <c r="P339" s="9">
        <f t="shared" si="36"/>
        <v>60.737812499999997</v>
      </c>
      <c r="Q339" t="s">
        <v>8325</v>
      </c>
      <c r="R339" t="s">
        <v>8326</v>
      </c>
      <c r="S339" s="13">
        <f t="shared" si="37"/>
        <v>41144.555046296293</v>
      </c>
      <c r="T339" s="14">
        <f t="shared" si="38"/>
        <v>41174.555046296293</v>
      </c>
      <c r="U339" s="13" t="str">
        <f t="shared" si="39"/>
        <v>Aug</v>
      </c>
      <c r="V339" t="str">
        <f t="shared" si="40"/>
        <v>Sep</v>
      </c>
      <c r="W339" t="str">
        <f t="shared" si="41"/>
        <v>2012</v>
      </c>
    </row>
    <row r="340" spans="1:23" ht="30" x14ac:dyDescent="0.2">
      <c r="A340">
        <v>840</v>
      </c>
      <c r="B340" s="3" t="s">
        <v>841</v>
      </c>
      <c r="C340" s="3" t="s">
        <v>4950</v>
      </c>
      <c r="D340">
        <v>10000</v>
      </c>
      <c r="E340">
        <v>12041.66</v>
      </c>
      <c r="F340" t="s">
        <v>8219</v>
      </c>
      <c r="G340" t="s">
        <v>8224</v>
      </c>
      <c r="H340" t="s">
        <v>8246</v>
      </c>
      <c r="I340">
        <v>1474694787</v>
      </c>
      <c r="J340">
        <v>1472102787</v>
      </c>
      <c r="K340" t="b">
        <v>0</v>
      </c>
      <c r="L340">
        <v>190</v>
      </c>
      <c r="M340" t="b">
        <v>1</v>
      </c>
      <c r="N340" t="s">
        <v>8277</v>
      </c>
      <c r="O340" s="8">
        <f t="shared" si="35"/>
        <v>120.4166</v>
      </c>
      <c r="P340" s="9">
        <f t="shared" si="36"/>
        <v>63.37715789473684</v>
      </c>
      <c r="Q340" t="s">
        <v>8325</v>
      </c>
      <c r="R340" t="s">
        <v>8327</v>
      </c>
      <c r="S340" s="13">
        <f t="shared" si="37"/>
        <v>42607.018368055556</v>
      </c>
      <c r="T340" s="14">
        <f t="shared" si="38"/>
        <v>42637.018368055556</v>
      </c>
      <c r="U340" s="13" t="str">
        <f t="shared" si="39"/>
        <v>Aug</v>
      </c>
      <c r="V340" t="str">
        <f t="shared" si="40"/>
        <v>Sep</v>
      </c>
      <c r="W340" t="str">
        <f t="shared" si="41"/>
        <v>2016</v>
      </c>
    </row>
    <row r="341" spans="1:23" ht="45" x14ac:dyDescent="0.2">
      <c r="A341">
        <v>856</v>
      </c>
      <c r="B341" s="3" t="s">
        <v>857</v>
      </c>
      <c r="C341" s="3" t="s">
        <v>4966</v>
      </c>
      <c r="D341">
        <v>250</v>
      </c>
      <c r="E341">
        <v>545</v>
      </c>
      <c r="F341" t="s">
        <v>8219</v>
      </c>
      <c r="G341" t="s">
        <v>8236</v>
      </c>
      <c r="H341" t="s">
        <v>8249</v>
      </c>
      <c r="I341">
        <v>1477422000</v>
      </c>
      <c r="J341">
        <v>1472282956</v>
      </c>
      <c r="K341" t="b">
        <v>0</v>
      </c>
      <c r="L341">
        <v>28</v>
      </c>
      <c r="M341" t="b">
        <v>1</v>
      </c>
      <c r="N341" t="s">
        <v>8277</v>
      </c>
      <c r="O341" s="8">
        <f t="shared" si="35"/>
        <v>218.00000000000003</v>
      </c>
      <c r="P341" s="9">
        <f t="shared" si="36"/>
        <v>19.464285714285715</v>
      </c>
      <c r="Q341" t="s">
        <v>8325</v>
      </c>
      <c r="R341" t="s">
        <v>8327</v>
      </c>
      <c r="S341" s="13">
        <f t="shared" si="37"/>
        <v>42609.103657407402</v>
      </c>
      <c r="T341" s="14">
        <f t="shared" si="38"/>
        <v>42668.583333333336</v>
      </c>
      <c r="U341" s="13" t="str">
        <f t="shared" si="39"/>
        <v>Aug</v>
      </c>
      <c r="V341" t="str">
        <f t="shared" si="40"/>
        <v>Oct</v>
      </c>
      <c r="W341" t="str">
        <f t="shared" si="41"/>
        <v>2016</v>
      </c>
    </row>
    <row r="342" spans="1:23" ht="30" x14ac:dyDescent="0.2">
      <c r="A342">
        <v>1030</v>
      </c>
      <c r="B342" s="3" t="s">
        <v>1031</v>
      </c>
      <c r="C342" s="3" t="s">
        <v>5140</v>
      </c>
      <c r="D342">
        <v>2000</v>
      </c>
      <c r="E342">
        <v>6842</v>
      </c>
      <c r="F342" t="s">
        <v>8219</v>
      </c>
      <c r="G342" t="s">
        <v>8224</v>
      </c>
      <c r="H342" t="s">
        <v>8246</v>
      </c>
      <c r="I342">
        <v>1473680149</v>
      </c>
      <c r="J342">
        <v>1472470549</v>
      </c>
      <c r="K342" t="b">
        <v>0</v>
      </c>
      <c r="L342">
        <v>159</v>
      </c>
      <c r="M342" t="b">
        <v>1</v>
      </c>
      <c r="N342" t="s">
        <v>8280</v>
      </c>
      <c r="O342" s="8">
        <f t="shared" si="35"/>
        <v>342.09999999999997</v>
      </c>
      <c r="P342" s="9">
        <f t="shared" si="36"/>
        <v>43.031446540880502</v>
      </c>
      <c r="Q342" t="s">
        <v>8325</v>
      </c>
      <c r="R342" t="s">
        <v>8330</v>
      </c>
      <c r="S342" s="13">
        <f t="shared" si="37"/>
        <v>42611.274872685179</v>
      </c>
      <c r="T342" s="14">
        <f t="shared" si="38"/>
        <v>42625.274872685179</v>
      </c>
      <c r="U342" s="13" t="str">
        <f t="shared" si="39"/>
        <v>Aug</v>
      </c>
      <c r="V342" t="str">
        <f t="shared" si="40"/>
        <v>Sep</v>
      </c>
      <c r="W342" t="str">
        <f t="shared" si="41"/>
        <v>2016</v>
      </c>
    </row>
    <row r="343" spans="1:23" ht="30" x14ac:dyDescent="0.2">
      <c r="A343">
        <v>1190</v>
      </c>
      <c r="B343" s="3" t="s">
        <v>1191</v>
      </c>
      <c r="C343" s="3" t="s">
        <v>5300</v>
      </c>
      <c r="D343">
        <v>500</v>
      </c>
      <c r="E343">
        <v>675</v>
      </c>
      <c r="F343" t="s">
        <v>8219</v>
      </c>
      <c r="G343" t="s">
        <v>8224</v>
      </c>
      <c r="H343" t="s">
        <v>8246</v>
      </c>
      <c r="I343">
        <v>1409500725</v>
      </c>
      <c r="J343">
        <v>1406908725</v>
      </c>
      <c r="K343" t="b">
        <v>0</v>
      </c>
      <c r="L343">
        <v>13</v>
      </c>
      <c r="M343" t="b">
        <v>1</v>
      </c>
      <c r="N343" t="s">
        <v>8285</v>
      </c>
      <c r="O343" s="8">
        <f t="shared" si="35"/>
        <v>135</v>
      </c>
      <c r="P343" s="9">
        <f t="shared" si="36"/>
        <v>51.92307692307692</v>
      </c>
      <c r="Q343" t="s">
        <v>8338</v>
      </c>
      <c r="R343" t="s">
        <v>8339</v>
      </c>
      <c r="S343" s="13">
        <f t="shared" si="37"/>
        <v>41852.457465277774</v>
      </c>
      <c r="T343" s="14">
        <f t="shared" si="38"/>
        <v>41882.457465277774</v>
      </c>
      <c r="U343" s="13" t="str">
        <f t="shared" si="39"/>
        <v>Aug</v>
      </c>
      <c r="V343" t="str">
        <f t="shared" si="40"/>
        <v>Aug</v>
      </c>
      <c r="W343" t="str">
        <f t="shared" si="41"/>
        <v>2014</v>
      </c>
    </row>
    <row r="344" spans="1:23" ht="30" x14ac:dyDescent="0.2">
      <c r="A344">
        <v>1216</v>
      </c>
      <c r="B344" s="3" t="s">
        <v>1217</v>
      </c>
      <c r="C344" s="3" t="s">
        <v>5326</v>
      </c>
      <c r="D344">
        <v>14000</v>
      </c>
      <c r="E344">
        <v>20398</v>
      </c>
      <c r="F344" t="s">
        <v>8219</v>
      </c>
      <c r="G344" t="s">
        <v>8224</v>
      </c>
      <c r="H344" t="s">
        <v>8246</v>
      </c>
      <c r="I344">
        <v>1443826980</v>
      </c>
      <c r="J344">
        <v>1441032457</v>
      </c>
      <c r="K344" t="b">
        <v>0</v>
      </c>
      <c r="L344">
        <v>222</v>
      </c>
      <c r="M344" t="b">
        <v>1</v>
      </c>
      <c r="N344" t="s">
        <v>8285</v>
      </c>
      <c r="O344" s="8">
        <f t="shared" si="35"/>
        <v>145.70000000000002</v>
      </c>
      <c r="P344" s="9">
        <f t="shared" si="36"/>
        <v>91.882882882882882</v>
      </c>
      <c r="Q344" t="s">
        <v>8338</v>
      </c>
      <c r="R344" t="s">
        <v>8339</v>
      </c>
      <c r="S344" s="13">
        <f t="shared" si="37"/>
        <v>42247.408067129632</v>
      </c>
      <c r="T344" s="14">
        <f t="shared" si="38"/>
        <v>42279.752083333333</v>
      </c>
      <c r="U344" s="13" t="str">
        <f t="shared" si="39"/>
        <v>Aug</v>
      </c>
      <c r="V344" t="str">
        <f t="shared" si="40"/>
        <v>Oct</v>
      </c>
      <c r="W344" t="str">
        <f t="shared" si="41"/>
        <v>2015</v>
      </c>
    </row>
    <row r="345" spans="1:23" ht="45" x14ac:dyDescent="0.2">
      <c r="A345">
        <v>1253</v>
      </c>
      <c r="B345" s="3" t="s">
        <v>1254</v>
      </c>
      <c r="C345" s="3" t="s">
        <v>5363</v>
      </c>
      <c r="D345">
        <v>10</v>
      </c>
      <c r="E345">
        <v>30383.32</v>
      </c>
      <c r="F345" t="s">
        <v>8219</v>
      </c>
      <c r="G345" t="s">
        <v>8224</v>
      </c>
      <c r="H345" t="s">
        <v>8246</v>
      </c>
      <c r="I345">
        <v>1409770107</v>
      </c>
      <c r="J345">
        <v>1407178107</v>
      </c>
      <c r="K345" t="b">
        <v>1</v>
      </c>
      <c r="L345">
        <v>711</v>
      </c>
      <c r="M345" t="b">
        <v>1</v>
      </c>
      <c r="N345" t="s">
        <v>8276</v>
      </c>
      <c r="O345" s="8">
        <f t="shared" si="35"/>
        <v>303833.2</v>
      </c>
      <c r="P345" s="9">
        <f t="shared" si="36"/>
        <v>42.73322081575246</v>
      </c>
      <c r="Q345" t="s">
        <v>8325</v>
      </c>
      <c r="R345" t="s">
        <v>8326</v>
      </c>
      <c r="S345" s="13">
        <f t="shared" si="37"/>
        <v>41855.575312499997</v>
      </c>
      <c r="T345" s="14">
        <f t="shared" si="38"/>
        <v>41885.575312499997</v>
      </c>
      <c r="U345" s="13" t="str">
        <f t="shared" si="39"/>
        <v>Aug</v>
      </c>
      <c r="V345" t="str">
        <f t="shared" si="40"/>
        <v>Sep</v>
      </c>
      <c r="W345" t="str">
        <f t="shared" si="41"/>
        <v>2014</v>
      </c>
    </row>
    <row r="346" spans="1:23" ht="45" x14ac:dyDescent="0.2">
      <c r="A346">
        <v>1258</v>
      </c>
      <c r="B346" s="3" t="s">
        <v>1259</v>
      </c>
      <c r="C346" s="3" t="s">
        <v>5368</v>
      </c>
      <c r="D346">
        <v>12000</v>
      </c>
      <c r="E346">
        <v>25577.56</v>
      </c>
      <c r="F346" t="s">
        <v>8219</v>
      </c>
      <c r="G346" t="s">
        <v>8224</v>
      </c>
      <c r="H346" t="s">
        <v>8246</v>
      </c>
      <c r="I346">
        <v>1377960012</v>
      </c>
      <c r="J346">
        <v>1375368012</v>
      </c>
      <c r="K346" t="b">
        <v>1</v>
      </c>
      <c r="L346">
        <v>670</v>
      </c>
      <c r="M346" t="b">
        <v>1</v>
      </c>
      <c r="N346" t="s">
        <v>8276</v>
      </c>
      <c r="O346" s="8">
        <f t="shared" si="35"/>
        <v>213.14633333333336</v>
      </c>
      <c r="P346" s="9">
        <f t="shared" si="36"/>
        <v>38.175462686567165</v>
      </c>
      <c r="Q346" t="s">
        <v>8325</v>
      </c>
      <c r="R346" t="s">
        <v>8326</v>
      </c>
      <c r="S346" s="13">
        <f t="shared" si="37"/>
        <v>41487.402916666666</v>
      </c>
      <c r="T346" s="14">
        <f t="shared" si="38"/>
        <v>41517.402916666666</v>
      </c>
      <c r="U346" s="13" t="str">
        <f t="shared" si="39"/>
        <v>Aug</v>
      </c>
      <c r="V346" t="str">
        <f t="shared" si="40"/>
        <v>Aug</v>
      </c>
      <c r="W346" t="str">
        <f t="shared" si="41"/>
        <v>2013</v>
      </c>
    </row>
    <row r="347" spans="1:23" ht="30" x14ac:dyDescent="0.2">
      <c r="A347">
        <v>1268</v>
      </c>
      <c r="B347" s="3" t="s">
        <v>1269</v>
      </c>
      <c r="C347" s="3" t="s">
        <v>5378</v>
      </c>
      <c r="D347">
        <v>12000</v>
      </c>
      <c r="E347">
        <v>14000</v>
      </c>
      <c r="F347" t="s">
        <v>8219</v>
      </c>
      <c r="G347" t="s">
        <v>8224</v>
      </c>
      <c r="H347" t="s">
        <v>8246</v>
      </c>
      <c r="I347">
        <v>1379708247</v>
      </c>
      <c r="J347">
        <v>1377116247</v>
      </c>
      <c r="K347" t="b">
        <v>1</v>
      </c>
      <c r="L347">
        <v>182</v>
      </c>
      <c r="M347" t="b">
        <v>1</v>
      </c>
      <c r="N347" t="s">
        <v>8276</v>
      </c>
      <c r="O347" s="8">
        <f t="shared" si="35"/>
        <v>116.66666666666667</v>
      </c>
      <c r="P347" s="9">
        <f t="shared" si="36"/>
        <v>76.92307692307692</v>
      </c>
      <c r="Q347" t="s">
        <v>8325</v>
      </c>
      <c r="R347" t="s">
        <v>8326</v>
      </c>
      <c r="S347" s="13">
        <f t="shared" si="37"/>
        <v>41507.637118055551</v>
      </c>
      <c r="T347" s="14">
        <f t="shared" si="38"/>
        <v>41537.637118055551</v>
      </c>
      <c r="U347" s="13" t="str">
        <f t="shared" si="39"/>
        <v>Aug</v>
      </c>
      <c r="V347" t="str">
        <f t="shared" si="40"/>
        <v>Sep</v>
      </c>
      <c r="W347" t="str">
        <f t="shared" si="41"/>
        <v>2013</v>
      </c>
    </row>
    <row r="348" spans="1:23" ht="30" x14ac:dyDescent="0.2">
      <c r="A348">
        <v>1273</v>
      </c>
      <c r="B348" s="3" t="s">
        <v>1274</v>
      </c>
      <c r="C348" s="3" t="s">
        <v>5383</v>
      </c>
      <c r="D348">
        <v>4000</v>
      </c>
      <c r="E348">
        <v>4140</v>
      </c>
      <c r="F348" t="s">
        <v>8219</v>
      </c>
      <c r="G348" t="s">
        <v>8229</v>
      </c>
      <c r="H348" t="s">
        <v>8251</v>
      </c>
      <c r="I348">
        <v>1409506291</v>
      </c>
      <c r="J348">
        <v>1406914291</v>
      </c>
      <c r="K348" t="b">
        <v>1</v>
      </c>
      <c r="L348">
        <v>54</v>
      </c>
      <c r="M348" t="b">
        <v>1</v>
      </c>
      <c r="N348" t="s">
        <v>8276</v>
      </c>
      <c r="O348" s="8">
        <f t="shared" si="35"/>
        <v>103.49999999999999</v>
      </c>
      <c r="P348" s="9">
        <f t="shared" si="36"/>
        <v>76.666666666666671</v>
      </c>
      <c r="Q348" t="s">
        <v>8325</v>
      </c>
      <c r="R348" t="s">
        <v>8326</v>
      </c>
      <c r="S348" s="13">
        <f t="shared" si="37"/>
        <v>41852.521886574068</v>
      </c>
      <c r="T348" s="14">
        <f t="shared" si="38"/>
        <v>41882.521886574068</v>
      </c>
      <c r="U348" s="13" t="str">
        <f t="shared" si="39"/>
        <v>Aug</v>
      </c>
      <c r="V348" t="str">
        <f t="shared" si="40"/>
        <v>Aug</v>
      </c>
      <c r="W348" t="str">
        <f t="shared" si="41"/>
        <v>2014</v>
      </c>
    </row>
    <row r="349" spans="1:23" ht="45" x14ac:dyDescent="0.2">
      <c r="A349">
        <v>1474</v>
      </c>
      <c r="B349" s="3" t="s">
        <v>1475</v>
      </c>
      <c r="C349" s="3" t="s">
        <v>5584</v>
      </c>
      <c r="D349">
        <v>3000</v>
      </c>
      <c r="E349">
        <v>3368</v>
      </c>
      <c r="F349" t="s">
        <v>8219</v>
      </c>
      <c r="G349" t="s">
        <v>8224</v>
      </c>
      <c r="H349" t="s">
        <v>8246</v>
      </c>
      <c r="I349">
        <v>1379093292</v>
      </c>
      <c r="J349">
        <v>1376501292</v>
      </c>
      <c r="K349" t="b">
        <v>1</v>
      </c>
      <c r="L349">
        <v>76</v>
      </c>
      <c r="M349" t="b">
        <v>1</v>
      </c>
      <c r="N349" t="s">
        <v>8288</v>
      </c>
      <c r="O349" s="8">
        <f t="shared" si="35"/>
        <v>112.26666666666667</v>
      </c>
      <c r="P349" s="9">
        <f t="shared" si="36"/>
        <v>44.315789473684212</v>
      </c>
      <c r="Q349" t="s">
        <v>8322</v>
      </c>
      <c r="R349" t="s">
        <v>8342</v>
      </c>
      <c r="S349" s="13">
        <f t="shared" si="37"/>
        <v>41500.519583333335</v>
      </c>
      <c r="T349" s="14">
        <f t="shared" si="38"/>
        <v>41530.519583333335</v>
      </c>
      <c r="U349" s="13" t="str">
        <f t="shared" si="39"/>
        <v>Aug</v>
      </c>
      <c r="V349" t="str">
        <f t="shared" si="40"/>
        <v>Sep</v>
      </c>
      <c r="W349" t="str">
        <f t="shared" si="41"/>
        <v>2013</v>
      </c>
    </row>
    <row r="350" spans="1:23" ht="30" x14ac:dyDescent="0.2">
      <c r="A350">
        <v>1476</v>
      </c>
      <c r="B350" s="3" t="s">
        <v>1477</v>
      </c>
      <c r="C350" s="3" t="s">
        <v>5586</v>
      </c>
      <c r="D350">
        <v>6000</v>
      </c>
      <c r="E350">
        <v>39693.279999999999</v>
      </c>
      <c r="F350" t="s">
        <v>8219</v>
      </c>
      <c r="G350" t="s">
        <v>8224</v>
      </c>
      <c r="H350" t="s">
        <v>8246</v>
      </c>
      <c r="I350">
        <v>1315616422</v>
      </c>
      <c r="J350">
        <v>1313024422</v>
      </c>
      <c r="K350" t="b">
        <v>1</v>
      </c>
      <c r="L350">
        <v>916</v>
      </c>
      <c r="M350" t="b">
        <v>1</v>
      </c>
      <c r="N350" t="s">
        <v>8288</v>
      </c>
      <c r="O350" s="8">
        <f t="shared" si="35"/>
        <v>661.55466666666666</v>
      </c>
      <c r="P350" s="9">
        <f t="shared" si="36"/>
        <v>43.333275109170302</v>
      </c>
      <c r="Q350" t="s">
        <v>8322</v>
      </c>
      <c r="R350" t="s">
        <v>8342</v>
      </c>
      <c r="S350" s="13">
        <f t="shared" si="37"/>
        <v>40765.833587962959</v>
      </c>
      <c r="T350" s="14">
        <f t="shared" si="38"/>
        <v>40795.833587962959</v>
      </c>
      <c r="U350" s="13" t="str">
        <f t="shared" si="39"/>
        <v>Aug</v>
      </c>
      <c r="V350" t="str">
        <f t="shared" si="40"/>
        <v>Sep</v>
      </c>
      <c r="W350" t="str">
        <f t="shared" si="41"/>
        <v>2011</v>
      </c>
    </row>
    <row r="351" spans="1:23" ht="45" x14ac:dyDescent="0.2">
      <c r="A351">
        <v>1503</v>
      </c>
      <c r="B351" s="3" t="s">
        <v>1504</v>
      </c>
      <c r="C351" s="3" t="s">
        <v>5613</v>
      </c>
      <c r="D351">
        <v>3750</v>
      </c>
      <c r="E351">
        <v>4045.93</v>
      </c>
      <c r="F351" t="s">
        <v>8219</v>
      </c>
      <c r="G351" t="s">
        <v>8242</v>
      </c>
      <c r="H351" t="s">
        <v>8249</v>
      </c>
      <c r="I351">
        <v>1477210801</v>
      </c>
      <c r="J351">
        <v>1472026801</v>
      </c>
      <c r="K351" t="b">
        <v>1</v>
      </c>
      <c r="L351">
        <v>71</v>
      </c>
      <c r="M351" t="b">
        <v>1</v>
      </c>
      <c r="N351" t="s">
        <v>8285</v>
      </c>
      <c r="O351" s="8">
        <f t="shared" si="35"/>
        <v>107.89146666666667</v>
      </c>
      <c r="P351" s="9">
        <f t="shared" si="36"/>
        <v>56.98492957746479</v>
      </c>
      <c r="Q351" t="s">
        <v>8338</v>
      </c>
      <c r="R351" t="s">
        <v>8339</v>
      </c>
      <c r="S351" s="13">
        <f t="shared" si="37"/>
        <v>42606.13890046296</v>
      </c>
      <c r="T351" s="14">
        <f t="shared" si="38"/>
        <v>42666.13890046296</v>
      </c>
      <c r="U351" s="13" t="str">
        <f t="shared" si="39"/>
        <v>Aug</v>
      </c>
      <c r="V351" t="str">
        <f t="shared" si="40"/>
        <v>Oct</v>
      </c>
      <c r="W351" t="str">
        <f t="shared" si="41"/>
        <v>2016</v>
      </c>
    </row>
    <row r="352" spans="1:23" ht="45" x14ac:dyDescent="0.2">
      <c r="A352">
        <v>1514</v>
      </c>
      <c r="B352" s="3" t="s">
        <v>1515</v>
      </c>
      <c r="C352" s="3" t="s">
        <v>5624</v>
      </c>
      <c r="D352">
        <v>25000</v>
      </c>
      <c r="E352">
        <v>26619</v>
      </c>
      <c r="F352" t="s">
        <v>8219</v>
      </c>
      <c r="G352" t="s">
        <v>8224</v>
      </c>
      <c r="H352" t="s">
        <v>8246</v>
      </c>
      <c r="I352">
        <v>1443363640</v>
      </c>
      <c r="J352">
        <v>1439907640</v>
      </c>
      <c r="K352" t="b">
        <v>1</v>
      </c>
      <c r="L352">
        <v>176</v>
      </c>
      <c r="M352" t="b">
        <v>1</v>
      </c>
      <c r="N352" t="s">
        <v>8285</v>
      </c>
      <c r="O352" s="8">
        <f t="shared" si="35"/>
        <v>106.476</v>
      </c>
      <c r="P352" s="9">
        <f t="shared" si="36"/>
        <v>151.24431818181819</v>
      </c>
      <c r="Q352" t="s">
        <v>8338</v>
      </c>
      <c r="R352" t="s">
        <v>8339</v>
      </c>
      <c r="S352" s="13">
        <f t="shared" si="37"/>
        <v>42234.389351851853</v>
      </c>
      <c r="T352" s="14">
        <f t="shared" si="38"/>
        <v>42274.389351851853</v>
      </c>
      <c r="U352" s="13" t="str">
        <f t="shared" si="39"/>
        <v>Aug</v>
      </c>
      <c r="V352" t="str">
        <f t="shared" si="40"/>
        <v>Sep</v>
      </c>
      <c r="W352" t="str">
        <f t="shared" si="41"/>
        <v>2015</v>
      </c>
    </row>
    <row r="353" spans="1:23" ht="45" x14ac:dyDescent="0.2">
      <c r="A353">
        <v>1534</v>
      </c>
      <c r="B353" s="3" t="s">
        <v>1535</v>
      </c>
      <c r="C353" s="3" t="s">
        <v>5644</v>
      </c>
      <c r="D353">
        <v>7500</v>
      </c>
      <c r="E353">
        <v>31330</v>
      </c>
      <c r="F353" t="s">
        <v>8219</v>
      </c>
      <c r="G353" t="s">
        <v>8224</v>
      </c>
      <c r="H353" t="s">
        <v>8246</v>
      </c>
      <c r="I353">
        <v>1441383062</v>
      </c>
      <c r="J353">
        <v>1438791062</v>
      </c>
      <c r="K353" t="b">
        <v>1</v>
      </c>
      <c r="L353">
        <v>369</v>
      </c>
      <c r="M353" t="b">
        <v>1</v>
      </c>
      <c r="N353" t="s">
        <v>8285</v>
      </c>
      <c r="O353" s="8">
        <f t="shared" si="35"/>
        <v>417.73333333333335</v>
      </c>
      <c r="P353" s="9">
        <f t="shared" si="36"/>
        <v>84.905149051490511</v>
      </c>
      <c r="Q353" t="s">
        <v>8338</v>
      </c>
      <c r="R353" t="s">
        <v>8339</v>
      </c>
      <c r="S353" s="13">
        <f t="shared" si="37"/>
        <v>42221.465995370367</v>
      </c>
      <c r="T353" s="14">
        <f t="shared" si="38"/>
        <v>42251.465995370367</v>
      </c>
      <c r="U353" s="13" t="str">
        <f t="shared" si="39"/>
        <v>Aug</v>
      </c>
      <c r="V353" t="str">
        <f t="shared" si="40"/>
        <v>Sep</v>
      </c>
      <c r="W353" t="str">
        <f t="shared" si="41"/>
        <v>2015</v>
      </c>
    </row>
    <row r="354" spans="1:23" ht="45" x14ac:dyDescent="0.2">
      <c r="A354">
        <v>1619</v>
      </c>
      <c r="B354" s="3" t="s">
        <v>1620</v>
      </c>
      <c r="C354" s="3" t="s">
        <v>5729</v>
      </c>
      <c r="D354">
        <v>1500</v>
      </c>
      <c r="E354">
        <v>2000</v>
      </c>
      <c r="F354" t="s">
        <v>8219</v>
      </c>
      <c r="G354" t="s">
        <v>8224</v>
      </c>
      <c r="H354" t="s">
        <v>8246</v>
      </c>
      <c r="I354">
        <v>1410755286</v>
      </c>
      <c r="J354">
        <v>1408940886</v>
      </c>
      <c r="K354" t="b">
        <v>0</v>
      </c>
      <c r="L354">
        <v>23</v>
      </c>
      <c r="M354" t="b">
        <v>1</v>
      </c>
      <c r="N354" t="s">
        <v>8276</v>
      </c>
      <c r="O354" s="8">
        <f t="shared" si="35"/>
        <v>133.33333333333331</v>
      </c>
      <c r="P354" s="9">
        <f t="shared" si="36"/>
        <v>86.956521739130437</v>
      </c>
      <c r="Q354" t="s">
        <v>8325</v>
      </c>
      <c r="R354" t="s">
        <v>8326</v>
      </c>
      <c r="S354" s="13">
        <f t="shared" si="37"/>
        <v>41875.977847222217</v>
      </c>
      <c r="T354" s="14">
        <f t="shared" si="38"/>
        <v>41896.977847222217</v>
      </c>
      <c r="U354" s="13" t="str">
        <f t="shared" si="39"/>
        <v>Aug</v>
      </c>
      <c r="V354" t="str">
        <f t="shared" si="40"/>
        <v>Sep</v>
      </c>
      <c r="W354" t="str">
        <f t="shared" si="41"/>
        <v>2014</v>
      </c>
    </row>
    <row r="355" spans="1:23" ht="45" x14ac:dyDescent="0.2">
      <c r="A355">
        <v>1625</v>
      </c>
      <c r="B355" s="3" t="s">
        <v>1626</v>
      </c>
      <c r="C355" s="3" t="s">
        <v>5735</v>
      </c>
      <c r="D355">
        <v>7500</v>
      </c>
      <c r="E355">
        <v>11650</v>
      </c>
      <c r="F355" t="s">
        <v>8219</v>
      </c>
      <c r="G355" t="s">
        <v>8224</v>
      </c>
      <c r="H355" t="s">
        <v>8246</v>
      </c>
      <c r="I355">
        <v>1347382053</v>
      </c>
      <c r="J355">
        <v>1344962853</v>
      </c>
      <c r="K355" t="b">
        <v>0</v>
      </c>
      <c r="L355">
        <v>104</v>
      </c>
      <c r="M355" t="b">
        <v>1</v>
      </c>
      <c r="N355" t="s">
        <v>8276</v>
      </c>
      <c r="O355" s="8">
        <f t="shared" si="35"/>
        <v>155.33333333333331</v>
      </c>
      <c r="P355" s="9">
        <f t="shared" si="36"/>
        <v>112.01923076923077</v>
      </c>
      <c r="Q355" t="s">
        <v>8325</v>
      </c>
      <c r="R355" t="s">
        <v>8326</v>
      </c>
      <c r="S355" s="13">
        <f t="shared" si="37"/>
        <v>41135.491354166668</v>
      </c>
      <c r="T355" s="14">
        <f t="shared" si="38"/>
        <v>41163.491354166668</v>
      </c>
      <c r="U355" s="13" t="str">
        <f t="shared" si="39"/>
        <v>Aug</v>
      </c>
      <c r="V355" t="str">
        <f t="shared" si="40"/>
        <v>Sep</v>
      </c>
      <c r="W355" t="str">
        <f t="shared" si="41"/>
        <v>2012</v>
      </c>
    </row>
    <row r="356" spans="1:23" ht="30" x14ac:dyDescent="0.2">
      <c r="A356">
        <v>1643</v>
      </c>
      <c r="B356" s="3" t="s">
        <v>1644</v>
      </c>
      <c r="C356" s="3" t="s">
        <v>5753</v>
      </c>
      <c r="D356">
        <v>5000</v>
      </c>
      <c r="E356">
        <v>6235</v>
      </c>
      <c r="F356" t="s">
        <v>8219</v>
      </c>
      <c r="G356" t="s">
        <v>8224</v>
      </c>
      <c r="H356" t="s">
        <v>8246</v>
      </c>
      <c r="I356">
        <v>1348516012</v>
      </c>
      <c r="J356">
        <v>1345924012</v>
      </c>
      <c r="K356" t="b">
        <v>0</v>
      </c>
      <c r="L356">
        <v>37</v>
      </c>
      <c r="M356" t="b">
        <v>1</v>
      </c>
      <c r="N356" t="s">
        <v>8292</v>
      </c>
      <c r="O356" s="8">
        <f t="shared" si="35"/>
        <v>124.70000000000002</v>
      </c>
      <c r="P356" s="9">
        <f t="shared" si="36"/>
        <v>168.51351351351352</v>
      </c>
      <c r="Q356" t="s">
        <v>8325</v>
      </c>
      <c r="R356" t="s">
        <v>8346</v>
      </c>
      <c r="S356" s="13">
        <f t="shared" si="37"/>
        <v>41146.615879629629</v>
      </c>
      <c r="T356" s="14">
        <f t="shared" si="38"/>
        <v>41176.615879629629</v>
      </c>
      <c r="U356" s="13" t="str">
        <f t="shared" si="39"/>
        <v>Aug</v>
      </c>
      <c r="V356" t="str">
        <f t="shared" si="40"/>
        <v>Sep</v>
      </c>
      <c r="W356" t="str">
        <f t="shared" si="41"/>
        <v>2012</v>
      </c>
    </row>
    <row r="357" spans="1:23" ht="45" x14ac:dyDescent="0.2">
      <c r="A357">
        <v>1743</v>
      </c>
      <c r="B357" s="3" t="s">
        <v>1744</v>
      </c>
      <c r="C357" s="3" t="s">
        <v>5853</v>
      </c>
      <c r="D357">
        <v>6000</v>
      </c>
      <c r="E357">
        <v>6025</v>
      </c>
      <c r="F357" t="s">
        <v>8219</v>
      </c>
      <c r="G357" t="s">
        <v>8224</v>
      </c>
      <c r="H357" t="s">
        <v>8246</v>
      </c>
      <c r="I357">
        <v>1472270340</v>
      </c>
      <c r="J357">
        <v>1470348775</v>
      </c>
      <c r="K357" t="b">
        <v>0</v>
      </c>
      <c r="L357">
        <v>67</v>
      </c>
      <c r="M357" t="b">
        <v>1</v>
      </c>
      <c r="N357" t="s">
        <v>8285</v>
      </c>
      <c r="O357" s="8">
        <f t="shared" si="35"/>
        <v>100.41666666666667</v>
      </c>
      <c r="P357" s="9">
        <f t="shared" si="36"/>
        <v>89.925373134328353</v>
      </c>
      <c r="Q357" t="s">
        <v>8338</v>
      </c>
      <c r="R357" t="s">
        <v>8339</v>
      </c>
      <c r="S357" s="13">
        <f t="shared" si="37"/>
        <v>42586.717303240737</v>
      </c>
      <c r="T357" s="14">
        <f t="shared" si="38"/>
        <v>42608.957638888889</v>
      </c>
      <c r="U357" s="13" t="str">
        <f t="shared" si="39"/>
        <v>Aug</v>
      </c>
      <c r="V357" t="str">
        <f t="shared" si="40"/>
        <v>Aug</v>
      </c>
      <c r="W357" t="str">
        <f t="shared" si="41"/>
        <v>2016</v>
      </c>
    </row>
    <row r="358" spans="1:23" ht="30" x14ac:dyDescent="0.2">
      <c r="A358">
        <v>1748</v>
      </c>
      <c r="B358" s="3" t="s">
        <v>1749</v>
      </c>
      <c r="C358" s="3" t="s">
        <v>5858</v>
      </c>
      <c r="D358">
        <v>50000</v>
      </c>
      <c r="E358">
        <v>64974</v>
      </c>
      <c r="F358" t="s">
        <v>8219</v>
      </c>
      <c r="G358" t="s">
        <v>8229</v>
      </c>
      <c r="H358" t="s">
        <v>8251</v>
      </c>
      <c r="I358">
        <v>1441234143</v>
      </c>
      <c r="J358">
        <v>1438642143</v>
      </c>
      <c r="K358" t="b">
        <v>0</v>
      </c>
      <c r="L358">
        <v>181</v>
      </c>
      <c r="M358" t="b">
        <v>1</v>
      </c>
      <c r="N358" t="s">
        <v>8285</v>
      </c>
      <c r="O358" s="8">
        <f t="shared" si="35"/>
        <v>129.94800000000001</v>
      </c>
      <c r="P358" s="9">
        <f t="shared" si="36"/>
        <v>358.97237569060775</v>
      </c>
      <c r="Q358" t="s">
        <v>8338</v>
      </c>
      <c r="R358" t="s">
        <v>8339</v>
      </c>
      <c r="S358" s="13">
        <f t="shared" si="37"/>
        <v>42219.742395833331</v>
      </c>
      <c r="T358" s="14">
        <f t="shared" si="38"/>
        <v>42249.742395833331</v>
      </c>
      <c r="U358" s="13" t="str">
        <f t="shared" si="39"/>
        <v>Aug</v>
      </c>
      <c r="V358" t="str">
        <f t="shared" si="40"/>
        <v>Sep</v>
      </c>
      <c r="W358" t="str">
        <f t="shared" si="41"/>
        <v>2015</v>
      </c>
    </row>
    <row r="359" spans="1:23" ht="45" x14ac:dyDescent="0.2">
      <c r="A359">
        <v>1857</v>
      </c>
      <c r="B359" s="3" t="s">
        <v>1858</v>
      </c>
      <c r="C359" s="3" t="s">
        <v>5967</v>
      </c>
      <c r="D359">
        <v>3000</v>
      </c>
      <c r="E359">
        <v>3000</v>
      </c>
      <c r="F359" t="s">
        <v>8219</v>
      </c>
      <c r="G359" t="s">
        <v>8224</v>
      </c>
      <c r="H359" t="s">
        <v>8246</v>
      </c>
      <c r="I359">
        <v>1410546413</v>
      </c>
      <c r="J359">
        <v>1407954413</v>
      </c>
      <c r="K359" t="b">
        <v>0</v>
      </c>
      <c r="L359">
        <v>22</v>
      </c>
      <c r="M359" t="b">
        <v>1</v>
      </c>
      <c r="N359" t="s">
        <v>8276</v>
      </c>
      <c r="O359" s="8">
        <f t="shared" si="35"/>
        <v>100</v>
      </c>
      <c r="P359" s="9">
        <f t="shared" si="36"/>
        <v>136.36363636363637</v>
      </c>
      <c r="Q359" t="s">
        <v>8325</v>
      </c>
      <c r="R359" t="s">
        <v>8326</v>
      </c>
      <c r="S359" s="13">
        <f t="shared" si="37"/>
        <v>41864.560335648144</v>
      </c>
      <c r="T359" s="14">
        <f t="shared" si="38"/>
        <v>41894.560335648144</v>
      </c>
      <c r="U359" s="13" t="str">
        <f t="shared" si="39"/>
        <v>Aug</v>
      </c>
      <c r="V359" t="str">
        <f t="shared" si="40"/>
        <v>Sep</v>
      </c>
      <c r="W359" t="str">
        <f t="shared" si="41"/>
        <v>2014</v>
      </c>
    </row>
    <row r="360" spans="1:23" ht="30" x14ac:dyDescent="0.2">
      <c r="A360">
        <v>1859</v>
      </c>
      <c r="B360" s="3" t="s">
        <v>1860</v>
      </c>
      <c r="C360" s="3" t="s">
        <v>5969</v>
      </c>
      <c r="D360">
        <v>3000</v>
      </c>
      <c r="E360">
        <v>3955</v>
      </c>
      <c r="F360" t="s">
        <v>8219</v>
      </c>
      <c r="G360" t="s">
        <v>8224</v>
      </c>
      <c r="H360" t="s">
        <v>8246</v>
      </c>
      <c r="I360">
        <v>1316716129</v>
      </c>
      <c r="J360">
        <v>1314124129</v>
      </c>
      <c r="K360" t="b">
        <v>0</v>
      </c>
      <c r="L360">
        <v>56</v>
      </c>
      <c r="M360" t="b">
        <v>1</v>
      </c>
      <c r="N360" t="s">
        <v>8276</v>
      </c>
      <c r="O360" s="8">
        <f t="shared" si="35"/>
        <v>131.83333333333334</v>
      </c>
      <c r="P360" s="9">
        <f t="shared" si="36"/>
        <v>70.625</v>
      </c>
      <c r="Q360" t="s">
        <v>8325</v>
      </c>
      <c r="R360" t="s">
        <v>8326</v>
      </c>
      <c r="S360" s="13">
        <f t="shared" si="37"/>
        <v>40778.561678240738</v>
      </c>
      <c r="T360" s="14">
        <f t="shared" si="38"/>
        <v>40808.561678240738</v>
      </c>
      <c r="U360" s="13" t="str">
        <f t="shared" si="39"/>
        <v>Aug</v>
      </c>
      <c r="V360" t="str">
        <f t="shared" si="40"/>
        <v>Sep</v>
      </c>
      <c r="W360" t="str">
        <f t="shared" si="41"/>
        <v>2011</v>
      </c>
    </row>
    <row r="361" spans="1:23" ht="30" x14ac:dyDescent="0.2">
      <c r="A361">
        <v>1923</v>
      </c>
      <c r="B361" s="3" t="s">
        <v>1924</v>
      </c>
      <c r="C361" s="3" t="s">
        <v>6033</v>
      </c>
      <c r="D361">
        <v>125</v>
      </c>
      <c r="E361">
        <v>301</v>
      </c>
      <c r="F361" t="s">
        <v>8219</v>
      </c>
      <c r="G361" t="s">
        <v>8224</v>
      </c>
      <c r="H361" t="s">
        <v>8246</v>
      </c>
      <c r="I361">
        <v>1317099540</v>
      </c>
      <c r="J361">
        <v>1313612532</v>
      </c>
      <c r="K361" t="b">
        <v>0</v>
      </c>
      <c r="L361">
        <v>13</v>
      </c>
      <c r="M361" t="b">
        <v>1</v>
      </c>
      <c r="N361" t="s">
        <v>8279</v>
      </c>
      <c r="O361" s="8">
        <f t="shared" si="35"/>
        <v>240.79999999999998</v>
      </c>
      <c r="P361" s="9">
        <f t="shared" si="36"/>
        <v>23.153846153846153</v>
      </c>
      <c r="Q361" t="s">
        <v>8325</v>
      </c>
      <c r="R361" t="s">
        <v>8329</v>
      </c>
      <c r="S361" s="13">
        <f t="shared" si="37"/>
        <v>40772.640416666662</v>
      </c>
      <c r="T361" s="14">
        <f t="shared" si="38"/>
        <v>40812.999305555553</v>
      </c>
      <c r="U361" s="13" t="str">
        <f t="shared" si="39"/>
        <v>Aug</v>
      </c>
      <c r="V361" t="str">
        <f t="shared" si="40"/>
        <v>Sep</v>
      </c>
      <c r="W361" t="str">
        <f t="shared" si="41"/>
        <v>2011</v>
      </c>
    </row>
    <row r="362" spans="1:23" ht="45" x14ac:dyDescent="0.2">
      <c r="A362">
        <v>1933</v>
      </c>
      <c r="B362" s="3" t="s">
        <v>1934</v>
      </c>
      <c r="C362" s="3" t="s">
        <v>6043</v>
      </c>
      <c r="D362">
        <v>6000</v>
      </c>
      <c r="E362">
        <v>10346</v>
      </c>
      <c r="F362" t="s">
        <v>8219</v>
      </c>
      <c r="G362" t="s">
        <v>8224</v>
      </c>
      <c r="H362" t="s">
        <v>8246</v>
      </c>
      <c r="I362">
        <v>1411787307</v>
      </c>
      <c r="J362">
        <v>1409195307</v>
      </c>
      <c r="K362" t="b">
        <v>0</v>
      </c>
      <c r="L362">
        <v>110</v>
      </c>
      <c r="M362" t="b">
        <v>1</v>
      </c>
      <c r="N362" t="s">
        <v>8279</v>
      </c>
      <c r="O362" s="8">
        <f t="shared" si="35"/>
        <v>172.43333333333334</v>
      </c>
      <c r="P362" s="9">
        <f t="shared" si="36"/>
        <v>94.054545454545448</v>
      </c>
      <c r="Q362" t="s">
        <v>8325</v>
      </c>
      <c r="R362" t="s">
        <v>8329</v>
      </c>
      <c r="S362" s="13">
        <f t="shared" si="37"/>
        <v>41878.922534722216</v>
      </c>
      <c r="T362" s="14">
        <f t="shared" si="38"/>
        <v>41908.922534722216</v>
      </c>
      <c r="U362" s="13" t="str">
        <f t="shared" si="39"/>
        <v>Aug</v>
      </c>
      <c r="V362" t="str">
        <f t="shared" si="40"/>
        <v>Sep</v>
      </c>
      <c r="W362" t="str">
        <f t="shared" si="41"/>
        <v>2014</v>
      </c>
    </row>
    <row r="363" spans="1:23" ht="45" x14ac:dyDescent="0.2">
      <c r="A363">
        <v>1959</v>
      </c>
      <c r="B363" s="3" t="s">
        <v>1960</v>
      </c>
      <c r="C363" s="3" t="s">
        <v>6069</v>
      </c>
      <c r="D363">
        <v>10000</v>
      </c>
      <c r="E363">
        <v>15673.44</v>
      </c>
      <c r="F363" t="s">
        <v>8219</v>
      </c>
      <c r="G363" t="s">
        <v>8224</v>
      </c>
      <c r="H363" t="s">
        <v>8246</v>
      </c>
      <c r="I363">
        <v>1412121600</v>
      </c>
      <c r="J363">
        <v>1408565860</v>
      </c>
      <c r="K363" t="b">
        <v>1</v>
      </c>
      <c r="L363">
        <v>424</v>
      </c>
      <c r="M363" t="b">
        <v>1</v>
      </c>
      <c r="N363" t="s">
        <v>8295</v>
      </c>
      <c r="O363" s="8">
        <f t="shared" si="35"/>
        <v>156.73439999999999</v>
      </c>
      <c r="P363" s="9">
        <f t="shared" si="36"/>
        <v>36.965660377358489</v>
      </c>
      <c r="Q363" t="s">
        <v>8319</v>
      </c>
      <c r="R363" t="s">
        <v>8349</v>
      </c>
      <c r="S363" s="13">
        <f t="shared" si="37"/>
        <v>41871.637268518512</v>
      </c>
      <c r="T363" s="14">
        <f t="shared" si="38"/>
        <v>41912.791666666664</v>
      </c>
      <c r="U363" s="13" t="str">
        <f t="shared" si="39"/>
        <v>Aug</v>
      </c>
      <c r="V363" t="str">
        <f t="shared" si="40"/>
        <v>Sep</v>
      </c>
      <c r="W363" t="str">
        <f t="shared" si="41"/>
        <v>2014</v>
      </c>
    </row>
    <row r="364" spans="1:23" ht="45" x14ac:dyDescent="0.2">
      <c r="A364">
        <v>1961</v>
      </c>
      <c r="B364" s="3" t="s">
        <v>1962</v>
      </c>
      <c r="C364" s="3" t="s">
        <v>6071</v>
      </c>
      <c r="D364">
        <v>10000</v>
      </c>
      <c r="E364">
        <v>110538.12</v>
      </c>
      <c r="F364" t="s">
        <v>8219</v>
      </c>
      <c r="G364" t="s">
        <v>8224</v>
      </c>
      <c r="H364" t="s">
        <v>8246</v>
      </c>
      <c r="I364">
        <v>1349495940</v>
      </c>
      <c r="J364">
        <v>1346042417</v>
      </c>
      <c r="K364" t="b">
        <v>1</v>
      </c>
      <c r="L364">
        <v>1633</v>
      </c>
      <c r="M364" t="b">
        <v>1</v>
      </c>
      <c r="N364" t="s">
        <v>8295</v>
      </c>
      <c r="O364" s="8">
        <f t="shared" si="35"/>
        <v>1105.3811999999998</v>
      </c>
      <c r="P364" s="9">
        <f t="shared" si="36"/>
        <v>67.690214329454989</v>
      </c>
      <c r="Q364" t="s">
        <v>8319</v>
      </c>
      <c r="R364" t="s">
        <v>8349</v>
      </c>
      <c r="S364" s="13">
        <f t="shared" si="37"/>
        <v>41147.986307870371</v>
      </c>
      <c r="T364" s="14">
        <f t="shared" si="38"/>
        <v>41187.957638888889</v>
      </c>
      <c r="U364" s="13" t="str">
        <f t="shared" si="39"/>
        <v>Aug</v>
      </c>
      <c r="V364" t="str">
        <f t="shared" si="40"/>
        <v>Oct</v>
      </c>
      <c r="W364" t="str">
        <f t="shared" si="41"/>
        <v>2012</v>
      </c>
    </row>
    <row r="365" spans="1:23" ht="45" x14ac:dyDescent="0.2">
      <c r="A365">
        <v>1963</v>
      </c>
      <c r="B365" s="3" t="s">
        <v>1964</v>
      </c>
      <c r="C365" s="3" t="s">
        <v>6073</v>
      </c>
      <c r="D365">
        <v>19000</v>
      </c>
      <c r="E365">
        <v>24108</v>
      </c>
      <c r="F365" t="s">
        <v>8219</v>
      </c>
      <c r="G365" t="s">
        <v>8225</v>
      </c>
      <c r="H365" t="s">
        <v>8247</v>
      </c>
      <c r="I365">
        <v>1410862734</v>
      </c>
      <c r="J365">
        <v>1407838734</v>
      </c>
      <c r="K365" t="b">
        <v>1</v>
      </c>
      <c r="L365">
        <v>205</v>
      </c>
      <c r="M365" t="b">
        <v>1</v>
      </c>
      <c r="N365" t="s">
        <v>8295</v>
      </c>
      <c r="O365" s="8">
        <f t="shared" si="35"/>
        <v>126.8842105263158</v>
      </c>
      <c r="P365" s="9">
        <f t="shared" si="36"/>
        <v>117.6</v>
      </c>
      <c r="Q365" t="s">
        <v>8319</v>
      </c>
      <c r="R365" t="s">
        <v>8349</v>
      </c>
      <c r="S365" s="13">
        <f t="shared" si="37"/>
        <v>41863.221458333333</v>
      </c>
      <c r="T365" s="14">
        <f t="shared" si="38"/>
        <v>41898.221458333333</v>
      </c>
      <c r="U365" s="13" t="str">
        <f t="shared" si="39"/>
        <v>Aug</v>
      </c>
      <c r="V365" t="str">
        <f t="shared" si="40"/>
        <v>Sep</v>
      </c>
      <c r="W365" t="str">
        <f t="shared" si="41"/>
        <v>2014</v>
      </c>
    </row>
    <row r="366" spans="1:23" ht="45" x14ac:dyDescent="0.2">
      <c r="A366">
        <v>2008</v>
      </c>
      <c r="B366" s="3" t="s">
        <v>2009</v>
      </c>
      <c r="C366" s="3" t="s">
        <v>6118</v>
      </c>
      <c r="D366">
        <v>1570.79</v>
      </c>
      <c r="E366">
        <v>1839</v>
      </c>
      <c r="F366" t="s">
        <v>8219</v>
      </c>
      <c r="G366" t="s">
        <v>8224</v>
      </c>
      <c r="H366" t="s">
        <v>8246</v>
      </c>
      <c r="I366">
        <v>1316442622</v>
      </c>
      <c r="J366">
        <v>1312641022</v>
      </c>
      <c r="K366" t="b">
        <v>1</v>
      </c>
      <c r="L366">
        <v>41</v>
      </c>
      <c r="M366" t="b">
        <v>1</v>
      </c>
      <c r="N366" t="s">
        <v>8295</v>
      </c>
      <c r="O366" s="8">
        <f t="shared" si="35"/>
        <v>117.07484768810599</v>
      </c>
      <c r="P366" s="9">
        <f t="shared" si="36"/>
        <v>44.853658536585364</v>
      </c>
      <c r="Q366" t="s">
        <v>8319</v>
      </c>
      <c r="R366" t="s">
        <v>8349</v>
      </c>
      <c r="S366" s="13">
        <f t="shared" si="37"/>
        <v>40761.396087962959</v>
      </c>
      <c r="T366" s="14">
        <f t="shared" si="38"/>
        <v>40805.396087962959</v>
      </c>
      <c r="U366" s="13" t="str">
        <f t="shared" si="39"/>
        <v>Aug</v>
      </c>
      <c r="V366" t="str">
        <f t="shared" si="40"/>
        <v>Sep</v>
      </c>
      <c r="W366" t="str">
        <f t="shared" si="41"/>
        <v>2011</v>
      </c>
    </row>
    <row r="367" spans="1:23" ht="45" x14ac:dyDescent="0.2">
      <c r="A367">
        <v>2015</v>
      </c>
      <c r="B367" s="3" t="s">
        <v>2016</v>
      </c>
      <c r="C367" s="3" t="s">
        <v>6125</v>
      </c>
      <c r="D367">
        <v>7200</v>
      </c>
      <c r="E367">
        <v>8136.01</v>
      </c>
      <c r="F367" t="s">
        <v>8219</v>
      </c>
      <c r="G367" t="s">
        <v>8224</v>
      </c>
      <c r="H367" t="s">
        <v>8246</v>
      </c>
      <c r="I367">
        <v>1315602163</v>
      </c>
      <c r="J367">
        <v>1313010163</v>
      </c>
      <c r="K367" t="b">
        <v>1</v>
      </c>
      <c r="L367">
        <v>162</v>
      </c>
      <c r="M367" t="b">
        <v>1</v>
      </c>
      <c r="N367" t="s">
        <v>8295</v>
      </c>
      <c r="O367" s="8">
        <f t="shared" si="35"/>
        <v>113.00013888888888</v>
      </c>
      <c r="P367" s="9">
        <f t="shared" si="36"/>
        <v>50.222283950617282</v>
      </c>
      <c r="Q367" t="s">
        <v>8319</v>
      </c>
      <c r="R367" t="s">
        <v>8349</v>
      </c>
      <c r="S367" s="13">
        <f t="shared" si="37"/>
        <v>40765.668553240735</v>
      </c>
      <c r="T367" s="14">
        <f t="shared" si="38"/>
        <v>40795.668553240735</v>
      </c>
      <c r="U367" s="13" t="str">
        <f t="shared" si="39"/>
        <v>Aug</v>
      </c>
      <c r="V367" t="str">
        <f t="shared" si="40"/>
        <v>Sep</v>
      </c>
      <c r="W367" t="str">
        <f t="shared" si="41"/>
        <v>2011</v>
      </c>
    </row>
    <row r="368" spans="1:23" ht="45" x14ac:dyDescent="0.2">
      <c r="A368">
        <v>2019</v>
      </c>
      <c r="B368" s="3" t="s">
        <v>2020</v>
      </c>
      <c r="C368" s="3" t="s">
        <v>6129</v>
      </c>
      <c r="D368">
        <v>40000</v>
      </c>
      <c r="E368">
        <v>193963.9</v>
      </c>
      <c r="F368" t="s">
        <v>8219</v>
      </c>
      <c r="G368" t="s">
        <v>8224</v>
      </c>
      <c r="H368" t="s">
        <v>8246</v>
      </c>
      <c r="I368">
        <v>1474563621</v>
      </c>
      <c r="J368">
        <v>1471971621</v>
      </c>
      <c r="K368" t="b">
        <v>1</v>
      </c>
      <c r="L368">
        <v>1780</v>
      </c>
      <c r="M368" t="b">
        <v>1</v>
      </c>
      <c r="N368" t="s">
        <v>8295</v>
      </c>
      <c r="O368" s="8">
        <f t="shared" si="35"/>
        <v>484.90975000000003</v>
      </c>
      <c r="P368" s="9">
        <f t="shared" si="36"/>
        <v>108.96848314606741</v>
      </c>
      <c r="Q368" t="s">
        <v>8319</v>
      </c>
      <c r="R368" t="s">
        <v>8349</v>
      </c>
      <c r="S368" s="13">
        <f t="shared" si="37"/>
        <v>42605.500243055554</v>
      </c>
      <c r="T368" s="14">
        <f t="shared" si="38"/>
        <v>42635.500243055554</v>
      </c>
      <c r="U368" s="13" t="str">
        <f t="shared" si="39"/>
        <v>Aug</v>
      </c>
      <c r="V368" t="str">
        <f t="shared" si="40"/>
        <v>Sep</v>
      </c>
      <c r="W368" t="str">
        <f t="shared" si="41"/>
        <v>2016</v>
      </c>
    </row>
    <row r="369" spans="1:23" ht="45" x14ac:dyDescent="0.2">
      <c r="A369">
        <v>2021</v>
      </c>
      <c r="B369" s="3" t="s">
        <v>2022</v>
      </c>
      <c r="C369" s="3" t="s">
        <v>6131</v>
      </c>
      <c r="D369">
        <v>5000</v>
      </c>
      <c r="E369">
        <v>14055</v>
      </c>
      <c r="F369" t="s">
        <v>8219</v>
      </c>
      <c r="G369" t="s">
        <v>8224</v>
      </c>
      <c r="H369" t="s">
        <v>8246</v>
      </c>
      <c r="I369">
        <v>1411522897</v>
      </c>
      <c r="J369">
        <v>1407634897</v>
      </c>
      <c r="K369" t="b">
        <v>1</v>
      </c>
      <c r="L369">
        <v>95</v>
      </c>
      <c r="M369" t="b">
        <v>1</v>
      </c>
      <c r="N369" t="s">
        <v>8295</v>
      </c>
      <c r="O369" s="8">
        <f t="shared" si="35"/>
        <v>281.10000000000002</v>
      </c>
      <c r="P369" s="9">
        <f t="shared" si="36"/>
        <v>147.94736842105263</v>
      </c>
      <c r="Q369" t="s">
        <v>8319</v>
      </c>
      <c r="R369" t="s">
        <v>8349</v>
      </c>
      <c r="S369" s="13">
        <f t="shared" si="37"/>
        <v>41860.862233796295</v>
      </c>
      <c r="T369" s="14">
        <f t="shared" si="38"/>
        <v>41905.862233796295</v>
      </c>
      <c r="U369" s="13" t="str">
        <f t="shared" si="39"/>
        <v>Aug</v>
      </c>
      <c r="V369" t="str">
        <f t="shared" si="40"/>
        <v>Sep</v>
      </c>
      <c r="W369" t="str">
        <f t="shared" si="41"/>
        <v>2014</v>
      </c>
    </row>
    <row r="370" spans="1:23" ht="45" x14ac:dyDescent="0.2">
      <c r="A370">
        <v>2071</v>
      </c>
      <c r="B370" s="3" t="s">
        <v>2072</v>
      </c>
      <c r="C370" s="3" t="s">
        <v>6181</v>
      </c>
      <c r="D370">
        <v>20000</v>
      </c>
      <c r="E370">
        <v>56146</v>
      </c>
      <c r="F370" t="s">
        <v>8219</v>
      </c>
      <c r="G370" t="s">
        <v>8224</v>
      </c>
      <c r="H370" t="s">
        <v>8246</v>
      </c>
      <c r="I370">
        <v>1475390484</v>
      </c>
      <c r="J370">
        <v>1471502484</v>
      </c>
      <c r="K370" t="b">
        <v>0</v>
      </c>
      <c r="L370">
        <v>278</v>
      </c>
      <c r="M370" t="b">
        <v>1</v>
      </c>
      <c r="N370" t="s">
        <v>8295</v>
      </c>
      <c r="O370" s="8">
        <f t="shared" si="35"/>
        <v>280.73</v>
      </c>
      <c r="P370" s="9">
        <f t="shared" si="36"/>
        <v>201.96402877697841</v>
      </c>
      <c r="Q370" t="s">
        <v>8319</v>
      </c>
      <c r="R370" t="s">
        <v>8349</v>
      </c>
      <c r="S370" s="13">
        <f t="shared" si="37"/>
        <v>42600.070416666662</v>
      </c>
      <c r="T370" s="14">
        <f t="shared" si="38"/>
        <v>42645.070416666662</v>
      </c>
      <c r="U370" s="13" t="str">
        <f t="shared" si="39"/>
        <v>Aug</v>
      </c>
      <c r="V370" t="str">
        <f t="shared" si="40"/>
        <v>Oct</v>
      </c>
      <c r="W370" t="str">
        <f t="shared" si="41"/>
        <v>2016</v>
      </c>
    </row>
    <row r="371" spans="1:23" ht="45" x14ac:dyDescent="0.2">
      <c r="A371">
        <v>2087</v>
      </c>
      <c r="B371" s="3" t="s">
        <v>2088</v>
      </c>
      <c r="C371" s="3" t="s">
        <v>6197</v>
      </c>
      <c r="D371">
        <v>1500</v>
      </c>
      <c r="E371">
        <v>1553</v>
      </c>
      <c r="F371" t="s">
        <v>8219</v>
      </c>
      <c r="G371" t="s">
        <v>8224</v>
      </c>
      <c r="H371" t="s">
        <v>8246</v>
      </c>
      <c r="I371">
        <v>1315457658</v>
      </c>
      <c r="J371">
        <v>1312865658</v>
      </c>
      <c r="K371" t="b">
        <v>0</v>
      </c>
      <c r="L371">
        <v>25</v>
      </c>
      <c r="M371" t="b">
        <v>1</v>
      </c>
      <c r="N371" t="s">
        <v>8279</v>
      </c>
      <c r="O371" s="8">
        <f t="shared" si="35"/>
        <v>103.53333333333335</v>
      </c>
      <c r="P371" s="9">
        <f t="shared" si="36"/>
        <v>62.12</v>
      </c>
      <c r="Q371" t="s">
        <v>8325</v>
      </c>
      <c r="R371" t="s">
        <v>8329</v>
      </c>
      <c r="S371" s="13">
        <f t="shared" si="37"/>
        <v>40763.996041666665</v>
      </c>
      <c r="T371" s="14">
        <f t="shared" si="38"/>
        <v>40793.996041666665</v>
      </c>
      <c r="U371" s="13" t="str">
        <f t="shared" si="39"/>
        <v>Aug</v>
      </c>
      <c r="V371" t="str">
        <f t="shared" si="40"/>
        <v>Sep</v>
      </c>
      <c r="W371" t="str">
        <f t="shared" si="41"/>
        <v>2011</v>
      </c>
    </row>
    <row r="372" spans="1:23" ht="45" x14ac:dyDescent="0.2">
      <c r="A372">
        <v>2088</v>
      </c>
      <c r="B372" s="3" t="s">
        <v>2089</v>
      </c>
      <c r="C372" s="3" t="s">
        <v>6198</v>
      </c>
      <c r="D372">
        <v>3000</v>
      </c>
      <c r="E372">
        <v>3465.32</v>
      </c>
      <c r="F372" t="s">
        <v>8219</v>
      </c>
      <c r="G372" t="s">
        <v>8224</v>
      </c>
      <c r="H372" t="s">
        <v>8246</v>
      </c>
      <c r="I372">
        <v>1284177540</v>
      </c>
      <c r="J372">
        <v>1281028152</v>
      </c>
      <c r="K372" t="b">
        <v>0</v>
      </c>
      <c r="L372">
        <v>75</v>
      </c>
      <c r="M372" t="b">
        <v>1</v>
      </c>
      <c r="N372" t="s">
        <v>8279</v>
      </c>
      <c r="O372" s="8">
        <f t="shared" si="35"/>
        <v>115.51066666666668</v>
      </c>
      <c r="P372" s="9">
        <f t="shared" si="36"/>
        <v>46.204266666666669</v>
      </c>
      <c r="Q372" t="s">
        <v>8325</v>
      </c>
      <c r="R372" t="s">
        <v>8329</v>
      </c>
      <c r="S372" s="13">
        <f t="shared" si="37"/>
        <v>40395.506388888891</v>
      </c>
      <c r="T372" s="14">
        <f t="shared" si="38"/>
        <v>40431.957638888889</v>
      </c>
      <c r="U372" s="13" t="str">
        <f t="shared" si="39"/>
        <v>Aug</v>
      </c>
      <c r="V372" t="str">
        <f t="shared" si="40"/>
        <v>Sep</v>
      </c>
      <c r="W372" t="str">
        <f t="shared" si="41"/>
        <v>2010</v>
      </c>
    </row>
    <row r="373" spans="1:23" ht="45" x14ac:dyDescent="0.2">
      <c r="A373">
        <v>2092</v>
      </c>
      <c r="B373" s="3" t="s">
        <v>2093</v>
      </c>
      <c r="C373" s="3" t="s">
        <v>6202</v>
      </c>
      <c r="D373">
        <v>6000</v>
      </c>
      <c r="E373">
        <v>6077</v>
      </c>
      <c r="F373" t="s">
        <v>8219</v>
      </c>
      <c r="G373" t="s">
        <v>8224</v>
      </c>
      <c r="H373" t="s">
        <v>8246</v>
      </c>
      <c r="I373">
        <v>1318006732</v>
      </c>
      <c r="J373">
        <v>1312822732</v>
      </c>
      <c r="K373" t="b">
        <v>0</v>
      </c>
      <c r="L373">
        <v>55</v>
      </c>
      <c r="M373" t="b">
        <v>1</v>
      </c>
      <c r="N373" t="s">
        <v>8279</v>
      </c>
      <c r="O373" s="8">
        <f t="shared" si="35"/>
        <v>101.28333333333333</v>
      </c>
      <c r="P373" s="9">
        <f t="shared" si="36"/>
        <v>110.49090909090908</v>
      </c>
      <c r="Q373" t="s">
        <v>8325</v>
      </c>
      <c r="R373" t="s">
        <v>8329</v>
      </c>
      <c r="S373" s="13">
        <f t="shared" si="37"/>
        <v>40763.499212962961</v>
      </c>
      <c r="T373" s="14">
        <f t="shared" si="38"/>
        <v>40823.499212962961</v>
      </c>
      <c r="U373" s="13" t="str">
        <f t="shared" si="39"/>
        <v>Aug</v>
      </c>
      <c r="V373" t="str">
        <f t="shared" si="40"/>
        <v>Oct</v>
      </c>
      <c r="W373" t="str">
        <f t="shared" si="41"/>
        <v>2011</v>
      </c>
    </row>
    <row r="374" spans="1:23" ht="45" x14ac:dyDescent="0.2">
      <c r="A374">
        <v>2095</v>
      </c>
      <c r="B374" s="3" t="s">
        <v>2096</v>
      </c>
      <c r="C374" s="3" t="s">
        <v>6205</v>
      </c>
      <c r="D374">
        <v>2500</v>
      </c>
      <c r="E374">
        <v>2500</v>
      </c>
      <c r="F374" t="s">
        <v>8219</v>
      </c>
      <c r="G374" t="s">
        <v>8224</v>
      </c>
      <c r="H374" t="s">
        <v>8246</v>
      </c>
      <c r="I374">
        <v>1317576973</v>
      </c>
      <c r="J374">
        <v>1312392973</v>
      </c>
      <c r="K374" t="b">
        <v>0</v>
      </c>
      <c r="L374">
        <v>22</v>
      </c>
      <c r="M374" t="b">
        <v>1</v>
      </c>
      <c r="N374" t="s">
        <v>8279</v>
      </c>
      <c r="O374" s="8">
        <f t="shared" si="35"/>
        <v>100</v>
      </c>
      <c r="P374" s="9">
        <f t="shared" si="36"/>
        <v>113.63636363636364</v>
      </c>
      <c r="Q374" t="s">
        <v>8325</v>
      </c>
      <c r="R374" t="s">
        <v>8329</v>
      </c>
      <c r="S374" s="13">
        <f t="shared" si="37"/>
        <v>40758.525150462963</v>
      </c>
      <c r="T374" s="14">
        <f t="shared" si="38"/>
        <v>40818.525150462963</v>
      </c>
      <c r="U374" s="13" t="str">
        <f t="shared" si="39"/>
        <v>Aug</v>
      </c>
      <c r="V374" t="str">
        <f t="shared" si="40"/>
        <v>Oct</v>
      </c>
      <c r="W374" t="str">
        <f t="shared" si="41"/>
        <v>2011</v>
      </c>
    </row>
    <row r="375" spans="1:23" ht="45" x14ac:dyDescent="0.2">
      <c r="A375">
        <v>2108</v>
      </c>
      <c r="B375" s="3" t="s">
        <v>2109</v>
      </c>
      <c r="C375" s="3" t="s">
        <v>6218</v>
      </c>
      <c r="D375">
        <v>16000</v>
      </c>
      <c r="E375">
        <v>17170</v>
      </c>
      <c r="F375" t="s">
        <v>8219</v>
      </c>
      <c r="G375" t="s">
        <v>8224</v>
      </c>
      <c r="H375" t="s">
        <v>8246</v>
      </c>
      <c r="I375">
        <v>1347249300</v>
      </c>
      <c r="J375">
        <v>1344917580</v>
      </c>
      <c r="K375" t="b">
        <v>0</v>
      </c>
      <c r="L375">
        <v>191</v>
      </c>
      <c r="M375" t="b">
        <v>1</v>
      </c>
      <c r="N375" t="s">
        <v>8279</v>
      </c>
      <c r="O375" s="8">
        <f t="shared" si="35"/>
        <v>107.31250000000001</v>
      </c>
      <c r="P375" s="9">
        <f t="shared" si="36"/>
        <v>89.895287958115176</v>
      </c>
      <c r="Q375" t="s">
        <v>8325</v>
      </c>
      <c r="R375" t="s">
        <v>8329</v>
      </c>
      <c r="S375" s="13">
        <f t="shared" si="37"/>
        <v>41134.967361111107</v>
      </c>
      <c r="T375" s="14">
        <f t="shared" si="38"/>
        <v>41161.954861111109</v>
      </c>
      <c r="U375" s="13" t="str">
        <f t="shared" si="39"/>
        <v>Aug</v>
      </c>
      <c r="V375" t="str">
        <f t="shared" si="40"/>
        <v>Sep</v>
      </c>
      <c r="W375" t="str">
        <f t="shared" si="41"/>
        <v>2012</v>
      </c>
    </row>
    <row r="376" spans="1:23" ht="30" x14ac:dyDescent="0.2">
      <c r="A376">
        <v>2113</v>
      </c>
      <c r="B376" s="3" t="s">
        <v>2114</v>
      </c>
      <c r="C376" s="3" t="s">
        <v>6223</v>
      </c>
      <c r="D376">
        <v>7000</v>
      </c>
      <c r="E376">
        <v>7340</v>
      </c>
      <c r="F376" t="s">
        <v>8219</v>
      </c>
      <c r="G376" t="s">
        <v>8224</v>
      </c>
      <c r="H376" t="s">
        <v>8246</v>
      </c>
      <c r="I376">
        <v>1411505176</v>
      </c>
      <c r="J376">
        <v>1408481176</v>
      </c>
      <c r="K376" t="b">
        <v>0</v>
      </c>
      <c r="L376">
        <v>107</v>
      </c>
      <c r="M376" t="b">
        <v>1</v>
      </c>
      <c r="N376" t="s">
        <v>8279</v>
      </c>
      <c r="O376" s="8">
        <f t="shared" si="35"/>
        <v>104.85714285714285</v>
      </c>
      <c r="P376" s="9">
        <f t="shared" si="36"/>
        <v>68.598130841121488</v>
      </c>
      <c r="Q376" t="s">
        <v>8325</v>
      </c>
      <c r="R376" t="s">
        <v>8329</v>
      </c>
      <c r="S376" s="13">
        <f t="shared" si="37"/>
        <v>41870.657129629624</v>
      </c>
      <c r="T376" s="14">
        <f t="shared" si="38"/>
        <v>41905.657129629624</v>
      </c>
      <c r="U376" s="13" t="str">
        <f t="shared" si="39"/>
        <v>Aug</v>
      </c>
      <c r="V376" t="str">
        <f t="shared" si="40"/>
        <v>Sep</v>
      </c>
      <c r="W376" t="str">
        <f t="shared" si="41"/>
        <v>2014</v>
      </c>
    </row>
    <row r="377" spans="1:23" ht="45" x14ac:dyDescent="0.2">
      <c r="A377">
        <v>2116</v>
      </c>
      <c r="B377" s="3" t="s">
        <v>2117</v>
      </c>
      <c r="C377" s="3" t="s">
        <v>6226</v>
      </c>
      <c r="D377">
        <v>48000</v>
      </c>
      <c r="E377">
        <v>48434</v>
      </c>
      <c r="F377" t="s">
        <v>8219</v>
      </c>
      <c r="G377" t="s">
        <v>8224</v>
      </c>
      <c r="H377" t="s">
        <v>8246</v>
      </c>
      <c r="I377">
        <v>1349203203</v>
      </c>
      <c r="J377">
        <v>1345056003</v>
      </c>
      <c r="K377" t="b">
        <v>0</v>
      </c>
      <c r="L377">
        <v>92</v>
      </c>
      <c r="M377" t="b">
        <v>1</v>
      </c>
      <c r="N377" t="s">
        <v>8279</v>
      </c>
      <c r="O377" s="8">
        <f t="shared" si="35"/>
        <v>100.90416666666667</v>
      </c>
      <c r="P377" s="9">
        <f t="shared" si="36"/>
        <v>526.45652173913038</v>
      </c>
      <c r="Q377" t="s">
        <v>8325</v>
      </c>
      <c r="R377" t="s">
        <v>8329</v>
      </c>
      <c r="S377" s="13">
        <f t="shared" si="37"/>
        <v>41136.569479166668</v>
      </c>
      <c r="T377" s="14">
        <f t="shared" si="38"/>
        <v>41184.569479166668</v>
      </c>
      <c r="U377" s="13" t="str">
        <f t="shared" si="39"/>
        <v>Aug</v>
      </c>
      <c r="V377" t="str">
        <f t="shared" si="40"/>
        <v>Oct</v>
      </c>
      <c r="W377" t="str">
        <f t="shared" si="41"/>
        <v>2012</v>
      </c>
    </row>
    <row r="378" spans="1:23" ht="30" x14ac:dyDescent="0.2">
      <c r="A378">
        <v>2161</v>
      </c>
      <c r="B378" s="3" t="s">
        <v>2162</v>
      </c>
      <c r="C378" s="3" t="s">
        <v>6271</v>
      </c>
      <c r="D378">
        <v>400</v>
      </c>
      <c r="E378">
        <v>463</v>
      </c>
      <c r="F378" t="s">
        <v>8219</v>
      </c>
      <c r="G378" t="s">
        <v>8224</v>
      </c>
      <c r="H378" t="s">
        <v>8246</v>
      </c>
      <c r="I378">
        <v>1443040059</v>
      </c>
      <c r="J378">
        <v>1440448059</v>
      </c>
      <c r="K378" t="b">
        <v>0</v>
      </c>
      <c r="L378">
        <v>13</v>
      </c>
      <c r="M378" t="b">
        <v>1</v>
      </c>
      <c r="N378" t="s">
        <v>8276</v>
      </c>
      <c r="O378" s="8">
        <f t="shared" si="35"/>
        <v>115.75</v>
      </c>
      <c r="P378" s="9">
        <f t="shared" si="36"/>
        <v>35.615384615384613</v>
      </c>
      <c r="Q378" t="s">
        <v>8325</v>
      </c>
      <c r="R378" t="s">
        <v>8326</v>
      </c>
      <c r="S378" s="13">
        <f t="shared" si="37"/>
        <v>42240.644201388888</v>
      </c>
      <c r="T378" s="14">
        <f t="shared" si="38"/>
        <v>42270.644201388888</v>
      </c>
      <c r="U378" s="13" t="str">
        <f t="shared" si="39"/>
        <v>Aug</v>
      </c>
      <c r="V378" t="str">
        <f t="shared" si="40"/>
        <v>Sep</v>
      </c>
      <c r="W378" t="str">
        <f t="shared" si="41"/>
        <v>2015</v>
      </c>
    </row>
    <row r="379" spans="1:23" ht="30" x14ac:dyDescent="0.2">
      <c r="A379">
        <v>2167</v>
      </c>
      <c r="B379" s="3" t="s">
        <v>2168</v>
      </c>
      <c r="C379" s="3" t="s">
        <v>6277</v>
      </c>
      <c r="D379">
        <v>150</v>
      </c>
      <c r="E379">
        <v>180</v>
      </c>
      <c r="F379" t="s">
        <v>8219</v>
      </c>
      <c r="G379" t="s">
        <v>8224</v>
      </c>
      <c r="H379" t="s">
        <v>8246</v>
      </c>
      <c r="I379">
        <v>1347672937</v>
      </c>
      <c r="J379">
        <v>1346463337</v>
      </c>
      <c r="K379" t="b">
        <v>0</v>
      </c>
      <c r="L379">
        <v>8</v>
      </c>
      <c r="M379" t="b">
        <v>1</v>
      </c>
      <c r="N379" t="s">
        <v>8276</v>
      </c>
      <c r="O379" s="8">
        <f t="shared" si="35"/>
        <v>120</v>
      </c>
      <c r="P379" s="9">
        <f t="shared" si="36"/>
        <v>22.5</v>
      </c>
      <c r="Q379" t="s">
        <v>8325</v>
      </c>
      <c r="R379" t="s">
        <v>8326</v>
      </c>
      <c r="S379" s="13">
        <f t="shared" si="37"/>
        <v>41152.858067129629</v>
      </c>
      <c r="T379" s="14">
        <f t="shared" si="38"/>
        <v>41166.858067129629</v>
      </c>
      <c r="U379" s="13" t="str">
        <f t="shared" si="39"/>
        <v>Aug</v>
      </c>
      <c r="V379" t="str">
        <f t="shared" si="40"/>
        <v>Sep</v>
      </c>
      <c r="W379" t="str">
        <f t="shared" si="41"/>
        <v>2012</v>
      </c>
    </row>
    <row r="380" spans="1:23" ht="45" x14ac:dyDescent="0.2">
      <c r="A380">
        <v>2173</v>
      </c>
      <c r="B380" s="3" t="s">
        <v>2174</v>
      </c>
      <c r="C380" s="3" t="s">
        <v>6283</v>
      </c>
      <c r="D380">
        <v>4200</v>
      </c>
      <c r="E380">
        <v>5331</v>
      </c>
      <c r="F380" t="s">
        <v>8219</v>
      </c>
      <c r="G380" t="s">
        <v>8224</v>
      </c>
      <c r="H380" t="s">
        <v>8246</v>
      </c>
      <c r="I380">
        <v>1378785540</v>
      </c>
      <c r="J380">
        <v>1376066243</v>
      </c>
      <c r="K380" t="b">
        <v>0</v>
      </c>
      <c r="L380">
        <v>90</v>
      </c>
      <c r="M380" t="b">
        <v>1</v>
      </c>
      <c r="N380" t="s">
        <v>8276</v>
      </c>
      <c r="O380" s="8">
        <f t="shared" si="35"/>
        <v>126.92857142857143</v>
      </c>
      <c r="P380" s="9">
        <f t="shared" si="36"/>
        <v>59.233333333333334</v>
      </c>
      <c r="Q380" t="s">
        <v>8325</v>
      </c>
      <c r="R380" t="s">
        <v>8326</v>
      </c>
      <c r="S380" s="13">
        <f t="shared" si="37"/>
        <v>41495.484293981477</v>
      </c>
      <c r="T380" s="14">
        <f t="shared" si="38"/>
        <v>41526.957638888889</v>
      </c>
      <c r="U380" s="13" t="str">
        <f t="shared" si="39"/>
        <v>Aug</v>
      </c>
      <c r="V380" t="str">
        <f t="shared" si="40"/>
        <v>Sep</v>
      </c>
      <c r="W380" t="str">
        <f t="shared" si="41"/>
        <v>2013</v>
      </c>
    </row>
    <row r="381" spans="1:23" ht="30" x14ac:dyDescent="0.2">
      <c r="A381">
        <v>2182</v>
      </c>
      <c r="B381" s="3" t="s">
        <v>2183</v>
      </c>
      <c r="C381" s="3" t="s">
        <v>6292</v>
      </c>
      <c r="D381">
        <v>3000</v>
      </c>
      <c r="E381">
        <v>15725</v>
      </c>
      <c r="F381" t="s">
        <v>8219</v>
      </c>
      <c r="G381" t="s">
        <v>8229</v>
      </c>
      <c r="H381" t="s">
        <v>8251</v>
      </c>
      <c r="I381">
        <v>1412285825</v>
      </c>
      <c r="J381">
        <v>1409261825</v>
      </c>
      <c r="K381" t="b">
        <v>0</v>
      </c>
      <c r="L381">
        <v>356</v>
      </c>
      <c r="M381" t="b">
        <v>1</v>
      </c>
      <c r="N381" t="s">
        <v>8297</v>
      </c>
      <c r="O381" s="8">
        <f t="shared" si="35"/>
        <v>524.16666666666663</v>
      </c>
      <c r="P381" s="9">
        <f t="shared" si="36"/>
        <v>44.171348314606739</v>
      </c>
      <c r="Q381" t="s">
        <v>8333</v>
      </c>
      <c r="R381" t="s">
        <v>8351</v>
      </c>
      <c r="S381" s="13">
        <f t="shared" si="37"/>
        <v>41879.692418981482</v>
      </c>
      <c r="T381" s="14">
        <f t="shared" si="38"/>
        <v>41914.692418981482</v>
      </c>
      <c r="U381" s="13" t="str">
        <f t="shared" si="39"/>
        <v>Aug</v>
      </c>
      <c r="V381" t="str">
        <f t="shared" si="40"/>
        <v>Oct</v>
      </c>
      <c r="W381" t="str">
        <f t="shared" si="41"/>
        <v>2014</v>
      </c>
    </row>
    <row r="382" spans="1:23" ht="30" x14ac:dyDescent="0.2">
      <c r="A382">
        <v>2186</v>
      </c>
      <c r="B382" s="3" t="s">
        <v>2187</v>
      </c>
      <c r="C382" s="3" t="s">
        <v>6296</v>
      </c>
      <c r="D382">
        <v>20000</v>
      </c>
      <c r="E382">
        <v>21935</v>
      </c>
      <c r="F382" t="s">
        <v>8219</v>
      </c>
      <c r="G382" t="s">
        <v>8224</v>
      </c>
      <c r="H382" t="s">
        <v>8246</v>
      </c>
      <c r="I382">
        <v>1473213600</v>
      </c>
      <c r="J382">
        <v>1470062743</v>
      </c>
      <c r="K382" t="b">
        <v>0</v>
      </c>
      <c r="L382">
        <v>392</v>
      </c>
      <c r="M382" t="b">
        <v>1</v>
      </c>
      <c r="N382" t="s">
        <v>8297</v>
      </c>
      <c r="O382" s="8">
        <f t="shared" si="35"/>
        <v>109.67499999999998</v>
      </c>
      <c r="P382" s="9">
        <f t="shared" si="36"/>
        <v>55.956632653061227</v>
      </c>
      <c r="Q382" t="s">
        <v>8333</v>
      </c>
      <c r="R382" t="s">
        <v>8351</v>
      </c>
      <c r="S382" s="13">
        <f t="shared" si="37"/>
        <v>42583.406747685185</v>
      </c>
      <c r="T382" s="14">
        <f t="shared" si="38"/>
        <v>42619.874999999993</v>
      </c>
      <c r="U382" s="13" t="str">
        <f t="shared" si="39"/>
        <v>Aug</v>
      </c>
      <c r="V382" t="str">
        <f t="shared" si="40"/>
        <v>Sep</v>
      </c>
      <c r="W382" t="str">
        <f t="shared" si="41"/>
        <v>2016</v>
      </c>
    </row>
    <row r="383" spans="1:23" ht="45" x14ac:dyDescent="0.2">
      <c r="A383">
        <v>2203</v>
      </c>
      <c r="B383" s="3" t="s">
        <v>2204</v>
      </c>
      <c r="C383" s="3" t="s">
        <v>6313</v>
      </c>
      <c r="D383">
        <v>2000</v>
      </c>
      <c r="E383">
        <v>2191</v>
      </c>
      <c r="F383" t="s">
        <v>8219</v>
      </c>
      <c r="G383" t="s">
        <v>8229</v>
      </c>
      <c r="H383" t="s">
        <v>8251</v>
      </c>
      <c r="I383">
        <v>1443127082</v>
      </c>
      <c r="J383">
        <v>1440535082</v>
      </c>
      <c r="K383" t="b">
        <v>0</v>
      </c>
      <c r="L383">
        <v>50</v>
      </c>
      <c r="M383" t="b">
        <v>1</v>
      </c>
      <c r="N383" t="s">
        <v>8280</v>
      </c>
      <c r="O383" s="8">
        <f t="shared" si="35"/>
        <v>109.55</v>
      </c>
      <c r="P383" s="9">
        <f t="shared" si="36"/>
        <v>43.82</v>
      </c>
      <c r="Q383" t="s">
        <v>8325</v>
      </c>
      <c r="R383" t="s">
        <v>8330</v>
      </c>
      <c r="S383" s="13">
        <f t="shared" si="37"/>
        <v>42241.651412037034</v>
      </c>
      <c r="T383" s="14">
        <f t="shared" si="38"/>
        <v>42271.651412037034</v>
      </c>
      <c r="U383" s="13" t="str">
        <f t="shared" si="39"/>
        <v>Aug</v>
      </c>
      <c r="V383" t="str">
        <f t="shared" si="40"/>
        <v>Sep</v>
      </c>
      <c r="W383" t="str">
        <f t="shared" si="41"/>
        <v>2015</v>
      </c>
    </row>
    <row r="384" spans="1:23" ht="45" x14ac:dyDescent="0.2">
      <c r="A384">
        <v>2218</v>
      </c>
      <c r="B384" s="3" t="s">
        <v>2219</v>
      </c>
      <c r="C384" s="3" t="s">
        <v>6328</v>
      </c>
      <c r="D384">
        <v>2000</v>
      </c>
      <c r="E384">
        <v>2456.66</v>
      </c>
      <c r="F384" t="s">
        <v>8219</v>
      </c>
      <c r="G384" t="s">
        <v>8224</v>
      </c>
      <c r="H384" t="s">
        <v>8246</v>
      </c>
      <c r="I384">
        <v>1346198400</v>
      </c>
      <c r="J384">
        <v>1344281383</v>
      </c>
      <c r="K384" t="b">
        <v>0</v>
      </c>
      <c r="L384">
        <v>76</v>
      </c>
      <c r="M384" t="b">
        <v>1</v>
      </c>
      <c r="N384" t="s">
        <v>8280</v>
      </c>
      <c r="O384" s="8">
        <f t="shared" si="35"/>
        <v>122.833</v>
      </c>
      <c r="P384" s="9">
        <f t="shared" si="36"/>
        <v>32.324473684210524</v>
      </c>
      <c r="Q384" t="s">
        <v>8325</v>
      </c>
      <c r="R384" t="s">
        <v>8330</v>
      </c>
      <c r="S384" s="13">
        <f t="shared" si="37"/>
        <v>41127.603969907403</v>
      </c>
      <c r="T384" s="14">
        <f t="shared" si="38"/>
        <v>41149.791666666664</v>
      </c>
      <c r="U384" s="13" t="str">
        <f t="shared" si="39"/>
        <v>Aug</v>
      </c>
      <c r="V384" t="str">
        <f t="shared" si="40"/>
        <v>Aug</v>
      </c>
      <c r="W384" t="str">
        <f t="shared" si="41"/>
        <v>2012</v>
      </c>
    </row>
    <row r="385" spans="1:23" ht="45" x14ac:dyDescent="0.2">
      <c r="A385">
        <v>2225</v>
      </c>
      <c r="B385" s="3" t="s">
        <v>2226</v>
      </c>
      <c r="C385" s="3" t="s">
        <v>6335</v>
      </c>
      <c r="D385">
        <v>21000</v>
      </c>
      <c r="E385">
        <v>198415.01</v>
      </c>
      <c r="F385" t="s">
        <v>8219</v>
      </c>
      <c r="G385" t="s">
        <v>8225</v>
      </c>
      <c r="H385" t="s">
        <v>8247</v>
      </c>
      <c r="I385">
        <v>1411326015</v>
      </c>
      <c r="J385">
        <v>1408734015</v>
      </c>
      <c r="K385" t="b">
        <v>0</v>
      </c>
      <c r="L385">
        <v>1204</v>
      </c>
      <c r="M385" t="b">
        <v>1</v>
      </c>
      <c r="N385" t="s">
        <v>8297</v>
      </c>
      <c r="O385" s="8">
        <f t="shared" si="35"/>
        <v>944.83338095238094</v>
      </c>
      <c r="P385" s="9">
        <f t="shared" si="36"/>
        <v>164.79651993355483</v>
      </c>
      <c r="Q385" t="s">
        <v>8333</v>
      </c>
      <c r="R385" t="s">
        <v>8351</v>
      </c>
      <c r="S385" s="13">
        <f t="shared" si="37"/>
        <v>41873.583506944444</v>
      </c>
      <c r="T385" s="14">
        <f t="shared" si="38"/>
        <v>41903.583506944444</v>
      </c>
      <c r="U385" s="13" t="str">
        <f t="shared" si="39"/>
        <v>Aug</v>
      </c>
      <c r="V385" t="str">
        <f t="shared" si="40"/>
        <v>Sep</v>
      </c>
      <c r="W385" t="str">
        <f t="shared" si="41"/>
        <v>2014</v>
      </c>
    </row>
    <row r="386" spans="1:23" ht="45" x14ac:dyDescent="0.2">
      <c r="A386">
        <v>2246</v>
      </c>
      <c r="B386" s="3" t="s">
        <v>2247</v>
      </c>
      <c r="C386" s="3" t="s">
        <v>6356</v>
      </c>
      <c r="D386">
        <v>2500</v>
      </c>
      <c r="E386">
        <v>2503</v>
      </c>
      <c r="F386" t="s">
        <v>8219</v>
      </c>
      <c r="G386" t="s">
        <v>8225</v>
      </c>
      <c r="H386" t="s">
        <v>8247</v>
      </c>
      <c r="I386">
        <v>1441393210</v>
      </c>
      <c r="J386">
        <v>1438801210</v>
      </c>
      <c r="K386" t="b">
        <v>0</v>
      </c>
      <c r="L386">
        <v>57</v>
      </c>
      <c r="M386" t="b">
        <v>1</v>
      </c>
      <c r="N386" t="s">
        <v>8297</v>
      </c>
      <c r="O386" s="8">
        <f t="shared" ref="O386:O449" si="42">(E386/D386)*100</f>
        <v>100.12</v>
      </c>
      <c r="P386" s="9">
        <f t="shared" ref="P386:P449" si="43">IFERROR(E386/L386,0)</f>
        <v>43.912280701754383</v>
      </c>
      <c r="Q386" t="s">
        <v>8333</v>
      </c>
      <c r="R386" t="s">
        <v>8351</v>
      </c>
      <c r="S386" s="13">
        <f t="shared" ref="S386:S449" si="44">(J386/86400)+25569+(-5/24)</f>
        <v>42221.583449074074</v>
      </c>
      <c r="T386" s="14">
        <f t="shared" ref="T386:T449" si="45">(I386/86400)+25569+(-5/24)</f>
        <v>42251.583449074074</v>
      </c>
      <c r="U386" s="13" t="str">
        <f t="shared" ref="U386:U449" si="46">TEXT((S386),"mmm")</f>
        <v>Aug</v>
      </c>
      <c r="V386" t="str">
        <f t="shared" ref="V386:V449" si="47">TEXT((T386),"mmm")</f>
        <v>Sep</v>
      </c>
      <c r="W386" t="str">
        <f t="shared" ref="W386:W449" si="48">TEXT((S386),"yyyy")</f>
        <v>2015</v>
      </c>
    </row>
    <row r="387" spans="1:23" ht="45" x14ac:dyDescent="0.2">
      <c r="A387">
        <v>2280</v>
      </c>
      <c r="B387" s="3" t="s">
        <v>2281</v>
      </c>
      <c r="C387" s="3" t="s">
        <v>6390</v>
      </c>
      <c r="D387">
        <v>9800</v>
      </c>
      <c r="E387">
        <v>39550.5</v>
      </c>
      <c r="F387" t="s">
        <v>8219</v>
      </c>
      <c r="G387" t="s">
        <v>8224</v>
      </c>
      <c r="H387" t="s">
        <v>8246</v>
      </c>
      <c r="I387">
        <v>1442501991</v>
      </c>
      <c r="J387">
        <v>1439909991</v>
      </c>
      <c r="K387" t="b">
        <v>0</v>
      </c>
      <c r="L387">
        <v>480</v>
      </c>
      <c r="M387" t="b">
        <v>1</v>
      </c>
      <c r="N387" t="s">
        <v>8297</v>
      </c>
      <c r="O387" s="8">
        <f t="shared" si="42"/>
        <v>403.57653061224488</v>
      </c>
      <c r="P387" s="9">
        <f t="shared" si="43"/>
        <v>82.396874999999994</v>
      </c>
      <c r="Q387" t="s">
        <v>8333</v>
      </c>
      <c r="R387" t="s">
        <v>8351</v>
      </c>
      <c r="S387" s="13">
        <f t="shared" si="44"/>
        <v>42234.416562499995</v>
      </c>
      <c r="T387" s="14">
        <f t="shared" si="45"/>
        <v>42264.416562499995</v>
      </c>
      <c r="U387" s="13" t="str">
        <f t="shared" si="46"/>
        <v>Aug</v>
      </c>
      <c r="V387" t="str">
        <f t="shared" si="47"/>
        <v>Sep</v>
      </c>
      <c r="W387" t="str">
        <f t="shared" si="48"/>
        <v>2015</v>
      </c>
    </row>
    <row r="388" spans="1:23" ht="45" x14ac:dyDescent="0.2">
      <c r="A388">
        <v>2286</v>
      </c>
      <c r="B388" s="3" t="s">
        <v>2287</v>
      </c>
      <c r="C388" s="3" t="s">
        <v>6396</v>
      </c>
      <c r="D388">
        <v>1500</v>
      </c>
      <c r="E388">
        <v>1501</v>
      </c>
      <c r="F388" t="s">
        <v>8219</v>
      </c>
      <c r="G388" t="s">
        <v>8224</v>
      </c>
      <c r="H388" t="s">
        <v>8246</v>
      </c>
      <c r="I388">
        <v>1378439940</v>
      </c>
      <c r="J388">
        <v>1376003254</v>
      </c>
      <c r="K388" t="b">
        <v>0</v>
      </c>
      <c r="L388">
        <v>14</v>
      </c>
      <c r="M388" t="b">
        <v>1</v>
      </c>
      <c r="N388" t="s">
        <v>8276</v>
      </c>
      <c r="O388" s="8">
        <f t="shared" si="42"/>
        <v>100.06666666666666</v>
      </c>
      <c r="P388" s="9">
        <f t="shared" si="43"/>
        <v>107.21428571428571</v>
      </c>
      <c r="Q388" t="s">
        <v>8325</v>
      </c>
      <c r="R388" t="s">
        <v>8326</v>
      </c>
      <c r="S388" s="13">
        <f t="shared" si="44"/>
        <v>41494.755254629628</v>
      </c>
      <c r="T388" s="14">
        <f t="shared" si="45"/>
        <v>41522.957638888889</v>
      </c>
      <c r="U388" s="13" t="str">
        <f t="shared" si="46"/>
        <v>Aug</v>
      </c>
      <c r="V388" t="str">
        <f t="shared" si="47"/>
        <v>Sep</v>
      </c>
      <c r="W388" t="str">
        <f t="shared" si="48"/>
        <v>2013</v>
      </c>
    </row>
    <row r="389" spans="1:23" ht="30" x14ac:dyDescent="0.2">
      <c r="A389">
        <v>2293</v>
      </c>
      <c r="B389" s="3" t="s">
        <v>2294</v>
      </c>
      <c r="C389" s="3" t="s">
        <v>6403</v>
      </c>
      <c r="D389">
        <v>850</v>
      </c>
      <c r="E389">
        <v>920</v>
      </c>
      <c r="F389" t="s">
        <v>8219</v>
      </c>
      <c r="G389" t="s">
        <v>8224</v>
      </c>
      <c r="H389" t="s">
        <v>8246</v>
      </c>
      <c r="I389">
        <v>1348545540</v>
      </c>
      <c r="J389">
        <v>1346345999</v>
      </c>
      <c r="K389" t="b">
        <v>0</v>
      </c>
      <c r="L389">
        <v>27</v>
      </c>
      <c r="M389" t="b">
        <v>1</v>
      </c>
      <c r="N389" t="s">
        <v>8276</v>
      </c>
      <c r="O389" s="8">
        <f t="shared" si="42"/>
        <v>108.23529411764706</v>
      </c>
      <c r="P389" s="9">
        <f t="shared" si="43"/>
        <v>34.074074074074076</v>
      </c>
      <c r="Q389" t="s">
        <v>8325</v>
      </c>
      <c r="R389" t="s">
        <v>8326</v>
      </c>
      <c r="S389" s="13">
        <f t="shared" si="44"/>
        <v>41151.499988425923</v>
      </c>
      <c r="T389" s="14">
        <f t="shared" si="45"/>
        <v>41176.957638888889</v>
      </c>
      <c r="U389" s="13" t="str">
        <f t="shared" si="46"/>
        <v>Aug</v>
      </c>
      <c r="V389" t="str">
        <f t="shared" si="47"/>
        <v>Sep</v>
      </c>
      <c r="W389" t="str">
        <f t="shared" si="48"/>
        <v>2012</v>
      </c>
    </row>
    <row r="390" spans="1:23" ht="60" x14ac:dyDescent="0.2">
      <c r="A390">
        <v>2318</v>
      </c>
      <c r="B390" s="3" t="s">
        <v>2319</v>
      </c>
      <c r="C390" s="3" t="s">
        <v>6428</v>
      </c>
      <c r="D390">
        <v>5000</v>
      </c>
      <c r="E390">
        <v>6053</v>
      </c>
      <c r="F390" t="s">
        <v>8219</v>
      </c>
      <c r="G390" t="s">
        <v>8224</v>
      </c>
      <c r="H390" t="s">
        <v>8246</v>
      </c>
      <c r="I390">
        <v>1253937540</v>
      </c>
      <c r="J390">
        <v>1251214014</v>
      </c>
      <c r="K390" t="b">
        <v>1</v>
      </c>
      <c r="L390">
        <v>163</v>
      </c>
      <c r="M390" t="b">
        <v>1</v>
      </c>
      <c r="N390" t="s">
        <v>8279</v>
      </c>
      <c r="O390" s="8">
        <f t="shared" si="42"/>
        <v>121.05999999999999</v>
      </c>
      <c r="P390" s="9">
        <f t="shared" si="43"/>
        <v>37.134969325153371</v>
      </c>
      <c r="Q390" t="s">
        <v>8325</v>
      </c>
      <c r="R390" t="s">
        <v>8329</v>
      </c>
      <c r="S390" s="13">
        <f t="shared" si="44"/>
        <v>40050.435347222221</v>
      </c>
      <c r="T390" s="14">
        <f t="shared" si="45"/>
        <v>40081.957638888889</v>
      </c>
      <c r="U390" s="13" t="str">
        <f t="shared" si="46"/>
        <v>Aug</v>
      </c>
      <c r="V390" t="str">
        <f t="shared" si="47"/>
        <v>Sep</v>
      </c>
      <c r="W390" t="str">
        <f t="shared" si="48"/>
        <v>2009</v>
      </c>
    </row>
    <row r="391" spans="1:23" ht="60" x14ac:dyDescent="0.2">
      <c r="A391">
        <v>2445</v>
      </c>
      <c r="B391" s="3" t="s">
        <v>2446</v>
      </c>
      <c r="C391" s="3" t="s">
        <v>6555</v>
      </c>
      <c r="D391">
        <v>5000</v>
      </c>
      <c r="E391">
        <v>8640</v>
      </c>
      <c r="F391" t="s">
        <v>8219</v>
      </c>
      <c r="G391" t="s">
        <v>8224</v>
      </c>
      <c r="H391" t="s">
        <v>8246</v>
      </c>
      <c r="I391">
        <v>1443242021</v>
      </c>
      <c r="J391">
        <v>1440650021</v>
      </c>
      <c r="K391" t="b">
        <v>0</v>
      </c>
      <c r="L391">
        <v>115</v>
      </c>
      <c r="M391" t="b">
        <v>1</v>
      </c>
      <c r="N391" t="s">
        <v>8298</v>
      </c>
      <c r="O391" s="8">
        <f t="shared" si="42"/>
        <v>172.8</v>
      </c>
      <c r="P391" s="9">
        <f t="shared" si="43"/>
        <v>75.130434782608702</v>
      </c>
      <c r="Q391" t="s">
        <v>8336</v>
      </c>
      <c r="R391" t="s">
        <v>8352</v>
      </c>
      <c r="S391" s="13">
        <f t="shared" si="44"/>
        <v>42242.981724537036</v>
      </c>
      <c r="T391" s="14">
        <f t="shared" si="45"/>
        <v>42272.981724537036</v>
      </c>
      <c r="U391" s="13" t="str">
        <f t="shared" si="46"/>
        <v>Aug</v>
      </c>
      <c r="V391" t="str">
        <f t="shared" si="47"/>
        <v>Sep</v>
      </c>
      <c r="W391" t="str">
        <f t="shared" si="48"/>
        <v>2015</v>
      </c>
    </row>
    <row r="392" spans="1:23" ht="45" x14ac:dyDescent="0.2">
      <c r="A392">
        <v>2448</v>
      </c>
      <c r="B392" s="3" t="s">
        <v>2449</v>
      </c>
      <c r="C392" s="3" t="s">
        <v>6558</v>
      </c>
      <c r="D392">
        <v>400</v>
      </c>
      <c r="E392">
        <v>430</v>
      </c>
      <c r="F392" t="s">
        <v>8219</v>
      </c>
      <c r="G392" t="s">
        <v>8224</v>
      </c>
      <c r="H392" t="s">
        <v>8246</v>
      </c>
      <c r="I392">
        <v>1472621760</v>
      </c>
      <c r="J392">
        <v>1472110513</v>
      </c>
      <c r="K392" t="b">
        <v>0</v>
      </c>
      <c r="L392">
        <v>9</v>
      </c>
      <c r="M392" t="b">
        <v>1</v>
      </c>
      <c r="N392" t="s">
        <v>8298</v>
      </c>
      <c r="O392" s="8">
        <f t="shared" si="42"/>
        <v>107.5</v>
      </c>
      <c r="P392" s="9">
        <f t="shared" si="43"/>
        <v>47.777777777777779</v>
      </c>
      <c r="Q392" t="s">
        <v>8336</v>
      </c>
      <c r="R392" t="s">
        <v>8352</v>
      </c>
      <c r="S392" s="13">
        <f t="shared" si="44"/>
        <v>42607.107789351845</v>
      </c>
      <c r="T392" s="14">
        <f t="shared" si="45"/>
        <v>42613.025000000001</v>
      </c>
      <c r="U392" s="13" t="str">
        <f t="shared" si="46"/>
        <v>Aug</v>
      </c>
      <c r="V392" t="str">
        <f t="shared" si="47"/>
        <v>Aug</v>
      </c>
      <c r="W392" t="str">
        <f t="shared" si="48"/>
        <v>2016</v>
      </c>
    </row>
    <row r="393" spans="1:23" ht="45" x14ac:dyDescent="0.2">
      <c r="A393">
        <v>2461</v>
      </c>
      <c r="B393" s="3" t="s">
        <v>2462</v>
      </c>
      <c r="C393" s="3" t="s">
        <v>6571</v>
      </c>
      <c r="D393">
        <v>7500</v>
      </c>
      <c r="E393">
        <v>7785</v>
      </c>
      <c r="F393" t="s">
        <v>8219</v>
      </c>
      <c r="G393" t="s">
        <v>8224</v>
      </c>
      <c r="H393" t="s">
        <v>8246</v>
      </c>
      <c r="I393">
        <v>1317438000</v>
      </c>
      <c r="J393">
        <v>1314577097</v>
      </c>
      <c r="K393" t="b">
        <v>0</v>
      </c>
      <c r="L393">
        <v>86</v>
      </c>
      <c r="M393" t="b">
        <v>1</v>
      </c>
      <c r="N393" t="s">
        <v>8279</v>
      </c>
      <c r="O393" s="8">
        <f t="shared" si="42"/>
        <v>103.8</v>
      </c>
      <c r="P393" s="9">
        <f t="shared" si="43"/>
        <v>90.523255813953483</v>
      </c>
      <c r="Q393" t="s">
        <v>8325</v>
      </c>
      <c r="R393" t="s">
        <v>8329</v>
      </c>
      <c r="S393" s="13">
        <f t="shared" si="44"/>
        <v>40783.804363425923</v>
      </c>
      <c r="T393" s="14">
        <f t="shared" si="45"/>
        <v>40816.916666666664</v>
      </c>
      <c r="U393" s="13" t="str">
        <f t="shared" si="46"/>
        <v>Aug</v>
      </c>
      <c r="V393" t="str">
        <f t="shared" si="47"/>
        <v>Sep</v>
      </c>
      <c r="W393" t="str">
        <f t="shared" si="48"/>
        <v>2011</v>
      </c>
    </row>
    <row r="394" spans="1:23" ht="30" x14ac:dyDescent="0.2">
      <c r="A394">
        <v>2465</v>
      </c>
      <c r="B394" s="3" t="s">
        <v>2466</v>
      </c>
      <c r="C394" s="3" t="s">
        <v>6575</v>
      </c>
      <c r="D394">
        <v>700</v>
      </c>
      <c r="E394">
        <v>1261</v>
      </c>
      <c r="F394" t="s">
        <v>8219</v>
      </c>
      <c r="G394" t="s">
        <v>8224</v>
      </c>
      <c r="H394" t="s">
        <v>8246</v>
      </c>
      <c r="I394">
        <v>1348420548</v>
      </c>
      <c r="J394">
        <v>1345828548</v>
      </c>
      <c r="K394" t="b">
        <v>0</v>
      </c>
      <c r="L394">
        <v>48</v>
      </c>
      <c r="M394" t="b">
        <v>1</v>
      </c>
      <c r="N394" t="s">
        <v>8279</v>
      </c>
      <c r="O394" s="8">
        <f t="shared" si="42"/>
        <v>180.14285714285714</v>
      </c>
      <c r="P394" s="9">
        <f t="shared" si="43"/>
        <v>26.270833333333332</v>
      </c>
      <c r="Q394" t="s">
        <v>8325</v>
      </c>
      <c r="R394" t="s">
        <v>8329</v>
      </c>
      <c r="S394" s="13">
        <f t="shared" si="44"/>
        <v>41145.510972222219</v>
      </c>
      <c r="T394" s="14">
        <f t="shared" si="45"/>
        <v>41175.510972222219</v>
      </c>
      <c r="U394" s="13" t="str">
        <f t="shared" si="46"/>
        <v>Aug</v>
      </c>
      <c r="V394" t="str">
        <f t="shared" si="47"/>
        <v>Sep</v>
      </c>
      <c r="W394" t="str">
        <f t="shared" si="48"/>
        <v>2012</v>
      </c>
    </row>
    <row r="395" spans="1:23" ht="45" x14ac:dyDescent="0.2">
      <c r="A395">
        <v>2474</v>
      </c>
      <c r="B395" s="3" t="s">
        <v>2475</v>
      </c>
      <c r="C395" s="3" t="s">
        <v>6584</v>
      </c>
      <c r="D395">
        <v>5000</v>
      </c>
      <c r="E395">
        <v>5000.18</v>
      </c>
      <c r="F395" t="s">
        <v>8219</v>
      </c>
      <c r="G395" t="s">
        <v>8224</v>
      </c>
      <c r="H395" t="s">
        <v>8246</v>
      </c>
      <c r="I395">
        <v>1286756176</v>
      </c>
      <c r="J395">
        <v>1282868176</v>
      </c>
      <c r="K395" t="b">
        <v>0</v>
      </c>
      <c r="L395">
        <v>38</v>
      </c>
      <c r="M395" t="b">
        <v>1</v>
      </c>
      <c r="N395" t="s">
        <v>8279</v>
      </c>
      <c r="O395" s="8">
        <f t="shared" si="42"/>
        <v>100.00360000000002</v>
      </c>
      <c r="P395" s="9">
        <f t="shared" si="43"/>
        <v>131.58368421052631</v>
      </c>
      <c r="Q395" t="s">
        <v>8325</v>
      </c>
      <c r="R395" t="s">
        <v>8329</v>
      </c>
      <c r="S395" s="13">
        <f t="shared" si="44"/>
        <v>40416.80296296296</v>
      </c>
      <c r="T395" s="14">
        <f t="shared" si="45"/>
        <v>40461.80296296296</v>
      </c>
      <c r="U395" s="13" t="str">
        <f t="shared" si="46"/>
        <v>Aug</v>
      </c>
      <c r="V395" t="str">
        <f t="shared" si="47"/>
        <v>Oct</v>
      </c>
      <c r="W395" t="str">
        <f t="shared" si="48"/>
        <v>2010</v>
      </c>
    </row>
    <row r="396" spans="1:23" ht="45" x14ac:dyDescent="0.2">
      <c r="A396">
        <v>2480</v>
      </c>
      <c r="B396" s="3" t="s">
        <v>2480</v>
      </c>
      <c r="C396" s="3" t="s">
        <v>6590</v>
      </c>
      <c r="D396">
        <v>2000</v>
      </c>
      <c r="E396">
        <v>2000</v>
      </c>
      <c r="F396" t="s">
        <v>8219</v>
      </c>
      <c r="G396" t="s">
        <v>8224</v>
      </c>
      <c r="H396" t="s">
        <v>8246</v>
      </c>
      <c r="I396">
        <v>1444516084</v>
      </c>
      <c r="J396">
        <v>1439332084</v>
      </c>
      <c r="K396" t="b">
        <v>0</v>
      </c>
      <c r="L396">
        <v>8</v>
      </c>
      <c r="M396" t="b">
        <v>1</v>
      </c>
      <c r="N396" t="s">
        <v>8279</v>
      </c>
      <c r="O396" s="8">
        <f t="shared" si="42"/>
        <v>100</v>
      </c>
      <c r="P396" s="9">
        <f t="shared" si="43"/>
        <v>250</v>
      </c>
      <c r="Q396" t="s">
        <v>8325</v>
      </c>
      <c r="R396" t="s">
        <v>8329</v>
      </c>
      <c r="S396" s="13">
        <f t="shared" si="44"/>
        <v>42227.727824074071</v>
      </c>
      <c r="T396" s="14">
        <f t="shared" si="45"/>
        <v>42287.727824074071</v>
      </c>
      <c r="U396" s="13" t="str">
        <f t="shared" si="46"/>
        <v>Aug</v>
      </c>
      <c r="V396" t="str">
        <f t="shared" si="47"/>
        <v>Oct</v>
      </c>
      <c r="W396" t="str">
        <f t="shared" si="48"/>
        <v>2015</v>
      </c>
    </row>
    <row r="397" spans="1:23" ht="45" x14ac:dyDescent="0.2">
      <c r="A397">
        <v>2484</v>
      </c>
      <c r="B397" s="3" t="s">
        <v>2484</v>
      </c>
      <c r="C397" s="3" t="s">
        <v>6594</v>
      </c>
      <c r="D397">
        <v>3500</v>
      </c>
      <c r="E397">
        <v>4176.1099999999997</v>
      </c>
      <c r="F397" t="s">
        <v>8219</v>
      </c>
      <c r="G397" t="s">
        <v>8224</v>
      </c>
      <c r="H397" t="s">
        <v>8246</v>
      </c>
      <c r="I397">
        <v>1316124003</v>
      </c>
      <c r="J397">
        <v>1313532003</v>
      </c>
      <c r="K397" t="b">
        <v>0</v>
      </c>
      <c r="L397">
        <v>90</v>
      </c>
      <c r="M397" t="b">
        <v>1</v>
      </c>
      <c r="N397" t="s">
        <v>8279</v>
      </c>
      <c r="O397" s="8">
        <f t="shared" si="42"/>
        <v>119.31742857142855</v>
      </c>
      <c r="P397" s="9">
        <f t="shared" si="43"/>
        <v>46.401222222222216</v>
      </c>
      <c r="Q397" t="s">
        <v>8325</v>
      </c>
      <c r="R397" t="s">
        <v>8329</v>
      </c>
      <c r="S397" s="13">
        <f t="shared" si="44"/>
        <v>40771.708368055552</v>
      </c>
      <c r="T397" s="14">
        <f t="shared" si="45"/>
        <v>40801.708368055552</v>
      </c>
      <c r="U397" s="13" t="str">
        <f t="shared" si="46"/>
        <v>Aug</v>
      </c>
      <c r="V397" t="str">
        <f t="shared" si="47"/>
        <v>Sep</v>
      </c>
      <c r="W397" t="str">
        <f t="shared" si="48"/>
        <v>2011</v>
      </c>
    </row>
    <row r="398" spans="1:23" ht="45" x14ac:dyDescent="0.2">
      <c r="A398">
        <v>2528</v>
      </c>
      <c r="B398" s="3" t="s">
        <v>2528</v>
      </c>
      <c r="C398" s="3" t="s">
        <v>6638</v>
      </c>
      <c r="D398">
        <v>4000</v>
      </c>
      <c r="E398">
        <v>4289.99</v>
      </c>
      <c r="F398" t="s">
        <v>8219</v>
      </c>
      <c r="G398" t="s">
        <v>8225</v>
      </c>
      <c r="H398" t="s">
        <v>8247</v>
      </c>
      <c r="I398">
        <v>1440068400</v>
      </c>
      <c r="J398">
        <v>1438459303</v>
      </c>
      <c r="K398" t="b">
        <v>0</v>
      </c>
      <c r="L398">
        <v>81</v>
      </c>
      <c r="M398" t="b">
        <v>1</v>
      </c>
      <c r="N398" t="s">
        <v>8300</v>
      </c>
      <c r="O398" s="8">
        <f t="shared" si="42"/>
        <v>107.24974999999999</v>
      </c>
      <c r="P398" s="9">
        <f t="shared" si="43"/>
        <v>52.962839506172834</v>
      </c>
      <c r="Q398" t="s">
        <v>8325</v>
      </c>
      <c r="R398" t="s">
        <v>8354</v>
      </c>
      <c r="S398" s="13">
        <f t="shared" si="44"/>
        <v>42217.626192129632</v>
      </c>
      <c r="T398" s="14">
        <f t="shared" si="45"/>
        <v>42236.249999999993</v>
      </c>
      <c r="U398" s="13" t="str">
        <f t="shared" si="46"/>
        <v>Aug</v>
      </c>
      <c r="V398" t="str">
        <f t="shared" si="47"/>
        <v>Aug</v>
      </c>
      <c r="W398" t="str">
        <f t="shared" si="48"/>
        <v>2015</v>
      </c>
    </row>
    <row r="399" spans="1:23" ht="45" x14ac:dyDescent="0.2">
      <c r="A399">
        <v>2540</v>
      </c>
      <c r="B399" s="3" t="s">
        <v>2540</v>
      </c>
      <c r="C399" s="3" t="s">
        <v>6650</v>
      </c>
      <c r="D399">
        <v>2500</v>
      </c>
      <c r="E399">
        <v>2585</v>
      </c>
      <c r="F399" t="s">
        <v>8219</v>
      </c>
      <c r="G399" t="s">
        <v>8224</v>
      </c>
      <c r="H399" t="s">
        <v>8246</v>
      </c>
      <c r="I399">
        <v>1319904721</v>
      </c>
      <c r="J399">
        <v>1314720721</v>
      </c>
      <c r="K399" t="b">
        <v>0</v>
      </c>
      <c r="L399">
        <v>27</v>
      </c>
      <c r="M399" t="b">
        <v>1</v>
      </c>
      <c r="N399" t="s">
        <v>8300</v>
      </c>
      <c r="O399" s="8">
        <f t="shared" si="42"/>
        <v>103.4</v>
      </c>
      <c r="P399" s="9">
        <f t="shared" si="43"/>
        <v>95.740740740740748</v>
      </c>
      <c r="Q399" t="s">
        <v>8325</v>
      </c>
      <c r="R399" t="s">
        <v>8354</v>
      </c>
      <c r="S399" s="13">
        <f t="shared" si="44"/>
        <v>40785.466678240737</v>
      </c>
      <c r="T399" s="14">
        <f t="shared" si="45"/>
        <v>40845.466678240737</v>
      </c>
      <c r="U399" s="13" t="str">
        <f t="shared" si="46"/>
        <v>Aug</v>
      </c>
      <c r="V399" t="str">
        <f t="shared" si="47"/>
        <v>Oct</v>
      </c>
      <c r="W399" t="str">
        <f t="shared" si="48"/>
        <v>2011</v>
      </c>
    </row>
    <row r="400" spans="1:23" ht="45" x14ac:dyDescent="0.2">
      <c r="A400">
        <v>2542</v>
      </c>
      <c r="B400" s="3" t="s">
        <v>2542</v>
      </c>
      <c r="C400" s="3" t="s">
        <v>6652</v>
      </c>
      <c r="D400">
        <v>700</v>
      </c>
      <c r="E400">
        <v>725</v>
      </c>
      <c r="F400" t="s">
        <v>8219</v>
      </c>
      <c r="G400" t="s">
        <v>8224</v>
      </c>
      <c r="H400" t="s">
        <v>8246</v>
      </c>
      <c r="I400">
        <v>1380599940</v>
      </c>
      <c r="J400">
        <v>1377252857</v>
      </c>
      <c r="K400" t="b">
        <v>0</v>
      </c>
      <c r="L400">
        <v>13</v>
      </c>
      <c r="M400" t="b">
        <v>1</v>
      </c>
      <c r="N400" t="s">
        <v>8300</v>
      </c>
      <c r="O400" s="8">
        <f t="shared" si="42"/>
        <v>103.57142857142858</v>
      </c>
      <c r="P400" s="9">
        <f t="shared" si="43"/>
        <v>55.769230769230766</v>
      </c>
      <c r="Q400" t="s">
        <v>8325</v>
      </c>
      <c r="R400" t="s">
        <v>8354</v>
      </c>
      <c r="S400" s="13">
        <f t="shared" si="44"/>
        <v>41509.218252314815</v>
      </c>
      <c r="T400" s="14">
        <f t="shared" si="45"/>
        <v>41547.957638888889</v>
      </c>
      <c r="U400" s="13" t="str">
        <f t="shared" si="46"/>
        <v>Aug</v>
      </c>
      <c r="V400" t="str">
        <f t="shared" si="47"/>
        <v>Sep</v>
      </c>
      <c r="W400" t="str">
        <f t="shared" si="48"/>
        <v>2013</v>
      </c>
    </row>
    <row r="401" spans="1:23" ht="45" x14ac:dyDescent="0.2">
      <c r="A401">
        <v>2550</v>
      </c>
      <c r="B401" s="3" t="s">
        <v>2550</v>
      </c>
      <c r="C401" s="3" t="s">
        <v>6660</v>
      </c>
      <c r="D401">
        <v>6500</v>
      </c>
      <c r="E401">
        <v>6555</v>
      </c>
      <c r="F401" t="s">
        <v>8219</v>
      </c>
      <c r="G401" t="s">
        <v>8224</v>
      </c>
      <c r="H401" t="s">
        <v>8246</v>
      </c>
      <c r="I401">
        <v>1444276740</v>
      </c>
      <c r="J401">
        <v>1439392406</v>
      </c>
      <c r="K401" t="b">
        <v>0</v>
      </c>
      <c r="L401">
        <v>150</v>
      </c>
      <c r="M401" t="b">
        <v>1</v>
      </c>
      <c r="N401" t="s">
        <v>8300</v>
      </c>
      <c r="O401" s="8">
        <f t="shared" si="42"/>
        <v>100.84615384615385</v>
      </c>
      <c r="P401" s="9">
        <f t="shared" si="43"/>
        <v>43.7</v>
      </c>
      <c r="Q401" t="s">
        <v>8325</v>
      </c>
      <c r="R401" t="s">
        <v>8354</v>
      </c>
      <c r="S401" s="13">
        <f t="shared" si="44"/>
        <v>42228.425995370366</v>
      </c>
      <c r="T401" s="14">
        <f t="shared" si="45"/>
        <v>42284.957638888889</v>
      </c>
      <c r="U401" s="13" t="str">
        <f t="shared" si="46"/>
        <v>Aug</v>
      </c>
      <c r="V401" t="str">
        <f t="shared" si="47"/>
        <v>Oct</v>
      </c>
      <c r="W401" t="str">
        <f t="shared" si="48"/>
        <v>2015</v>
      </c>
    </row>
    <row r="402" spans="1:23" ht="45" x14ac:dyDescent="0.2">
      <c r="A402">
        <v>2601</v>
      </c>
      <c r="B402" s="3" t="s">
        <v>2601</v>
      </c>
      <c r="C402" s="3" t="s">
        <v>6711</v>
      </c>
      <c r="D402">
        <v>500</v>
      </c>
      <c r="E402">
        <v>3307</v>
      </c>
      <c r="F402" t="s">
        <v>8219</v>
      </c>
      <c r="G402" t="s">
        <v>8224</v>
      </c>
      <c r="H402" t="s">
        <v>8246</v>
      </c>
      <c r="I402">
        <v>1347508740</v>
      </c>
      <c r="J402">
        <v>1346276349</v>
      </c>
      <c r="K402" t="b">
        <v>1</v>
      </c>
      <c r="L402">
        <v>151</v>
      </c>
      <c r="M402" t="b">
        <v>1</v>
      </c>
      <c r="N402" t="s">
        <v>8301</v>
      </c>
      <c r="O402" s="8">
        <f t="shared" si="42"/>
        <v>661.4</v>
      </c>
      <c r="P402" s="9">
        <f t="shared" si="43"/>
        <v>21.900662251655628</v>
      </c>
      <c r="Q402" t="s">
        <v>8319</v>
      </c>
      <c r="R402" t="s">
        <v>8355</v>
      </c>
      <c r="S402" s="13">
        <f t="shared" si="44"/>
        <v>41150.693854166668</v>
      </c>
      <c r="T402" s="14">
        <f t="shared" si="45"/>
        <v>41164.957638888889</v>
      </c>
      <c r="U402" s="13" t="str">
        <f t="shared" si="46"/>
        <v>Aug</v>
      </c>
      <c r="V402" t="str">
        <f t="shared" si="47"/>
        <v>Sep</v>
      </c>
      <c r="W402" t="str">
        <f t="shared" si="48"/>
        <v>2012</v>
      </c>
    </row>
    <row r="403" spans="1:23" ht="45" x14ac:dyDescent="0.2">
      <c r="A403">
        <v>2613</v>
      </c>
      <c r="B403" s="3" t="s">
        <v>2613</v>
      </c>
      <c r="C403" s="3" t="s">
        <v>6723</v>
      </c>
      <c r="D403">
        <v>7500</v>
      </c>
      <c r="E403">
        <v>7576</v>
      </c>
      <c r="F403" t="s">
        <v>8219</v>
      </c>
      <c r="G403" t="s">
        <v>8224</v>
      </c>
      <c r="H403" t="s">
        <v>8246</v>
      </c>
      <c r="I403">
        <v>1348256294</v>
      </c>
      <c r="J403">
        <v>1345664294</v>
      </c>
      <c r="K403" t="b">
        <v>1</v>
      </c>
      <c r="L403">
        <v>28</v>
      </c>
      <c r="M403" t="b">
        <v>1</v>
      </c>
      <c r="N403" t="s">
        <v>8301</v>
      </c>
      <c r="O403" s="8">
        <f t="shared" si="42"/>
        <v>101.01333333333334</v>
      </c>
      <c r="P403" s="9">
        <f t="shared" si="43"/>
        <v>270.57142857142856</v>
      </c>
      <c r="Q403" t="s">
        <v>8319</v>
      </c>
      <c r="R403" t="s">
        <v>8355</v>
      </c>
      <c r="S403" s="13">
        <f t="shared" si="44"/>
        <v>41143.609884259255</v>
      </c>
      <c r="T403" s="14">
        <f t="shared" si="45"/>
        <v>41173.609884259255</v>
      </c>
      <c r="U403" s="13" t="str">
        <f t="shared" si="46"/>
        <v>Aug</v>
      </c>
      <c r="V403" t="str">
        <f t="shared" si="47"/>
        <v>Sep</v>
      </c>
      <c r="W403" t="str">
        <f t="shared" si="48"/>
        <v>2012</v>
      </c>
    </row>
    <row r="404" spans="1:23" ht="45" x14ac:dyDescent="0.2">
      <c r="A404">
        <v>2624</v>
      </c>
      <c r="B404" s="3" t="s">
        <v>2624</v>
      </c>
      <c r="C404" s="3" t="s">
        <v>6734</v>
      </c>
      <c r="D404">
        <v>8000</v>
      </c>
      <c r="E404">
        <v>110353.65</v>
      </c>
      <c r="F404" t="s">
        <v>8219</v>
      </c>
      <c r="G404" t="s">
        <v>8224</v>
      </c>
      <c r="H404" t="s">
        <v>8246</v>
      </c>
      <c r="I404">
        <v>1347530822</v>
      </c>
      <c r="J404">
        <v>1345716422</v>
      </c>
      <c r="K404" t="b">
        <v>0</v>
      </c>
      <c r="L404">
        <v>3468</v>
      </c>
      <c r="M404" t="b">
        <v>1</v>
      </c>
      <c r="N404" t="s">
        <v>8301</v>
      </c>
      <c r="O404" s="8">
        <f t="shared" si="42"/>
        <v>1379.4206249999997</v>
      </c>
      <c r="P404" s="9">
        <f t="shared" si="43"/>
        <v>31.820544982698959</v>
      </c>
      <c r="Q404" t="s">
        <v>8319</v>
      </c>
      <c r="R404" t="s">
        <v>8355</v>
      </c>
      <c r="S404" s="13">
        <f t="shared" si="44"/>
        <v>41144.213217592587</v>
      </c>
      <c r="T404" s="14">
        <f t="shared" si="45"/>
        <v>41165.213217592587</v>
      </c>
      <c r="U404" s="13" t="str">
        <f t="shared" si="46"/>
        <v>Aug</v>
      </c>
      <c r="V404" t="str">
        <f t="shared" si="47"/>
        <v>Sep</v>
      </c>
      <c r="W404" t="str">
        <f t="shared" si="48"/>
        <v>2012</v>
      </c>
    </row>
    <row r="405" spans="1:23" ht="45" x14ac:dyDescent="0.2">
      <c r="A405">
        <v>2631</v>
      </c>
      <c r="B405" s="3" t="s">
        <v>2631</v>
      </c>
      <c r="C405" s="3" t="s">
        <v>6741</v>
      </c>
      <c r="D405">
        <v>20000</v>
      </c>
      <c r="E405">
        <v>22933.05</v>
      </c>
      <c r="F405" t="s">
        <v>8219</v>
      </c>
      <c r="G405" t="s">
        <v>8224</v>
      </c>
      <c r="H405" t="s">
        <v>8246</v>
      </c>
      <c r="I405">
        <v>1440907427</v>
      </c>
      <c r="J405">
        <v>1438488227</v>
      </c>
      <c r="K405" t="b">
        <v>0</v>
      </c>
      <c r="L405">
        <v>286</v>
      </c>
      <c r="M405" t="b">
        <v>1</v>
      </c>
      <c r="N405" t="s">
        <v>8301</v>
      </c>
      <c r="O405" s="8">
        <f t="shared" si="42"/>
        <v>114.66525000000001</v>
      </c>
      <c r="P405" s="9">
        <f t="shared" si="43"/>
        <v>80.185489510489504</v>
      </c>
      <c r="Q405" t="s">
        <v>8319</v>
      </c>
      <c r="R405" t="s">
        <v>8355</v>
      </c>
      <c r="S405" s="13">
        <f t="shared" si="44"/>
        <v>42217.960960648146</v>
      </c>
      <c r="T405" s="14">
        <f t="shared" si="45"/>
        <v>42245.960960648146</v>
      </c>
      <c r="U405" s="13" t="str">
        <f t="shared" si="46"/>
        <v>Aug</v>
      </c>
      <c r="V405" t="str">
        <f t="shared" si="47"/>
        <v>Aug</v>
      </c>
      <c r="W405" t="str">
        <f t="shared" si="48"/>
        <v>2015</v>
      </c>
    </row>
    <row r="406" spans="1:23" ht="45" x14ac:dyDescent="0.2">
      <c r="A406">
        <v>2634</v>
      </c>
      <c r="B406" s="3" t="s">
        <v>2634</v>
      </c>
      <c r="C406" s="3" t="s">
        <v>6744</v>
      </c>
      <c r="D406">
        <v>930</v>
      </c>
      <c r="E406">
        <v>986</v>
      </c>
      <c r="F406" t="s">
        <v>8219</v>
      </c>
      <c r="G406" t="s">
        <v>8224</v>
      </c>
      <c r="H406" t="s">
        <v>8246</v>
      </c>
      <c r="I406">
        <v>1475163921</v>
      </c>
      <c r="J406">
        <v>1472571921</v>
      </c>
      <c r="K406" t="b">
        <v>0</v>
      </c>
      <c r="L406">
        <v>25</v>
      </c>
      <c r="M406" t="b">
        <v>1</v>
      </c>
      <c r="N406" t="s">
        <v>8301</v>
      </c>
      <c r="O406" s="8">
        <f t="shared" si="42"/>
        <v>106.02150537634409</v>
      </c>
      <c r="P406" s="9">
        <f t="shared" si="43"/>
        <v>39.44</v>
      </c>
      <c r="Q406" t="s">
        <v>8319</v>
      </c>
      <c r="R406" t="s">
        <v>8355</v>
      </c>
      <c r="S406" s="13">
        <f t="shared" si="44"/>
        <v>42612.448159722218</v>
      </c>
      <c r="T406" s="14">
        <f t="shared" si="45"/>
        <v>42642.448159722218</v>
      </c>
      <c r="U406" s="13" t="str">
        <f t="shared" si="46"/>
        <v>Aug</v>
      </c>
      <c r="V406" t="str">
        <f t="shared" si="47"/>
        <v>Sep</v>
      </c>
      <c r="W406" t="str">
        <f t="shared" si="48"/>
        <v>2016</v>
      </c>
    </row>
    <row r="407" spans="1:23" ht="45" x14ac:dyDescent="0.2">
      <c r="A407">
        <v>2663</v>
      </c>
      <c r="B407" s="3" t="s">
        <v>2663</v>
      </c>
      <c r="C407" s="3" t="s">
        <v>6773</v>
      </c>
      <c r="D407">
        <v>20000</v>
      </c>
      <c r="E407">
        <v>20919.25</v>
      </c>
      <c r="F407" t="s">
        <v>8219</v>
      </c>
      <c r="G407" t="s">
        <v>8229</v>
      </c>
      <c r="H407" t="s">
        <v>8251</v>
      </c>
      <c r="I407">
        <v>1441378800</v>
      </c>
      <c r="J407">
        <v>1438873007</v>
      </c>
      <c r="K407" t="b">
        <v>0</v>
      </c>
      <c r="L407">
        <v>56</v>
      </c>
      <c r="M407" t="b">
        <v>1</v>
      </c>
      <c r="N407" t="s">
        <v>8302</v>
      </c>
      <c r="O407" s="8">
        <f t="shared" si="42"/>
        <v>104.59625</v>
      </c>
      <c r="P407" s="9">
        <f t="shared" si="43"/>
        <v>373.55803571428572</v>
      </c>
      <c r="Q407" t="s">
        <v>8319</v>
      </c>
      <c r="R407" t="s">
        <v>8356</v>
      </c>
      <c r="S407" s="13">
        <f t="shared" si="44"/>
        <v>42222.41443287037</v>
      </c>
      <c r="T407" s="14">
        <f t="shared" si="45"/>
        <v>42251.416666666664</v>
      </c>
      <c r="U407" s="13" t="str">
        <f t="shared" si="46"/>
        <v>Aug</v>
      </c>
      <c r="V407" t="str">
        <f t="shared" si="47"/>
        <v>Sep</v>
      </c>
      <c r="W407" t="str">
        <f t="shared" si="48"/>
        <v>2015</v>
      </c>
    </row>
    <row r="408" spans="1:23" ht="45" x14ac:dyDescent="0.2">
      <c r="A408">
        <v>2666</v>
      </c>
      <c r="B408" s="3" t="s">
        <v>2666</v>
      </c>
      <c r="C408" s="3" t="s">
        <v>6776</v>
      </c>
      <c r="D408">
        <v>10000</v>
      </c>
      <c r="E408">
        <v>15929.51</v>
      </c>
      <c r="F408" t="s">
        <v>8219</v>
      </c>
      <c r="G408" t="s">
        <v>8224</v>
      </c>
      <c r="H408" t="s">
        <v>8246</v>
      </c>
      <c r="I408">
        <v>1443214800</v>
      </c>
      <c r="J408">
        <v>1440008439</v>
      </c>
      <c r="K408" t="b">
        <v>0</v>
      </c>
      <c r="L408">
        <v>206</v>
      </c>
      <c r="M408" t="b">
        <v>1</v>
      </c>
      <c r="N408" t="s">
        <v>8302</v>
      </c>
      <c r="O408" s="8">
        <f t="shared" si="42"/>
        <v>159.29509999999999</v>
      </c>
      <c r="P408" s="9">
        <f t="shared" si="43"/>
        <v>77.327718446601949</v>
      </c>
      <c r="Q408" t="s">
        <v>8319</v>
      </c>
      <c r="R408" t="s">
        <v>8356</v>
      </c>
      <c r="S408" s="13">
        <f t="shared" si="44"/>
        <v>42235.55600694444</v>
      </c>
      <c r="T408" s="14">
        <f t="shared" si="45"/>
        <v>42272.666666666664</v>
      </c>
      <c r="U408" s="13" t="str">
        <f t="shared" si="46"/>
        <v>Aug</v>
      </c>
      <c r="V408" t="str">
        <f t="shared" si="47"/>
        <v>Sep</v>
      </c>
      <c r="W408" t="str">
        <f t="shared" si="48"/>
        <v>2015</v>
      </c>
    </row>
    <row r="409" spans="1:23" ht="45" x14ac:dyDescent="0.2">
      <c r="A409">
        <v>2709</v>
      </c>
      <c r="B409" s="3" t="s">
        <v>2709</v>
      </c>
      <c r="C409" s="3" t="s">
        <v>6819</v>
      </c>
      <c r="D409">
        <v>50000</v>
      </c>
      <c r="E409">
        <v>50803</v>
      </c>
      <c r="F409" t="s">
        <v>8219</v>
      </c>
      <c r="G409" t="s">
        <v>8224</v>
      </c>
      <c r="H409" t="s">
        <v>8246</v>
      </c>
      <c r="I409">
        <v>1475553540</v>
      </c>
      <c r="J409">
        <v>1472528141</v>
      </c>
      <c r="K409" t="b">
        <v>1</v>
      </c>
      <c r="L409">
        <v>308</v>
      </c>
      <c r="M409" t="b">
        <v>1</v>
      </c>
      <c r="N409" t="s">
        <v>8303</v>
      </c>
      <c r="O409" s="8">
        <f t="shared" si="42"/>
        <v>101.60599999999999</v>
      </c>
      <c r="P409" s="9">
        <f t="shared" si="43"/>
        <v>164.94480519480518</v>
      </c>
      <c r="Q409" t="s">
        <v>8317</v>
      </c>
      <c r="R409" t="s">
        <v>8357</v>
      </c>
      <c r="S409" s="13">
        <f t="shared" si="44"/>
        <v>42611.941446759258</v>
      </c>
      <c r="T409" s="14">
        <f t="shared" si="45"/>
        <v>42646.957638888889</v>
      </c>
      <c r="U409" s="13" t="str">
        <f t="shared" si="46"/>
        <v>Aug</v>
      </c>
      <c r="V409" t="str">
        <f t="shared" si="47"/>
        <v>Oct</v>
      </c>
      <c r="W409" t="str">
        <f t="shared" si="48"/>
        <v>2016</v>
      </c>
    </row>
    <row r="410" spans="1:23" ht="45" x14ac:dyDescent="0.2">
      <c r="A410">
        <v>2721</v>
      </c>
      <c r="B410" s="3" t="s">
        <v>2721</v>
      </c>
      <c r="C410" s="3" t="s">
        <v>6831</v>
      </c>
      <c r="D410">
        <v>750</v>
      </c>
      <c r="E410">
        <v>10965</v>
      </c>
      <c r="F410" t="s">
        <v>8219</v>
      </c>
      <c r="G410" t="s">
        <v>8225</v>
      </c>
      <c r="H410" t="s">
        <v>8247</v>
      </c>
      <c r="I410">
        <v>1378494000</v>
      </c>
      <c r="J410">
        <v>1375880598</v>
      </c>
      <c r="K410" t="b">
        <v>0</v>
      </c>
      <c r="L410">
        <v>269</v>
      </c>
      <c r="M410" t="b">
        <v>1</v>
      </c>
      <c r="N410" t="s">
        <v>8295</v>
      </c>
      <c r="O410" s="8">
        <f t="shared" si="42"/>
        <v>1462</v>
      </c>
      <c r="P410" s="9">
        <f t="shared" si="43"/>
        <v>40.762081784386616</v>
      </c>
      <c r="Q410" t="s">
        <v>8319</v>
      </c>
      <c r="R410" t="s">
        <v>8349</v>
      </c>
      <c r="S410" s="13">
        <f t="shared" si="44"/>
        <v>41493.335625</v>
      </c>
      <c r="T410" s="14">
        <f t="shared" si="45"/>
        <v>41523.583333333328</v>
      </c>
      <c r="U410" s="13" t="str">
        <f t="shared" si="46"/>
        <v>Aug</v>
      </c>
      <c r="V410" t="str">
        <f t="shared" si="47"/>
        <v>Sep</v>
      </c>
      <c r="W410" t="str">
        <f t="shared" si="48"/>
        <v>2013</v>
      </c>
    </row>
    <row r="411" spans="1:23" ht="45" x14ac:dyDescent="0.2">
      <c r="A411">
        <v>2731</v>
      </c>
      <c r="B411" s="3" t="s">
        <v>2731</v>
      </c>
      <c r="C411" s="3" t="s">
        <v>6841</v>
      </c>
      <c r="D411">
        <v>30000</v>
      </c>
      <c r="E411">
        <v>31291</v>
      </c>
      <c r="F411" t="s">
        <v>8219</v>
      </c>
      <c r="G411" t="s">
        <v>8224</v>
      </c>
      <c r="H411" t="s">
        <v>8246</v>
      </c>
      <c r="I411">
        <v>1413604800</v>
      </c>
      <c r="J411">
        <v>1408624622</v>
      </c>
      <c r="K411" t="b">
        <v>0</v>
      </c>
      <c r="L411">
        <v>37</v>
      </c>
      <c r="M411" t="b">
        <v>1</v>
      </c>
      <c r="N411" t="s">
        <v>8295</v>
      </c>
      <c r="O411" s="8">
        <f t="shared" si="42"/>
        <v>104.30333333333333</v>
      </c>
      <c r="P411" s="9">
        <f t="shared" si="43"/>
        <v>845.70270270270271</v>
      </c>
      <c r="Q411" t="s">
        <v>8319</v>
      </c>
      <c r="R411" t="s">
        <v>8349</v>
      </c>
      <c r="S411" s="13">
        <f t="shared" si="44"/>
        <v>41872.317384259259</v>
      </c>
      <c r="T411" s="14">
        <f t="shared" si="45"/>
        <v>41929.958333333328</v>
      </c>
      <c r="U411" s="13" t="str">
        <f t="shared" si="46"/>
        <v>Aug</v>
      </c>
      <c r="V411" t="str">
        <f t="shared" si="47"/>
        <v>Oct</v>
      </c>
      <c r="W411" t="str">
        <f t="shared" si="48"/>
        <v>2014</v>
      </c>
    </row>
    <row r="412" spans="1:23" ht="45" x14ac:dyDescent="0.2">
      <c r="A412">
        <v>2791</v>
      </c>
      <c r="B412" s="3" t="s">
        <v>2791</v>
      </c>
      <c r="C412" s="3" t="s">
        <v>6901</v>
      </c>
      <c r="D412">
        <v>2000</v>
      </c>
      <c r="E412">
        <v>2050</v>
      </c>
      <c r="F412" t="s">
        <v>8219</v>
      </c>
      <c r="G412" t="s">
        <v>8224</v>
      </c>
      <c r="H412" t="s">
        <v>8246</v>
      </c>
      <c r="I412">
        <v>1473393600</v>
      </c>
      <c r="J412">
        <v>1470778559</v>
      </c>
      <c r="K412" t="b">
        <v>0</v>
      </c>
      <c r="L412">
        <v>28</v>
      </c>
      <c r="M412" t="b">
        <v>1</v>
      </c>
      <c r="N412" t="s">
        <v>8271</v>
      </c>
      <c r="O412" s="8">
        <f t="shared" si="42"/>
        <v>102.49999999999999</v>
      </c>
      <c r="P412" s="9">
        <f t="shared" si="43"/>
        <v>73.214285714285708</v>
      </c>
      <c r="Q412" t="s">
        <v>8317</v>
      </c>
      <c r="R412" t="s">
        <v>8318</v>
      </c>
      <c r="S412" s="13">
        <f t="shared" si="44"/>
        <v>42591.691655092589</v>
      </c>
      <c r="T412" s="14">
        <f t="shared" si="45"/>
        <v>42621.958333333336</v>
      </c>
      <c r="U412" s="13" t="str">
        <f t="shared" si="46"/>
        <v>Aug</v>
      </c>
      <c r="V412" t="str">
        <f t="shared" si="47"/>
        <v>Sep</v>
      </c>
      <c r="W412" t="str">
        <f t="shared" si="48"/>
        <v>2016</v>
      </c>
    </row>
    <row r="413" spans="1:23" ht="45" x14ac:dyDescent="0.2">
      <c r="A413">
        <v>2804</v>
      </c>
      <c r="B413" s="3" t="s">
        <v>2804</v>
      </c>
      <c r="C413" s="3" t="s">
        <v>6914</v>
      </c>
      <c r="D413">
        <v>1000</v>
      </c>
      <c r="E413">
        <v>1150</v>
      </c>
      <c r="F413" t="s">
        <v>8219</v>
      </c>
      <c r="G413" t="s">
        <v>8225</v>
      </c>
      <c r="H413" t="s">
        <v>8247</v>
      </c>
      <c r="I413">
        <v>1411987990</v>
      </c>
      <c r="J413">
        <v>1409395990</v>
      </c>
      <c r="K413" t="b">
        <v>0</v>
      </c>
      <c r="L413">
        <v>23</v>
      </c>
      <c r="M413" t="b">
        <v>1</v>
      </c>
      <c r="N413" t="s">
        <v>8271</v>
      </c>
      <c r="O413" s="8">
        <f t="shared" si="42"/>
        <v>114.99999999999999</v>
      </c>
      <c r="P413" s="9">
        <f t="shared" si="43"/>
        <v>50</v>
      </c>
      <c r="Q413" t="s">
        <v>8317</v>
      </c>
      <c r="R413" t="s">
        <v>8318</v>
      </c>
      <c r="S413" s="13">
        <f t="shared" si="44"/>
        <v>41881.245254629626</v>
      </c>
      <c r="T413" s="14">
        <f t="shared" si="45"/>
        <v>41911.245254629626</v>
      </c>
      <c r="U413" s="13" t="str">
        <f t="shared" si="46"/>
        <v>Aug</v>
      </c>
      <c r="V413" t="str">
        <f t="shared" si="47"/>
        <v>Sep</v>
      </c>
      <c r="W413" t="str">
        <f t="shared" si="48"/>
        <v>2014</v>
      </c>
    </row>
    <row r="414" spans="1:23" ht="45" x14ac:dyDescent="0.2">
      <c r="A414">
        <v>2821</v>
      </c>
      <c r="B414" s="3" t="s">
        <v>2821</v>
      </c>
      <c r="C414" s="3" t="s">
        <v>6931</v>
      </c>
      <c r="D414">
        <v>1000</v>
      </c>
      <c r="E414">
        <v>1000</v>
      </c>
      <c r="F414" t="s">
        <v>8219</v>
      </c>
      <c r="G414" t="s">
        <v>8225</v>
      </c>
      <c r="H414" t="s">
        <v>8247</v>
      </c>
      <c r="I414">
        <v>1411510135</v>
      </c>
      <c r="J414">
        <v>1408918135</v>
      </c>
      <c r="K414" t="b">
        <v>0</v>
      </c>
      <c r="L414">
        <v>35</v>
      </c>
      <c r="M414" t="b">
        <v>1</v>
      </c>
      <c r="N414" t="s">
        <v>8271</v>
      </c>
      <c r="O414" s="8">
        <f t="shared" si="42"/>
        <v>100</v>
      </c>
      <c r="P414" s="9">
        <f t="shared" si="43"/>
        <v>28.571428571428573</v>
      </c>
      <c r="Q414" t="s">
        <v>8317</v>
      </c>
      <c r="R414" t="s">
        <v>8318</v>
      </c>
      <c r="S414" s="13">
        <f t="shared" si="44"/>
        <v>41875.714525462965</v>
      </c>
      <c r="T414" s="14">
        <f t="shared" si="45"/>
        <v>41905.714525462965</v>
      </c>
      <c r="U414" s="13" t="str">
        <f t="shared" si="46"/>
        <v>Aug</v>
      </c>
      <c r="V414" t="str">
        <f t="shared" si="47"/>
        <v>Sep</v>
      </c>
      <c r="W414" t="str">
        <f t="shared" si="48"/>
        <v>2014</v>
      </c>
    </row>
    <row r="415" spans="1:23" ht="45" x14ac:dyDescent="0.2">
      <c r="A415">
        <v>2839</v>
      </c>
      <c r="B415" s="3" t="s">
        <v>2839</v>
      </c>
      <c r="C415" s="3" t="s">
        <v>6949</v>
      </c>
      <c r="D415">
        <v>3500</v>
      </c>
      <c r="E415">
        <v>3900</v>
      </c>
      <c r="F415" t="s">
        <v>8219</v>
      </c>
      <c r="G415" t="s">
        <v>8224</v>
      </c>
      <c r="H415" t="s">
        <v>8246</v>
      </c>
      <c r="I415">
        <v>1408942740</v>
      </c>
      <c r="J415">
        <v>1406958354</v>
      </c>
      <c r="K415" t="b">
        <v>0</v>
      </c>
      <c r="L415">
        <v>31</v>
      </c>
      <c r="M415" t="b">
        <v>1</v>
      </c>
      <c r="N415" t="s">
        <v>8271</v>
      </c>
      <c r="O415" s="8">
        <f t="shared" si="42"/>
        <v>111.42857142857143</v>
      </c>
      <c r="P415" s="9">
        <f t="shared" si="43"/>
        <v>125.80645161290323</v>
      </c>
      <c r="Q415" t="s">
        <v>8317</v>
      </c>
      <c r="R415" t="s">
        <v>8318</v>
      </c>
      <c r="S415" s="13">
        <f t="shared" si="44"/>
        <v>41853.031874999993</v>
      </c>
      <c r="T415" s="14">
        <f t="shared" si="45"/>
        <v>41875.999305555553</v>
      </c>
      <c r="U415" s="13" t="str">
        <f t="shared" si="46"/>
        <v>Aug</v>
      </c>
      <c r="V415" t="str">
        <f t="shared" si="47"/>
        <v>Aug</v>
      </c>
      <c r="W415" t="str">
        <f t="shared" si="48"/>
        <v>2014</v>
      </c>
    </row>
    <row r="416" spans="1:23" ht="30" x14ac:dyDescent="0.2">
      <c r="A416">
        <v>2921</v>
      </c>
      <c r="B416" s="3" t="s">
        <v>2921</v>
      </c>
      <c r="C416" s="3" t="s">
        <v>7031</v>
      </c>
      <c r="D416">
        <v>100</v>
      </c>
      <c r="E416">
        <v>129</v>
      </c>
      <c r="F416" t="s">
        <v>8219</v>
      </c>
      <c r="G416" t="s">
        <v>8224</v>
      </c>
      <c r="H416" t="s">
        <v>8246</v>
      </c>
      <c r="I416">
        <v>1411679804</v>
      </c>
      <c r="J416">
        <v>1409087804</v>
      </c>
      <c r="K416" t="b">
        <v>0</v>
      </c>
      <c r="L416">
        <v>3</v>
      </c>
      <c r="M416" t="b">
        <v>1</v>
      </c>
      <c r="N416" t="s">
        <v>8305</v>
      </c>
      <c r="O416" s="8">
        <f t="shared" si="42"/>
        <v>129</v>
      </c>
      <c r="P416" s="9">
        <f t="shared" si="43"/>
        <v>43</v>
      </c>
      <c r="Q416" t="s">
        <v>8317</v>
      </c>
      <c r="R416" t="s">
        <v>8359</v>
      </c>
      <c r="S416" s="13">
        <f t="shared" si="44"/>
        <v>41877.678287037037</v>
      </c>
      <c r="T416" s="14">
        <f t="shared" si="45"/>
        <v>41907.678287037037</v>
      </c>
      <c r="U416" s="13" t="str">
        <f t="shared" si="46"/>
        <v>Aug</v>
      </c>
      <c r="V416" t="str">
        <f t="shared" si="47"/>
        <v>Sep</v>
      </c>
      <c r="W416" t="str">
        <f t="shared" si="48"/>
        <v>2014</v>
      </c>
    </row>
    <row r="417" spans="1:23" ht="45" x14ac:dyDescent="0.2">
      <c r="A417">
        <v>2925</v>
      </c>
      <c r="B417" s="3" t="s">
        <v>2925</v>
      </c>
      <c r="C417" s="3" t="s">
        <v>7035</v>
      </c>
      <c r="D417">
        <v>45000</v>
      </c>
      <c r="E417">
        <v>46100.69</v>
      </c>
      <c r="F417" t="s">
        <v>8219</v>
      </c>
      <c r="G417" t="s">
        <v>8224</v>
      </c>
      <c r="H417" t="s">
        <v>8246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8305</v>
      </c>
      <c r="O417" s="8">
        <f t="shared" si="42"/>
        <v>102.44597777777777</v>
      </c>
      <c r="P417" s="9">
        <f t="shared" si="43"/>
        <v>231.66175879396985</v>
      </c>
      <c r="Q417" t="s">
        <v>8317</v>
      </c>
      <c r="R417" t="s">
        <v>8359</v>
      </c>
      <c r="S417" s="13">
        <f t="shared" si="44"/>
        <v>41863.375787037039</v>
      </c>
      <c r="T417" s="14">
        <f t="shared" si="45"/>
        <v>41893.375787037039</v>
      </c>
      <c r="U417" s="13" t="str">
        <f t="shared" si="46"/>
        <v>Aug</v>
      </c>
      <c r="V417" t="str">
        <f t="shared" si="47"/>
        <v>Sep</v>
      </c>
      <c r="W417" t="str">
        <f t="shared" si="48"/>
        <v>2014</v>
      </c>
    </row>
    <row r="418" spans="1:23" ht="45" x14ac:dyDescent="0.2">
      <c r="A418">
        <v>2931</v>
      </c>
      <c r="B418" s="3" t="s">
        <v>2931</v>
      </c>
      <c r="C418" s="3" t="s">
        <v>7041</v>
      </c>
      <c r="D418">
        <v>750</v>
      </c>
      <c r="E418">
        <v>795</v>
      </c>
      <c r="F418" t="s">
        <v>8219</v>
      </c>
      <c r="G418" t="s">
        <v>8229</v>
      </c>
      <c r="H418" t="s">
        <v>8251</v>
      </c>
      <c r="I418">
        <v>1410761280</v>
      </c>
      <c r="J418">
        <v>1408604363</v>
      </c>
      <c r="K418" t="b">
        <v>0</v>
      </c>
      <c r="L418">
        <v>9</v>
      </c>
      <c r="M418" t="b">
        <v>1</v>
      </c>
      <c r="N418" t="s">
        <v>8305</v>
      </c>
      <c r="O418" s="8">
        <f t="shared" si="42"/>
        <v>106</v>
      </c>
      <c r="P418" s="9">
        <f t="shared" si="43"/>
        <v>88.333333333333329</v>
      </c>
      <c r="Q418" t="s">
        <v>8317</v>
      </c>
      <c r="R418" t="s">
        <v>8359</v>
      </c>
      <c r="S418" s="13">
        <f t="shared" si="44"/>
        <v>41872.082905092589</v>
      </c>
      <c r="T418" s="14">
        <f t="shared" si="45"/>
        <v>41897.047222222223</v>
      </c>
      <c r="U418" s="13" t="str">
        <f t="shared" si="46"/>
        <v>Aug</v>
      </c>
      <c r="V418" t="str">
        <f t="shared" si="47"/>
        <v>Sep</v>
      </c>
      <c r="W418" t="str">
        <f t="shared" si="48"/>
        <v>2014</v>
      </c>
    </row>
    <row r="419" spans="1:23" ht="45" x14ac:dyDescent="0.2">
      <c r="A419">
        <v>2966</v>
      </c>
      <c r="B419" s="3" t="s">
        <v>2966</v>
      </c>
      <c r="C419" s="3" t="s">
        <v>7076</v>
      </c>
      <c r="D419">
        <v>10000</v>
      </c>
      <c r="E419">
        <v>11363</v>
      </c>
      <c r="F419" t="s">
        <v>8219</v>
      </c>
      <c r="G419" t="s">
        <v>8224</v>
      </c>
      <c r="H419" t="s">
        <v>8246</v>
      </c>
      <c r="I419">
        <v>1442425412</v>
      </c>
      <c r="J419">
        <v>1439833412</v>
      </c>
      <c r="K419" t="b">
        <v>0</v>
      </c>
      <c r="L419">
        <v>128</v>
      </c>
      <c r="M419" t="b">
        <v>1</v>
      </c>
      <c r="N419" t="s">
        <v>8271</v>
      </c>
      <c r="O419" s="8">
        <f t="shared" si="42"/>
        <v>113.63000000000001</v>
      </c>
      <c r="P419" s="9">
        <f t="shared" si="43"/>
        <v>88.7734375</v>
      </c>
      <c r="Q419" t="s">
        <v>8317</v>
      </c>
      <c r="R419" t="s">
        <v>8318</v>
      </c>
      <c r="S419" s="13">
        <f t="shared" si="44"/>
        <v>42233.530231481483</v>
      </c>
      <c r="T419" s="14">
        <f t="shared" si="45"/>
        <v>42263.530231481483</v>
      </c>
      <c r="U419" s="13" t="str">
        <f t="shared" si="46"/>
        <v>Aug</v>
      </c>
      <c r="V419" t="str">
        <f t="shared" si="47"/>
        <v>Sep</v>
      </c>
      <c r="W419" t="str">
        <f t="shared" si="48"/>
        <v>2015</v>
      </c>
    </row>
    <row r="420" spans="1:23" ht="30" x14ac:dyDescent="0.2">
      <c r="A420">
        <v>2968</v>
      </c>
      <c r="B420" s="3" t="s">
        <v>2968</v>
      </c>
      <c r="C420" s="3" t="s">
        <v>7078</v>
      </c>
      <c r="D420">
        <v>3500</v>
      </c>
      <c r="E420">
        <v>3710</v>
      </c>
      <c r="F420" t="s">
        <v>8219</v>
      </c>
      <c r="G420" t="s">
        <v>8224</v>
      </c>
      <c r="H420" t="s">
        <v>8246</v>
      </c>
      <c r="I420">
        <v>1471406340</v>
      </c>
      <c r="J420">
        <v>1470227660</v>
      </c>
      <c r="K420" t="b">
        <v>0</v>
      </c>
      <c r="L420">
        <v>47</v>
      </c>
      <c r="M420" t="b">
        <v>1</v>
      </c>
      <c r="N420" t="s">
        <v>8271</v>
      </c>
      <c r="O420" s="8">
        <f t="shared" si="42"/>
        <v>106</v>
      </c>
      <c r="P420" s="9">
        <f t="shared" si="43"/>
        <v>78.936170212765958</v>
      </c>
      <c r="Q420" t="s">
        <v>8317</v>
      </c>
      <c r="R420" t="s">
        <v>8318</v>
      </c>
      <c r="S420" s="13">
        <f t="shared" si="44"/>
        <v>42585.315509259257</v>
      </c>
      <c r="T420" s="14">
        <f t="shared" si="45"/>
        <v>42598.957638888889</v>
      </c>
      <c r="U420" s="13" t="str">
        <f t="shared" si="46"/>
        <v>Aug</v>
      </c>
      <c r="V420" t="str">
        <f t="shared" si="47"/>
        <v>Aug</v>
      </c>
      <c r="W420" t="str">
        <f t="shared" si="48"/>
        <v>2016</v>
      </c>
    </row>
    <row r="421" spans="1:23" ht="45" x14ac:dyDescent="0.2">
      <c r="A421">
        <v>2971</v>
      </c>
      <c r="B421" s="3" t="s">
        <v>2971</v>
      </c>
      <c r="C421" s="3" t="s">
        <v>7081</v>
      </c>
      <c r="D421">
        <v>3200</v>
      </c>
      <c r="E421">
        <v>3205</v>
      </c>
      <c r="F421" t="s">
        <v>8219</v>
      </c>
      <c r="G421" t="s">
        <v>8224</v>
      </c>
      <c r="H421" t="s">
        <v>8246</v>
      </c>
      <c r="I421">
        <v>1409500078</v>
      </c>
      <c r="J421">
        <v>1406908078</v>
      </c>
      <c r="K421" t="b">
        <v>0</v>
      </c>
      <c r="L421">
        <v>43</v>
      </c>
      <c r="M421" t="b">
        <v>1</v>
      </c>
      <c r="N421" t="s">
        <v>8271</v>
      </c>
      <c r="O421" s="8">
        <f t="shared" si="42"/>
        <v>100.15624999999999</v>
      </c>
      <c r="P421" s="9">
        <f t="shared" si="43"/>
        <v>74.534883720930239</v>
      </c>
      <c r="Q421" t="s">
        <v>8317</v>
      </c>
      <c r="R421" t="s">
        <v>8318</v>
      </c>
      <c r="S421" s="13">
        <f t="shared" si="44"/>
        <v>41852.449976851851</v>
      </c>
      <c r="T421" s="14">
        <f t="shared" si="45"/>
        <v>41882.449976851851</v>
      </c>
      <c r="U421" s="13" t="str">
        <f t="shared" si="46"/>
        <v>Aug</v>
      </c>
      <c r="V421" t="str">
        <f t="shared" si="47"/>
        <v>Aug</v>
      </c>
      <c r="W421" t="str">
        <f t="shared" si="48"/>
        <v>2014</v>
      </c>
    </row>
    <row r="422" spans="1:23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2"/>
        <v>0.43939393939393934</v>
      </c>
      <c r="P422" s="9">
        <f t="shared" si="43"/>
        <v>4.833333333333333</v>
      </c>
      <c r="Q422" t="s">
        <v>8310</v>
      </c>
      <c r="R422" t="s">
        <v>8316</v>
      </c>
      <c r="S422" s="13">
        <f t="shared" si="44"/>
        <v>41682.028136574074</v>
      </c>
      <c r="T422" s="14">
        <f t="shared" si="45"/>
        <v>41711.986469907402</v>
      </c>
      <c r="U422" s="13" t="str">
        <f t="shared" si="46"/>
        <v>Feb</v>
      </c>
      <c r="V422" t="str">
        <f t="shared" si="47"/>
        <v>Mar</v>
      </c>
      <c r="W422" t="str">
        <f t="shared" si="48"/>
        <v>2014</v>
      </c>
    </row>
    <row r="423" spans="1:23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2"/>
        <v>2.0066666666666668</v>
      </c>
      <c r="P423" s="9">
        <f t="shared" si="43"/>
        <v>50.166666666666664</v>
      </c>
      <c r="Q423" t="s">
        <v>8310</v>
      </c>
      <c r="R423" t="s">
        <v>8316</v>
      </c>
      <c r="S423" s="13">
        <f t="shared" si="44"/>
        <v>42177.283055555548</v>
      </c>
      <c r="T423" s="14">
        <f t="shared" si="45"/>
        <v>42237.283055555548</v>
      </c>
      <c r="U423" s="13" t="str">
        <f t="shared" si="46"/>
        <v>Jun</v>
      </c>
      <c r="V423" t="str">
        <f t="shared" si="47"/>
        <v>Aug</v>
      </c>
      <c r="W423" t="str">
        <f t="shared" si="48"/>
        <v>2015</v>
      </c>
    </row>
    <row r="424" spans="1:23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2"/>
        <v>1.075</v>
      </c>
      <c r="P424" s="9">
        <f t="shared" si="43"/>
        <v>35.833333333333336</v>
      </c>
      <c r="Q424" t="s">
        <v>8310</v>
      </c>
      <c r="R424" t="s">
        <v>8316</v>
      </c>
      <c r="S424" s="13">
        <f t="shared" si="44"/>
        <v>41863.052048611113</v>
      </c>
      <c r="T424" s="14">
        <f t="shared" si="45"/>
        <v>41893.052048611113</v>
      </c>
      <c r="U424" s="13" t="str">
        <f t="shared" si="46"/>
        <v>Aug</v>
      </c>
      <c r="V424" t="str">
        <f t="shared" si="47"/>
        <v>Sep</v>
      </c>
      <c r="W424" t="str">
        <f t="shared" si="48"/>
        <v>2014</v>
      </c>
    </row>
    <row r="425" spans="1:23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2"/>
        <v>0.76500000000000001</v>
      </c>
      <c r="P425" s="9">
        <f t="shared" si="43"/>
        <v>11.76923076923077</v>
      </c>
      <c r="Q425" t="s">
        <v>8310</v>
      </c>
      <c r="R425" t="s">
        <v>8316</v>
      </c>
      <c r="S425" s="13">
        <f t="shared" si="44"/>
        <v>41400.717939814815</v>
      </c>
      <c r="T425" s="14">
        <f t="shared" si="45"/>
        <v>41430.717939814815</v>
      </c>
      <c r="U425" s="13" t="str">
        <f t="shared" si="46"/>
        <v>May</v>
      </c>
      <c r="V425" t="str">
        <f t="shared" si="47"/>
        <v>Jun</v>
      </c>
      <c r="W425" t="str">
        <f t="shared" si="48"/>
        <v>2013</v>
      </c>
    </row>
    <row r="426" spans="1:23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2"/>
        <v>6.7966666666666677</v>
      </c>
      <c r="P426" s="9">
        <f t="shared" si="43"/>
        <v>40.78</v>
      </c>
      <c r="Q426" t="s">
        <v>8310</v>
      </c>
      <c r="R426" t="s">
        <v>8316</v>
      </c>
      <c r="S426" s="13">
        <f t="shared" si="44"/>
        <v>40934.167812499996</v>
      </c>
      <c r="T426" s="14">
        <f t="shared" si="45"/>
        <v>40994.126145833332</v>
      </c>
      <c r="U426" s="13" t="str">
        <f t="shared" si="46"/>
        <v>Jan</v>
      </c>
      <c r="V426" t="str">
        <f t="shared" si="47"/>
        <v>Mar</v>
      </c>
      <c r="W426" t="str">
        <f t="shared" si="48"/>
        <v>2012</v>
      </c>
    </row>
    <row r="427" spans="1:23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2"/>
        <v>1.2E-2</v>
      </c>
      <c r="P427" s="9">
        <f t="shared" si="43"/>
        <v>3</v>
      </c>
      <c r="Q427" t="s">
        <v>8310</v>
      </c>
      <c r="R427" t="s">
        <v>8316</v>
      </c>
      <c r="S427" s="13">
        <f t="shared" si="44"/>
        <v>42275.652824074066</v>
      </c>
      <c r="T427" s="14">
        <f t="shared" si="45"/>
        <v>42335.694490740738</v>
      </c>
      <c r="U427" s="13" t="str">
        <f t="shared" si="46"/>
        <v>Sep</v>
      </c>
      <c r="V427" t="str">
        <f t="shared" si="47"/>
        <v>Nov</v>
      </c>
      <c r="W427" t="str">
        <f t="shared" si="48"/>
        <v>2015</v>
      </c>
    </row>
    <row r="428" spans="1:23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2"/>
        <v>1.3299999999999998</v>
      </c>
      <c r="P428" s="9">
        <f t="shared" si="43"/>
        <v>16.625</v>
      </c>
      <c r="Q428" t="s">
        <v>8310</v>
      </c>
      <c r="R428" t="s">
        <v>8316</v>
      </c>
      <c r="S428" s="13">
        <f t="shared" si="44"/>
        <v>42400.503634259258</v>
      </c>
      <c r="T428" s="14">
        <f t="shared" si="45"/>
        <v>42430.503634259258</v>
      </c>
      <c r="U428" s="13" t="str">
        <f t="shared" si="46"/>
        <v>Jan</v>
      </c>
      <c r="V428" t="str">
        <f t="shared" si="47"/>
        <v>Mar</v>
      </c>
      <c r="W428" t="str">
        <f t="shared" si="48"/>
        <v>2016</v>
      </c>
    </row>
    <row r="429" spans="1:23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2"/>
        <v>0</v>
      </c>
      <c r="P429" s="9">
        <f t="shared" si="43"/>
        <v>0</v>
      </c>
      <c r="Q429" t="s">
        <v>8310</v>
      </c>
      <c r="R429" t="s">
        <v>8316</v>
      </c>
      <c r="S429" s="13">
        <f t="shared" si="44"/>
        <v>42285.700694444444</v>
      </c>
      <c r="T429" s="14">
        <f t="shared" si="45"/>
        <v>42299.582638888889</v>
      </c>
      <c r="U429" s="13" t="str">
        <f t="shared" si="46"/>
        <v>Oct</v>
      </c>
      <c r="V429" t="str">
        <f t="shared" si="47"/>
        <v>Oct</v>
      </c>
      <c r="W429" t="str">
        <f t="shared" si="48"/>
        <v>2015</v>
      </c>
    </row>
    <row r="430" spans="1:23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2"/>
        <v>5.6333333333333329</v>
      </c>
      <c r="P430" s="9">
        <f t="shared" si="43"/>
        <v>52</v>
      </c>
      <c r="Q430" t="s">
        <v>8310</v>
      </c>
      <c r="R430" t="s">
        <v>8316</v>
      </c>
      <c r="S430" s="13">
        <f t="shared" si="44"/>
        <v>41778.558391203704</v>
      </c>
      <c r="T430" s="14">
        <f t="shared" si="45"/>
        <v>41806.708333333328</v>
      </c>
      <c r="U430" s="13" t="str">
        <f t="shared" si="46"/>
        <v>May</v>
      </c>
      <c r="V430" t="str">
        <f t="shared" si="47"/>
        <v>Jun</v>
      </c>
      <c r="W430" t="str">
        <f t="shared" si="48"/>
        <v>2014</v>
      </c>
    </row>
    <row r="431" spans="1:23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2"/>
        <v>0</v>
      </c>
      <c r="P431" s="9">
        <f t="shared" si="43"/>
        <v>0</v>
      </c>
      <c r="Q431" t="s">
        <v>8310</v>
      </c>
      <c r="R431" t="s">
        <v>8316</v>
      </c>
      <c r="S431" s="13">
        <f t="shared" si="44"/>
        <v>40070.693078703705</v>
      </c>
      <c r="T431" s="14">
        <f t="shared" si="45"/>
        <v>40143.999305555553</v>
      </c>
      <c r="U431" s="13" t="str">
        <f t="shared" si="46"/>
        <v>Sep</v>
      </c>
      <c r="V431" t="str">
        <f t="shared" si="47"/>
        <v>Nov</v>
      </c>
      <c r="W431" t="str">
        <f t="shared" si="48"/>
        <v>2009</v>
      </c>
    </row>
    <row r="432" spans="1:23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2"/>
        <v>2.4</v>
      </c>
      <c r="P432" s="9">
        <f t="shared" si="43"/>
        <v>4.8</v>
      </c>
      <c r="Q432" t="s">
        <v>8310</v>
      </c>
      <c r="R432" t="s">
        <v>8316</v>
      </c>
      <c r="S432" s="13">
        <f t="shared" si="44"/>
        <v>41512.898923611108</v>
      </c>
      <c r="T432" s="14">
        <f t="shared" si="45"/>
        <v>41527.898923611108</v>
      </c>
      <c r="U432" s="13" t="str">
        <f t="shared" si="46"/>
        <v>Aug</v>
      </c>
      <c r="V432" t="str">
        <f t="shared" si="47"/>
        <v>Sep</v>
      </c>
      <c r="W432" t="str">
        <f t="shared" si="48"/>
        <v>2013</v>
      </c>
    </row>
    <row r="433" spans="1:23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2"/>
        <v>13.833333333333334</v>
      </c>
      <c r="P433" s="9">
        <f t="shared" si="43"/>
        <v>51.875</v>
      </c>
      <c r="Q433" t="s">
        <v>8310</v>
      </c>
      <c r="R433" t="s">
        <v>8316</v>
      </c>
      <c r="S433" s="13">
        <f t="shared" si="44"/>
        <v>42526.662997685184</v>
      </c>
      <c r="T433" s="14">
        <f t="shared" si="45"/>
        <v>42556.662997685184</v>
      </c>
      <c r="U433" s="13" t="str">
        <f t="shared" si="46"/>
        <v>Jun</v>
      </c>
      <c r="V433" t="str">
        <f t="shared" si="47"/>
        <v>Jul</v>
      </c>
      <c r="W433" t="str">
        <f t="shared" si="48"/>
        <v>2016</v>
      </c>
    </row>
    <row r="434" spans="1:23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2"/>
        <v>9.5</v>
      </c>
      <c r="P434" s="9">
        <f t="shared" si="43"/>
        <v>71.25</v>
      </c>
      <c r="Q434" t="s">
        <v>8310</v>
      </c>
      <c r="R434" t="s">
        <v>8316</v>
      </c>
      <c r="S434" s="13">
        <f t="shared" si="44"/>
        <v>42238.51829861111</v>
      </c>
      <c r="T434" s="14">
        <f t="shared" si="45"/>
        <v>42298.51829861111</v>
      </c>
      <c r="U434" s="13" t="str">
        <f t="shared" si="46"/>
        <v>Aug</v>
      </c>
      <c r="V434" t="str">
        <f t="shared" si="47"/>
        <v>Oct</v>
      </c>
      <c r="W434" t="str">
        <f t="shared" si="48"/>
        <v>2015</v>
      </c>
    </row>
    <row r="435" spans="1:23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2"/>
        <v>0</v>
      </c>
      <c r="P435" s="9">
        <f t="shared" si="43"/>
        <v>0</v>
      </c>
      <c r="Q435" t="s">
        <v>8310</v>
      </c>
      <c r="R435" t="s">
        <v>8316</v>
      </c>
      <c r="S435" s="13">
        <f t="shared" si="44"/>
        <v>42228.421550925923</v>
      </c>
      <c r="T435" s="14">
        <f t="shared" si="45"/>
        <v>42288.421550925923</v>
      </c>
      <c r="U435" s="13" t="str">
        <f t="shared" si="46"/>
        <v>Aug</v>
      </c>
      <c r="V435" t="str">
        <f t="shared" si="47"/>
        <v>Oct</v>
      </c>
      <c r="W435" t="str">
        <f t="shared" si="48"/>
        <v>2015</v>
      </c>
    </row>
    <row r="436" spans="1:23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2"/>
        <v>5</v>
      </c>
      <c r="P436" s="9">
        <f t="shared" si="43"/>
        <v>62.5</v>
      </c>
      <c r="Q436" t="s">
        <v>8310</v>
      </c>
      <c r="R436" t="s">
        <v>8316</v>
      </c>
      <c r="S436" s="13">
        <f t="shared" si="44"/>
        <v>41576.626180555555</v>
      </c>
      <c r="T436" s="14">
        <f t="shared" si="45"/>
        <v>41609.667847222219</v>
      </c>
      <c r="U436" s="13" t="str">
        <f t="shared" si="46"/>
        <v>Oct</v>
      </c>
      <c r="V436" t="str">
        <f t="shared" si="47"/>
        <v>Dec</v>
      </c>
      <c r="W436" t="str">
        <f t="shared" si="48"/>
        <v>2013</v>
      </c>
    </row>
    <row r="437" spans="1:23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2"/>
        <v>2.7272727272727275E-3</v>
      </c>
      <c r="P437" s="9">
        <f t="shared" si="43"/>
        <v>1</v>
      </c>
      <c r="Q437" t="s">
        <v>8310</v>
      </c>
      <c r="R437" t="s">
        <v>8316</v>
      </c>
      <c r="S437" s="13">
        <f t="shared" si="44"/>
        <v>41500.539120370369</v>
      </c>
      <c r="T437" s="14">
        <f t="shared" si="45"/>
        <v>41530.539120370369</v>
      </c>
      <c r="U437" s="13" t="str">
        <f t="shared" si="46"/>
        <v>Aug</v>
      </c>
      <c r="V437" t="str">
        <f t="shared" si="47"/>
        <v>Sep</v>
      </c>
      <c r="W437" t="str">
        <f t="shared" si="48"/>
        <v>2013</v>
      </c>
    </row>
    <row r="438" spans="1:23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2"/>
        <v>0</v>
      </c>
      <c r="P438" s="9">
        <f t="shared" si="43"/>
        <v>0</v>
      </c>
      <c r="Q438" t="s">
        <v>8310</v>
      </c>
      <c r="R438" t="s">
        <v>8316</v>
      </c>
      <c r="S438" s="13">
        <f t="shared" si="44"/>
        <v>41456.154085648144</v>
      </c>
      <c r="T438" s="14">
        <f t="shared" si="45"/>
        <v>41486.154085648144</v>
      </c>
      <c r="U438" s="13" t="str">
        <f t="shared" si="46"/>
        <v>Jul</v>
      </c>
      <c r="V438" t="str">
        <f t="shared" si="47"/>
        <v>Jul</v>
      </c>
      <c r="W438" t="str">
        <f t="shared" si="48"/>
        <v>2013</v>
      </c>
    </row>
    <row r="439" spans="1:23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2"/>
        <v>0</v>
      </c>
      <c r="P439" s="9">
        <f t="shared" si="43"/>
        <v>0</v>
      </c>
      <c r="Q439" t="s">
        <v>8310</v>
      </c>
      <c r="R439" t="s">
        <v>8316</v>
      </c>
      <c r="S439" s="13">
        <f t="shared" si="44"/>
        <v>42591.110254629624</v>
      </c>
      <c r="T439" s="14">
        <f t="shared" si="45"/>
        <v>42651.110254629624</v>
      </c>
      <c r="U439" s="13" t="str">
        <f t="shared" si="46"/>
        <v>Aug</v>
      </c>
      <c r="V439" t="str">
        <f t="shared" si="47"/>
        <v>Oct</v>
      </c>
      <c r="W439" t="str">
        <f t="shared" si="48"/>
        <v>2016</v>
      </c>
    </row>
    <row r="440" spans="1:23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2"/>
        <v>9.379999999999999</v>
      </c>
      <c r="P440" s="9">
        <f t="shared" si="43"/>
        <v>170.54545454545453</v>
      </c>
      <c r="Q440" t="s">
        <v>8310</v>
      </c>
      <c r="R440" t="s">
        <v>8316</v>
      </c>
      <c r="S440" s="13">
        <f t="shared" si="44"/>
        <v>42296.052754629629</v>
      </c>
      <c r="T440" s="14">
        <f t="shared" si="45"/>
        <v>42326.094421296293</v>
      </c>
      <c r="U440" s="13" t="str">
        <f t="shared" si="46"/>
        <v>Oct</v>
      </c>
      <c r="V440" t="str">
        <f t="shared" si="47"/>
        <v>Nov</v>
      </c>
      <c r="W440" t="str">
        <f t="shared" si="48"/>
        <v>2015</v>
      </c>
    </row>
    <row r="441" spans="1:23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2"/>
        <v>0</v>
      </c>
      <c r="P441" s="9">
        <f t="shared" si="43"/>
        <v>0</v>
      </c>
      <c r="Q441" t="s">
        <v>8310</v>
      </c>
      <c r="R441" t="s">
        <v>8316</v>
      </c>
      <c r="S441" s="13">
        <f t="shared" si="44"/>
        <v>41919.553449074076</v>
      </c>
      <c r="T441" s="14">
        <f t="shared" si="45"/>
        <v>41929.553449074076</v>
      </c>
      <c r="U441" s="13" t="str">
        <f t="shared" si="46"/>
        <v>Oct</v>
      </c>
      <c r="V441" t="str">
        <f t="shared" si="47"/>
        <v>Oct</v>
      </c>
      <c r="W441" t="str">
        <f t="shared" si="48"/>
        <v>2014</v>
      </c>
    </row>
    <row r="442" spans="1:23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2"/>
        <v>0.1</v>
      </c>
      <c r="P442" s="9">
        <f t="shared" si="43"/>
        <v>5</v>
      </c>
      <c r="Q442" t="s">
        <v>8310</v>
      </c>
      <c r="R442" t="s">
        <v>8316</v>
      </c>
      <c r="S442" s="13">
        <f t="shared" si="44"/>
        <v>42423.777233796289</v>
      </c>
      <c r="T442" s="14">
        <f t="shared" si="45"/>
        <v>42453.735567129632</v>
      </c>
      <c r="U442" s="13" t="str">
        <f t="shared" si="46"/>
        <v>Feb</v>
      </c>
      <c r="V442" t="str">
        <f t="shared" si="47"/>
        <v>Mar</v>
      </c>
      <c r="W442" t="str">
        <f t="shared" si="48"/>
        <v>2016</v>
      </c>
    </row>
    <row r="443" spans="1:23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2"/>
        <v>0</v>
      </c>
      <c r="P443" s="9">
        <f t="shared" si="43"/>
        <v>0</v>
      </c>
      <c r="Q443" t="s">
        <v>8310</v>
      </c>
      <c r="R443" t="s">
        <v>8316</v>
      </c>
      <c r="S443" s="13">
        <f t="shared" si="44"/>
        <v>41550.585601851846</v>
      </c>
      <c r="T443" s="14">
        <f t="shared" si="45"/>
        <v>41580.585601851846</v>
      </c>
      <c r="U443" s="13" t="str">
        <f t="shared" si="46"/>
        <v>Oct</v>
      </c>
      <c r="V443" t="str">
        <f t="shared" si="47"/>
        <v>Nov</v>
      </c>
      <c r="W443" t="str">
        <f t="shared" si="48"/>
        <v>2013</v>
      </c>
    </row>
    <row r="444" spans="1:23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2"/>
        <v>39.358823529411765</v>
      </c>
      <c r="P444" s="9">
        <f t="shared" si="43"/>
        <v>393.58823529411762</v>
      </c>
      <c r="Q444" t="s">
        <v>8310</v>
      </c>
      <c r="R444" t="s">
        <v>8316</v>
      </c>
      <c r="S444" s="13">
        <f t="shared" si="44"/>
        <v>42024.680358796293</v>
      </c>
      <c r="T444" s="14">
        <f t="shared" si="45"/>
        <v>42054.680358796293</v>
      </c>
      <c r="U444" s="13" t="str">
        <f t="shared" si="46"/>
        <v>Jan</v>
      </c>
      <c r="V444" t="str">
        <f t="shared" si="47"/>
        <v>Feb</v>
      </c>
      <c r="W444" t="str">
        <f t="shared" si="48"/>
        <v>2015</v>
      </c>
    </row>
    <row r="445" spans="1:23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2"/>
        <v>0.1</v>
      </c>
      <c r="P445" s="9">
        <f t="shared" si="43"/>
        <v>5</v>
      </c>
      <c r="Q445" t="s">
        <v>8310</v>
      </c>
      <c r="R445" t="s">
        <v>8316</v>
      </c>
      <c r="S445" s="13">
        <f t="shared" si="44"/>
        <v>41649.806724537033</v>
      </c>
      <c r="T445" s="14">
        <f t="shared" si="45"/>
        <v>41679.806724537033</v>
      </c>
      <c r="U445" s="13" t="str">
        <f t="shared" si="46"/>
        <v>Jan</v>
      </c>
      <c r="V445" t="str">
        <f t="shared" si="47"/>
        <v>Feb</v>
      </c>
      <c r="W445" t="str">
        <f t="shared" si="48"/>
        <v>2014</v>
      </c>
    </row>
    <row r="446" spans="1:23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2"/>
        <v>5</v>
      </c>
      <c r="P446" s="9">
        <f t="shared" si="43"/>
        <v>50</v>
      </c>
      <c r="Q446" t="s">
        <v>8310</v>
      </c>
      <c r="R446" t="s">
        <v>8316</v>
      </c>
      <c r="S446" s="13">
        <f t="shared" si="44"/>
        <v>40894.69862268518</v>
      </c>
      <c r="T446" s="14">
        <f t="shared" si="45"/>
        <v>40954.69862268518</v>
      </c>
      <c r="U446" s="13" t="str">
        <f t="shared" si="46"/>
        <v>Dec</v>
      </c>
      <c r="V446" t="str">
        <f t="shared" si="47"/>
        <v>Feb</v>
      </c>
      <c r="W446" t="str">
        <f t="shared" si="48"/>
        <v>2011</v>
      </c>
    </row>
    <row r="447" spans="1:23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2"/>
        <v>3.3333333333333335E-3</v>
      </c>
      <c r="P447" s="9">
        <f t="shared" si="43"/>
        <v>1</v>
      </c>
      <c r="Q447" t="s">
        <v>8310</v>
      </c>
      <c r="R447" t="s">
        <v>8316</v>
      </c>
      <c r="S447" s="13">
        <f t="shared" si="44"/>
        <v>42130.127025462956</v>
      </c>
      <c r="T447" s="14">
        <f t="shared" si="45"/>
        <v>42145.127025462956</v>
      </c>
      <c r="U447" s="13" t="str">
        <f t="shared" si="46"/>
        <v>May</v>
      </c>
      <c r="V447" t="str">
        <f t="shared" si="47"/>
        <v>May</v>
      </c>
      <c r="W447" t="str">
        <f t="shared" si="48"/>
        <v>2015</v>
      </c>
    </row>
    <row r="448" spans="1:23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2"/>
        <v>7.2952380952380951</v>
      </c>
      <c r="P448" s="9">
        <f t="shared" si="43"/>
        <v>47.875</v>
      </c>
      <c r="Q448" t="s">
        <v>8310</v>
      </c>
      <c r="R448" t="s">
        <v>8316</v>
      </c>
      <c r="S448" s="13">
        <f t="shared" si="44"/>
        <v>42036.875231481477</v>
      </c>
      <c r="T448" s="14">
        <f t="shared" si="45"/>
        <v>42066.875231481477</v>
      </c>
      <c r="U448" s="13" t="str">
        <f t="shared" si="46"/>
        <v>Feb</v>
      </c>
      <c r="V448" t="str">
        <f t="shared" si="47"/>
        <v>Mar</v>
      </c>
      <c r="W448" t="str">
        <f t="shared" si="48"/>
        <v>2015</v>
      </c>
    </row>
    <row r="449" spans="1:23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2"/>
        <v>1.6666666666666666E-2</v>
      </c>
      <c r="P449" s="9">
        <f t="shared" si="43"/>
        <v>5</v>
      </c>
      <c r="Q449" t="s">
        <v>8310</v>
      </c>
      <c r="R449" t="s">
        <v>8316</v>
      </c>
      <c r="S449" s="13">
        <f t="shared" si="44"/>
        <v>41331.34679398148</v>
      </c>
      <c r="T449" s="14">
        <f t="shared" si="45"/>
        <v>41356.305127314808</v>
      </c>
      <c r="U449" s="13" t="str">
        <f t="shared" si="46"/>
        <v>Feb</v>
      </c>
      <c r="V449" t="str">
        <f t="shared" si="47"/>
        <v>Mar</v>
      </c>
      <c r="W449" t="str">
        <f t="shared" si="48"/>
        <v>2013</v>
      </c>
    </row>
    <row r="450" spans="1:23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9">(E450/D450)*100</f>
        <v>3.2804000000000002</v>
      </c>
      <c r="P450" s="9">
        <f t="shared" ref="P450:P513" si="50">IFERROR(E450/L450,0)</f>
        <v>20.502500000000001</v>
      </c>
      <c r="Q450" t="s">
        <v>8310</v>
      </c>
      <c r="R450" t="s">
        <v>8316</v>
      </c>
      <c r="S450" s="13">
        <f t="shared" ref="S450:S513" si="51">(J450/86400)+25569+(-5/24)</f>
        <v>41753.549710648142</v>
      </c>
      <c r="T450" s="14">
        <f t="shared" ref="T450:T513" si="52">(I450/86400)+25569+(-5/24)</f>
        <v>41773.549710648142</v>
      </c>
      <c r="U450" s="13" t="str">
        <f t="shared" ref="U450:U513" si="53">TEXT((S450),"mmm")</f>
        <v>Apr</v>
      </c>
      <c r="V450" t="str">
        <f t="shared" ref="V450:V513" si="54">TEXT((T450),"mmm")</f>
        <v>May</v>
      </c>
      <c r="W450" t="str">
        <f t="shared" ref="W450:W513" si="55">TEXT((S450),"yyyy")</f>
        <v>2014</v>
      </c>
    </row>
    <row r="451" spans="1:23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9"/>
        <v>2.25</v>
      </c>
      <c r="P451" s="9">
        <f t="shared" si="50"/>
        <v>9</v>
      </c>
      <c r="Q451" t="s">
        <v>8310</v>
      </c>
      <c r="R451" t="s">
        <v>8316</v>
      </c>
      <c r="S451" s="13">
        <f t="shared" si="51"/>
        <v>41534.359780092593</v>
      </c>
      <c r="T451" s="14">
        <f t="shared" si="52"/>
        <v>41564.359780092593</v>
      </c>
      <c r="U451" s="13" t="str">
        <f t="shared" si="53"/>
        <v>Sep</v>
      </c>
      <c r="V451" t="str">
        <f t="shared" si="54"/>
        <v>Oct</v>
      </c>
      <c r="W451" t="str">
        <f t="shared" si="55"/>
        <v>2013</v>
      </c>
    </row>
    <row r="452" spans="1:23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9"/>
        <v>0.79200000000000004</v>
      </c>
      <c r="P452" s="9">
        <f t="shared" si="50"/>
        <v>56.571428571428569</v>
      </c>
      <c r="Q452" t="s">
        <v>8310</v>
      </c>
      <c r="R452" t="s">
        <v>8316</v>
      </c>
      <c r="S452" s="13">
        <f t="shared" si="51"/>
        <v>41654.73842592592</v>
      </c>
      <c r="T452" s="14">
        <f t="shared" si="52"/>
        <v>41684.73842592592</v>
      </c>
      <c r="U452" s="13" t="str">
        <f t="shared" si="53"/>
        <v>Jan</v>
      </c>
      <c r="V452" t="str">
        <f t="shared" si="54"/>
        <v>Feb</v>
      </c>
      <c r="W452" t="str">
        <f t="shared" si="55"/>
        <v>2014</v>
      </c>
    </row>
    <row r="453" spans="1:23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9"/>
        <v>0</v>
      </c>
      <c r="P453" s="9">
        <f t="shared" si="50"/>
        <v>0</v>
      </c>
      <c r="Q453" t="s">
        <v>8310</v>
      </c>
      <c r="R453" t="s">
        <v>8316</v>
      </c>
      <c r="S453" s="13">
        <f t="shared" si="51"/>
        <v>41634.506840277776</v>
      </c>
      <c r="T453" s="14">
        <f t="shared" si="52"/>
        <v>41664.506840277776</v>
      </c>
      <c r="U453" s="13" t="str">
        <f t="shared" si="53"/>
        <v>Dec</v>
      </c>
      <c r="V453" t="str">
        <f t="shared" si="54"/>
        <v>Jan</v>
      </c>
      <c r="W453" t="str">
        <f t="shared" si="55"/>
        <v>2013</v>
      </c>
    </row>
    <row r="454" spans="1:23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9"/>
        <v>64</v>
      </c>
      <c r="P454" s="9">
        <f t="shared" si="50"/>
        <v>40</v>
      </c>
      <c r="Q454" t="s">
        <v>8310</v>
      </c>
      <c r="R454" t="s">
        <v>8316</v>
      </c>
      <c r="S454" s="13">
        <f t="shared" si="51"/>
        <v>42107.49554398148</v>
      </c>
      <c r="T454" s="14">
        <f t="shared" si="52"/>
        <v>42137.49554398148</v>
      </c>
      <c r="U454" s="13" t="str">
        <f t="shared" si="53"/>
        <v>Apr</v>
      </c>
      <c r="V454" t="str">
        <f t="shared" si="54"/>
        <v>May</v>
      </c>
      <c r="W454" t="str">
        <f t="shared" si="55"/>
        <v>2015</v>
      </c>
    </row>
    <row r="455" spans="1:23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9"/>
        <v>2.7404479578392621E-2</v>
      </c>
      <c r="P455" s="9">
        <f t="shared" si="50"/>
        <v>13</v>
      </c>
      <c r="Q455" t="s">
        <v>8310</v>
      </c>
      <c r="R455" t="s">
        <v>8316</v>
      </c>
      <c r="S455" s="13">
        <f t="shared" si="51"/>
        <v>42038.616655092592</v>
      </c>
      <c r="T455" s="14">
        <f t="shared" si="52"/>
        <v>42054.616655092592</v>
      </c>
      <c r="U455" s="13" t="str">
        <f t="shared" si="53"/>
        <v>Feb</v>
      </c>
      <c r="V455" t="str">
        <f t="shared" si="54"/>
        <v>Feb</v>
      </c>
      <c r="W455" t="str">
        <f t="shared" si="55"/>
        <v>2015</v>
      </c>
    </row>
    <row r="456" spans="1:23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9"/>
        <v>0.82000000000000006</v>
      </c>
      <c r="P456" s="9">
        <f t="shared" si="50"/>
        <v>16.399999999999999</v>
      </c>
      <c r="Q456" t="s">
        <v>8310</v>
      </c>
      <c r="R456" t="s">
        <v>8316</v>
      </c>
      <c r="S456" s="13">
        <f t="shared" si="51"/>
        <v>41938.508923611109</v>
      </c>
      <c r="T456" s="14">
        <f t="shared" si="52"/>
        <v>41969.343055555553</v>
      </c>
      <c r="U456" s="13" t="str">
        <f t="shared" si="53"/>
        <v>Oct</v>
      </c>
      <c r="V456" t="str">
        <f t="shared" si="54"/>
        <v>Nov</v>
      </c>
      <c r="W456" t="str">
        <f t="shared" si="55"/>
        <v>2014</v>
      </c>
    </row>
    <row r="457" spans="1:23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9"/>
        <v>6.9230769230769221E-2</v>
      </c>
      <c r="P457" s="9">
        <f t="shared" si="50"/>
        <v>22.5</v>
      </c>
      <c r="Q457" t="s">
        <v>8310</v>
      </c>
      <c r="R457" t="s">
        <v>8316</v>
      </c>
      <c r="S457" s="13">
        <f t="shared" si="51"/>
        <v>40970.794236111113</v>
      </c>
      <c r="T457" s="14">
        <f t="shared" si="52"/>
        <v>41015.813194444439</v>
      </c>
      <c r="U457" s="13" t="str">
        <f t="shared" si="53"/>
        <v>Mar</v>
      </c>
      <c r="V457" t="str">
        <f t="shared" si="54"/>
        <v>Apr</v>
      </c>
      <c r="W457" t="str">
        <f t="shared" si="55"/>
        <v>2012</v>
      </c>
    </row>
    <row r="458" spans="1:23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9"/>
        <v>0.68631863186318631</v>
      </c>
      <c r="P458" s="9">
        <f t="shared" si="50"/>
        <v>20.333333333333332</v>
      </c>
      <c r="Q458" t="s">
        <v>8310</v>
      </c>
      <c r="R458" t="s">
        <v>8316</v>
      </c>
      <c r="S458" s="13">
        <f t="shared" si="51"/>
        <v>41547.486122685186</v>
      </c>
      <c r="T458" s="14">
        <f t="shared" si="52"/>
        <v>41568.957638888889</v>
      </c>
      <c r="U458" s="13" t="str">
        <f t="shared" si="53"/>
        <v>Sep</v>
      </c>
      <c r="V458" t="str">
        <f t="shared" si="54"/>
        <v>Oct</v>
      </c>
      <c r="W458" t="str">
        <f t="shared" si="55"/>
        <v>2013</v>
      </c>
    </row>
    <row r="459" spans="1:23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9"/>
        <v>0</v>
      </c>
      <c r="P459" s="9">
        <f t="shared" si="50"/>
        <v>0</v>
      </c>
      <c r="Q459" t="s">
        <v>8310</v>
      </c>
      <c r="R459" t="s">
        <v>8316</v>
      </c>
      <c r="S459" s="13">
        <f t="shared" si="51"/>
        <v>41837.559166666666</v>
      </c>
      <c r="T459" s="14">
        <f t="shared" si="52"/>
        <v>41867.559166666666</v>
      </c>
      <c r="U459" s="13" t="str">
        <f t="shared" si="53"/>
        <v>Jul</v>
      </c>
      <c r="V459" t="str">
        <f t="shared" si="54"/>
        <v>Aug</v>
      </c>
      <c r="W459" t="str">
        <f t="shared" si="55"/>
        <v>2014</v>
      </c>
    </row>
    <row r="460" spans="1:23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9"/>
        <v>8.2100000000000009</v>
      </c>
      <c r="P460" s="9">
        <f t="shared" si="50"/>
        <v>16.755102040816325</v>
      </c>
      <c r="Q460" t="s">
        <v>8310</v>
      </c>
      <c r="R460" t="s">
        <v>8316</v>
      </c>
      <c r="S460" s="13">
        <f t="shared" si="51"/>
        <v>41378.491435185184</v>
      </c>
      <c r="T460" s="14">
        <f t="shared" si="52"/>
        <v>41408.491435185184</v>
      </c>
      <c r="U460" s="13" t="str">
        <f t="shared" si="53"/>
        <v>Apr</v>
      </c>
      <c r="V460" t="str">
        <f t="shared" si="54"/>
        <v>May</v>
      </c>
      <c r="W460" t="str">
        <f t="shared" si="55"/>
        <v>2013</v>
      </c>
    </row>
    <row r="461" spans="1:23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9"/>
        <v>6.4102564102564097E-2</v>
      </c>
      <c r="P461" s="9">
        <f t="shared" si="50"/>
        <v>25</v>
      </c>
      <c r="Q461" t="s">
        <v>8310</v>
      </c>
      <c r="R461" t="s">
        <v>8316</v>
      </c>
      <c r="S461" s="13">
        <f t="shared" si="51"/>
        <v>40800.432025462964</v>
      </c>
      <c r="T461" s="14">
        <f t="shared" si="52"/>
        <v>40860.473692129628</v>
      </c>
      <c r="U461" s="13" t="str">
        <f t="shared" si="53"/>
        <v>Sep</v>
      </c>
      <c r="V461" t="str">
        <f t="shared" si="54"/>
        <v>Nov</v>
      </c>
      <c r="W461" t="str">
        <f t="shared" si="55"/>
        <v>2011</v>
      </c>
    </row>
    <row r="462" spans="1:23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9"/>
        <v>0.29411764705882354</v>
      </c>
      <c r="P462" s="9">
        <f t="shared" si="50"/>
        <v>12.5</v>
      </c>
      <c r="Q462" t="s">
        <v>8310</v>
      </c>
      <c r="R462" t="s">
        <v>8316</v>
      </c>
      <c r="S462" s="13">
        <f t="shared" si="51"/>
        <v>41759.334201388883</v>
      </c>
      <c r="T462" s="14">
        <f t="shared" si="52"/>
        <v>41790.958333333328</v>
      </c>
      <c r="U462" s="13" t="str">
        <f t="shared" si="53"/>
        <v>Apr</v>
      </c>
      <c r="V462" t="str">
        <f t="shared" si="54"/>
        <v>May</v>
      </c>
      <c r="W462" t="str">
        <f t="shared" si="55"/>
        <v>2014</v>
      </c>
    </row>
    <row r="463" spans="1:23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9"/>
        <v>0</v>
      </c>
      <c r="P463" s="9">
        <f t="shared" si="50"/>
        <v>0</v>
      </c>
      <c r="Q463" t="s">
        <v>8310</v>
      </c>
      <c r="R463" t="s">
        <v>8316</v>
      </c>
      <c r="S463" s="13">
        <f t="shared" si="51"/>
        <v>41407.638506944444</v>
      </c>
      <c r="T463" s="14">
        <f t="shared" si="52"/>
        <v>41427.638506944444</v>
      </c>
      <c r="U463" s="13" t="str">
        <f t="shared" si="53"/>
        <v>May</v>
      </c>
      <c r="V463" t="str">
        <f t="shared" si="54"/>
        <v>Jun</v>
      </c>
      <c r="W463" t="str">
        <f t="shared" si="55"/>
        <v>2013</v>
      </c>
    </row>
    <row r="464" spans="1:23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9"/>
        <v>0</v>
      </c>
      <c r="P464" s="9">
        <f t="shared" si="50"/>
        <v>0</v>
      </c>
      <c r="Q464" t="s">
        <v>8310</v>
      </c>
      <c r="R464" t="s">
        <v>8316</v>
      </c>
      <c r="S464" s="13">
        <f t="shared" si="51"/>
        <v>40704.918298611105</v>
      </c>
      <c r="T464" s="14">
        <f t="shared" si="52"/>
        <v>40764.918298611105</v>
      </c>
      <c r="U464" s="13" t="str">
        <f t="shared" si="53"/>
        <v>Jun</v>
      </c>
      <c r="V464" t="str">
        <f t="shared" si="54"/>
        <v>Aug</v>
      </c>
      <c r="W464" t="str">
        <f t="shared" si="55"/>
        <v>2011</v>
      </c>
    </row>
    <row r="465" spans="1:23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9"/>
        <v>2.2727272727272729</v>
      </c>
      <c r="P465" s="9">
        <f t="shared" si="50"/>
        <v>113.63636363636364</v>
      </c>
      <c r="Q465" t="s">
        <v>8310</v>
      </c>
      <c r="R465" t="s">
        <v>8316</v>
      </c>
      <c r="S465" s="13">
        <f t="shared" si="51"/>
        <v>40750.501770833333</v>
      </c>
      <c r="T465" s="14">
        <f t="shared" si="52"/>
        <v>40810.501770833333</v>
      </c>
      <c r="U465" s="13" t="str">
        <f t="shared" si="53"/>
        <v>Jul</v>
      </c>
      <c r="V465" t="str">
        <f t="shared" si="54"/>
        <v>Sep</v>
      </c>
      <c r="W465" t="str">
        <f t="shared" si="55"/>
        <v>2011</v>
      </c>
    </row>
    <row r="466" spans="1:23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9"/>
        <v>9.9009900990099015E-2</v>
      </c>
      <c r="P466" s="9">
        <f t="shared" si="50"/>
        <v>1</v>
      </c>
      <c r="Q466" t="s">
        <v>8310</v>
      </c>
      <c r="R466" t="s">
        <v>8316</v>
      </c>
      <c r="S466" s="13">
        <f t="shared" si="51"/>
        <v>42488.640451388885</v>
      </c>
      <c r="T466" s="14">
        <f t="shared" si="52"/>
        <v>42508.640451388885</v>
      </c>
      <c r="U466" s="13" t="str">
        <f t="shared" si="53"/>
        <v>Apr</v>
      </c>
      <c r="V466" t="str">
        <f t="shared" si="54"/>
        <v>May</v>
      </c>
      <c r="W466" t="str">
        <f t="shared" si="55"/>
        <v>2016</v>
      </c>
    </row>
    <row r="467" spans="1:23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9"/>
        <v>26.953125</v>
      </c>
      <c r="P467" s="9">
        <f t="shared" si="50"/>
        <v>17.25</v>
      </c>
      <c r="Q467" t="s">
        <v>8310</v>
      </c>
      <c r="R467" t="s">
        <v>8316</v>
      </c>
      <c r="S467" s="13">
        <f t="shared" si="51"/>
        <v>41800.911736111106</v>
      </c>
      <c r="T467" s="14">
        <f t="shared" si="52"/>
        <v>41816.911736111106</v>
      </c>
      <c r="U467" s="13" t="str">
        <f t="shared" si="53"/>
        <v>Jun</v>
      </c>
      <c r="V467" t="str">
        <f t="shared" si="54"/>
        <v>Jun</v>
      </c>
      <c r="W467" t="str">
        <f t="shared" si="55"/>
        <v>2014</v>
      </c>
    </row>
    <row r="468" spans="1:23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9"/>
        <v>0.76</v>
      </c>
      <c r="P468" s="9">
        <f t="shared" si="50"/>
        <v>15.2</v>
      </c>
      <c r="Q468" t="s">
        <v>8310</v>
      </c>
      <c r="R468" t="s">
        <v>8316</v>
      </c>
      <c r="S468" s="13">
        <f t="shared" si="51"/>
        <v>41129.734537037039</v>
      </c>
      <c r="T468" s="14">
        <f t="shared" si="52"/>
        <v>41159.734537037039</v>
      </c>
      <c r="U468" s="13" t="str">
        <f t="shared" si="53"/>
        <v>Aug</v>
      </c>
      <c r="V468" t="str">
        <f t="shared" si="54"/>
        <v>Sep</v>
      </c>
      <c r="W468" t="str">
        <f t="shared" si="55"/>
        <v>2012</v>
      </c>
    </row>
    <row r="469" spans="1:23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9"/>
        <v>21.574999999999999</v>
      </c>
      <c r="P469" s="9">
        <f t="shared" si="50"/>
        <v>110.64102564102564</v>
      </c>
      <c r="Q469" t="s">
        <v>8310</v>
      </c>
      <c r="R469" t="s">
        <v>8316</v>
      </c>
      <c r="S469" s="13">
        <f t="shared" si="51"/>
        <v>41135.471458333333</v>
      </c>
      <c r="T469" s="14">
        <f t="shared" si="52"/>
        <v>41180.471458333333</v>
      </c>
      <c r="U469" s="13" t="str">
        <f t="shared" si="53"/>
        <v>Aug</v>
      </c>
      <c r="V469" t="str">
        <f t="shared" si="54"/>
        <v>Sep</v>
      </c>
      <c r="W469" t="str">
        <f t="shared" si="55"/>
        <v>2012</v>
      </c>
    </row>
    <row r="470" spans="1:23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9"/>
        <v>0</v>
      </c>
      <c r="P470" s="9">
        <f t="shared" si="50"/>
        <v>0</v>
      </c>
      <c r="Q470" t="s">
        <v>8310</v>
      </c>
      <c r="R470" t="s">
        <v>8316</v>
      </c>
      <c r="S470" s="13">
        <f t="shared" si="51"/>
        <v>41040.959293981483</v>
      </c>
      <c r="T470" s="14">
        <f t="shared" si="52"/>
        <v>41100.952141203699</v>
      </c>
      <c r="U470" s="13" t="str">
        <f t="shared" si="53"/>
        <v>May</v>
      </c>
      <c r="V470" t="str">
        <f t="shared" si="54"/>
        <v>Jul</v>
      </c>
      <c r="W470" t="str">
        <f t="shared" si="55"/>
        <v>2012</v>
      </c>
    </row>
    <row r="471" spans="1:23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9"/>
        <v>0</v>
      </c>
      <c r="P471" s="9">
        <f t="shared" si="50"/>
        <v>0</v>
      </c>
      <c r="Q471" t="s">
        <v>8310</v>
      </c>
      <c r="R471" t="s">
        <v>8316</v>
      </c>
      <c r="S471" s="13">
        <f t="shared" si="51"/>
        <v>41827.781527777777</v>
      </c>
      <c r="T471" s="14">
        <f t="shared" si="52"/>
        <v>41887.781527777777</v>
      </c>
      <c r="U471" s="13" t="str">
        <f t="shared" si="53"/>
        <v>Jul</v>
      </c>
      <c r="V471" t="str">
        <f t="shared" si="54"/>
        <v>Sep</v>
      </c>
      <c r="W471" t="str">
        <f t="shared" si="55"/>
        <v>2014</v>
      </c>
    </row>
    <row r="472" spans="1:23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9"/>
        <v>1.02</v>
      </c>
      <c r="P472" s="9">
        <f t="shared" si="50"/>
        <v>25.5</v>
      </c>
      <c r="Q472" t="s">
        <v>8310</v>
      </c>
      <c r="R472" t="s">
        <v>8316</v>
      </c>
      <c r="S472" s="13">
        <f t="shared" si="51"/>
        <v>41604.959363425922</v>
      </c>
      <c r="T472" s="14">
        <f t="shared" si="52"/>
        <v>41654.958333333328</v>
      </c>
      <c r="U472" s="13" t="str">
        <f t="shared" si="53"/>
        <v>Nov</v>
      </c>
      <c r="V472" t="str">
        <f t="shared" si="54"/>
        <v>Jan</v>
      </c>
      <c r="W472" t="str">
        <f t="shared" si="55"/>
        <v>2013</v>
      </c>
    </row>
    <row r="473" spans="1:23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9"/>
        <v>11.892727272727273</v>
      </c>
      <c r="P473" s="9">
        <f t="shared" si="50"/>
        <v>38.476470588235294</v>
      </c>
      <c r="Q473" t="s">
        <v>8310</v>
      </c>
      <c r="R473" t="s">
        <v>8316</v>
      </c>
      <c r="S473" s="13">
        <f t="shared" si="51"/>
        <v>41703.513645833329</v>
      </c>
      <c r="T473" s="14">
        <f t="shared" si="52"/>
        <v>41748.471979166665</v>
      </c>
      <c r="U473" s="13" t="str">
        <f t="shared" si="53"/>
        <v>Mar</v>
      </c>
      <c r="V473" t="str">
        <f t="shared" si="54"/>
        <v>Apr</v>
      </c>
      <c r="W473" t="str">
        <f t="shared" si="55"/>
        <v>2014</v>
      </c>
    </row>
    <row r="474" spans="1:23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9"/>
        <v>17.625</v>
      </c>
      <c r="P474" s="9">
        <f t="shared" si="50"/>
        <v>28.2</v>
      </c>
      <c r="Q474" t="s">
        <v>8310</v>
      </c>
      <c r="R474" t="s">
        <v>8316</v>
      </c>
      <c r="S474" s="13">
        <f t="shared" si="51"/>
        <v>41844.714328703703</v>
      </c>
      <c r="T474" s="14">
        <f t="shared" si="52"/>
        <v>41874.714328703703</v>
      </c>
      <c r="U474" s="13" t="str">
        <f t="shared" si="53"/>
        <v>Jul</v>
      </c>
      <c r="V474" t="str">
        <f t="shared" si="54"/>
        <v>Aug</v>
      </c>
      <c r="W474" t="str">
        <f t="shared" si="55"/>
        <v>2014</v>
      </c>
    </row>
    <row r="475" spans="1:23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9"/>
        <v>2.87</v>
      </c>
      <c r="P475" s="9">
        <f t="shared" si="50"/>
        <v>61.5</v>
      </c>
      <c r="Q475" t="s">
        <v>8310</v>
      </c>
      <c r="R475" t="s">
        <v>8316</v>
      </c>
      <c r="S475" s="13">
        <f t="shared" si="51"/>
        <v>41869.489803240736</v>
      </c>
      <c r="T475" s="14">
        <f t="shared" si="52"/>
        <v>41899.489803240736</v>
      </c>
      <c r="U475" s="13" t="str">
        <f t="shared" si="53"/>
        <v>Aug</v>
      </c>
      <c r="V475" t="str">
        <f t="shared" si="54"/>
        <v>Sep</v>
      </c>
      <c r="W475" t="str">
        <f t="shared" si="55"/>
        <v>2014</v>
      </c>
    </row>
    <row r="476" spans="1:23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9"/>
        <v>3.0303030303030304E-2</v>
      </c>
      <c r="P476" s="9">
        <f t="shared" si="50"/>
        <v>1</v>
      </c>
      <c r="Q476" t="s">
        <v>8310</v>
      </c>
      <c r="R476" t="s">
        <v>8316</v>
      </c>
      <c r="S476" s="13">
        <f t="shared" si="51"/>
        <v>42753.120706018519</v>
      </c>
      <c r="T476" s="14">
        <f t="shared" si="52"/>
        <v>42783.120706018519</v>
      </c>
      <c r="U476" s="13" t="str">
        <f t="shared" si="53"/>
        <v>Jan</v>
      </c>
      <c r="V476" t="str">
        <f t="shared" si="54"/>
        <v>Feb</v>
      </c>
      <c r="W476" t="str">
        <f t="shared" si="55"/>
        <v>2017</v>
      </c>
    </row>
    <row r="477" spans="1:23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9"/>
        <v>0</v>
      </c>
      <c r="P477" s="9">
        <f t="shared" si="50"/>
        <v>0</v>
      </c>
      <c r="Q477" t="s">
        <v>8310</v>
      </c>
      <c r="R477" t="s">
        <v>8316</v>
      </c>
      <c r="S477" s="13">
        <f t="shared" si="51"/>
        <v>42099.877812500003</v>
      </c>
      <c r="T477" s="14">
        <f t="shared" si="52"/>
        <v>42129.877812500003</v>
      </c>
      <c r="U477" s="13" t="str">
        <f t="shared" si="53"/>
        <v>Apr</v>
      </c>
      <c r="V477" t="str">
        <f t="shared" si="54"/>
        <v>May</v>
      </c>
      <c r="W477" t="str">
        <f t="shared" si="55"/>
        <v>2015</v>
      </c>
    </row>
    <row r="478" spans="1:23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9"/>
        <v>2.230268181818182</v>
      </c>
      <c r="P478" s="9">
        <f t="shared" si="50"/>
        <v>39.569274193548388</v>
      </c>
      <c r="Q478" t="s">
        <v>8310</v>
      </c>
      <c r="R478" t="s">
        <v>8316</v>
      </c>
      <c r="S478" s="13">
        <f t="shared" si="51"/>
        <v>41757.76667824074</v>
      </c>
      <c r="T478" s="14">
        <f t="shared" si="52"/>
        <v>41792.957638888889</v>
      </c>
      <c r="U478" s="13" t="str">
        <f t="shared" si="53"/>
        <v>Apr</v>
      </c>
      <c r="V478" t="str">
        <f t="shared" si="54"/>
        <v>Jun</v>
      </c>
      <c r="W478" t="str">
        <f t="shared" si="55"/>
        <v>2014</v>
      </c>
    </row>
    <row r="479" spans="1:23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9"/>
        <v>0</v>
      </c>
      <c r="P479" s="9">
        <f t="shared" si="50"/>
        <v>0</v>
      </c>
      <c r="Q479" t="s">
        <v>8310</v>
      </c>
      <c r="R479" t="s">
        <v>8316</v>
      </c>
      <c r="S479" s="13">
        <f t="shared" si="51"/>
        <v>40987.626550925925</v>
      </c>
      <c r="T479" s="14">
        <f t="shared" si="52"/>
        <v>41047.626550925925</v>
      </c>
      <c r="U479" s="13" t="str">
        <f t="shared" si="53"/>
        <v>Mar</v>
      </c>
      <c r="V479" t="str">
        <f t="shared" si="54"/>
        <v>May</v>
      </c>
      <c r="W479" t="str">
        <f t="shared" si="55"/>
        <v>2012</v>
      </c>
    </row>
    <row r="480" spans="1:23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9"/>
        <v>0</v>
      </c>
      <c r="P480" s="9">
        <f t="shared" si="50"/>
        <v>0</v>
      </c>
      <c r="Q480" t="s">
        <v>8310</v>
      </c>
      <c r="R480" t="s">
        <v>8316</v>
      </c>
      <c r="S480" s="13">
        <f t="shared" si="51"/>
        <v>42065.702650462961</v>
      </c>
      <c r="T480" s="14">
        <f t="shared" si="52"/>
        <v>42095.660983796297</v>
      </c>
      <c r="U480" s="13" t="str">
        <f t="shared" si="53"/>
        <v>Mar</v>
      </c>
      <c r="V480" t="str">
        <f t="shared" si="54"/>
        <v>Apr</v>
      </c>
      <c r="W480" t="str">
        <f t="shared" si="55"/>
        <v>2015</v>
      </c>
    </row>
    <row r="481" spans="1:23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9"/>
        <v>32.56</v>
      </c>
      <c r="P481" s="9">
        <f t="shared" si="50"/>
        <v>88.8</v>
      </c>
      <c r="Q481" t="s">
        <v>8310</v>
      </c>
      <c r="R481" t="s">
        <v>8316</v>
      </c>
      <c r="S481" s="13">
        <f t="shared" si="51"/>
        <v>41904.199479166666</v>
      </c>
      <c r="T481" s="14">
        <f t="shared" si="52"/>
        <v>41964.24114583333</v>
      </c>
      <c r="U481" s="13" t="str">
        <f t="shared" si="53"/>
        <v>Sep</v>
      </c>
      <c r="V481" t="str">
        <f t="shared" si="54"/>
        <v>Nov</v>
      </c>
      <c r="W481" t="str">
        <f t="shared" si="55"/>
        <v>2014</v>
      </c>
    </row>
    <row r="482" spans="1:23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9"/>
        <v>19.41</v>
      </c>
      <c r="P482" s="9">
        <f t="shared" si="50"/>
        <v>55.457142857142856</v>
      </c>
      <c r="Q482" t="s">
        <v>8310</v>
      </c>
      <c r="R482" t="s">
        <v>8316</v>
      </c>
      <c r="S482" s="13">
        <f t="shared" si="51"/>
        <v>41465.29184027778</v>
      </c>
      <c r="T482" s="14">
        <f t="shared" si="52"/>
        <v>41495.29184027778</v>
      </c>
      <c r="U482" s="13" t="str">
        <f t="shared" si="53"/>
        <v>Jul</v>
      </c>
      <c r="V482" t="str">
        <f t="shared" si="54"/>
        <v>Aug</v>
      </c>
      <c r="W482" t="str">
        <f t="shared" si="55"/>
        <v>2013</v>
      </c>
    </row>
    <row r="483" spans="1:23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9"/>
        <v>6.1</v>
      </c>
      <c r="P483" s="9">
        <f t="shared" si="50"/>
        <v>87.142857142857139</v>
      </c>
      <c r="Q483" t="s">
        <v>8310</v>
      </c>
      <c r="R483" t="s">
        <v>8316</v>
      </c>
      <c r="S483" s="13">
        <f t="shared" si="51"/>
        <v>41162.46399305555</v>
      </c>
      <c r="T483" s="14">
        <f t="shared" si="52"/>
        <v>41192.46399305555</v>
      </c>
      <c r="U483" s="13" t="str">
        <f t="shared" si="53"/>
        <v>Sep</v>
      </c>
      <c r="V483" t="str">
        <f t="shared" si="54"/>
        <v>Oct</v>
      </c>
      <c r="W483" t="str">
        <f t="shared" si="55"/>
        <v>2012</v>
      </c>
    </row>
    <row r="484" spans="1:23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9"/>
        <v>0.1</v>
      </c>
      <c r="P484" s="9">
        <f t="shared" si="50"/>
        <v>10</v>
      </c>
      <c r="Q484" t="s">
        <v>8310</v>
      </c>
      <c r="R484" t="s">
        <v>8316</v>
      </c>
      <c r="S484" s="13">
        <f t="shared" si="51"/>
        <v>42447.688541666663</v>
      </c>
      <c r="T484" s="14">
        <f t="shared" si="52"/>
        <v>42474.398611111108</v>
      </c>
      <c r="U484" s="13" t="str">
        <f t="shared" si="53"/>
        <v>Mar</v>
      </c>
      <c r="V484" t="str">
        <f t="shared" si="54"/>
        <v>Apr</v>
      </c>
      <c r="W484" t="str">
        <f t="shared" si="55"/>
        <v>2016</v>
      </c>
    </row>
    <row r="485" spans="1:23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9"/>
        <v>50.2</v>
      </c>
      <c r="P485" s="9">
        <f t="shared" si="50"/>
        <v>51.224489795918366</v>
      </c>
      <c r="Q485" t="s">
        <v>8310</v>
      </c>
      <c r="R485" t="s">
        <v>8316</v>
      </c>
      <c r="S485" s="13">
        <f t="shared" si="51"/>
        <v>41242.989259259259</v>
      </c>
      <c r="T485" s="14">
        <f t="shared" si="52"/>
        <v>41302.989259259259</v>
      </c>
      <c r="U485" s="13" t="str">
        <f t="shared" si="53"/>
        <v>Nov</v>
      </c>
      <c r="V485" t="str">
        <f t="shared" si="54"/>
        <v>Jan</v>
      </c>
      <c r="W485" t="str">
        <f t="shared" si="55"/>
        <v>2012</v>
      </c>
    </row>
    <row r="486" spans="1:23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9"/>
        <v>0.18625</v>
      </c>
      <c r="P486" s="9">
        <f t="shared" si="50"/>
        <v>13.545454545454545</v>
      </c>
      <c r="Q486" t="s">
        <v>8310</v>
      </c>
      <c r="R486" t="s">
        <v>8316</v>
      </c>
      <c r="S486" s="13">
        <f t="shared" si="51"/>
        <v>42272.731157407405</v>
      </c>
      <c r="T486" s="14">
        <f t="shared" si="52"/>
        <v>42313.772824074076</v>
      </c>
      <c r="U486" s="13" t="str">
        <f t="shared" si="53"/>
        <v>Sep</v>
      </c>
      <c r="V486" t="str">
        <f t="shared" si="54"/>
        <v>Nov</v>
      </c>
      <c r="W486" t="str">
        <f t="shared" si="55"/>
        <v>2015</v>
      </c>
    </row>
    <row r="487" spans="1:23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9"/>
        <v>21.906971229845084</v>
      </c>
      <c r="P487" s="9">
        <f t="shared" si="50"/>
        <v>66.520080000000007</v>
      </c>
      <c r="Q487" t="s">
        <v>8310</v>
      </c>
      <c r="R487" t="s">
        <v>8316</v>
      </c>
      <c r="S487" s="13">
        <f t="shared" si="51"/>
        <v>41381.297442129631</v>
      </c>
      <c r="T487" s="14">
        <f t="shared" si="52"/>
        <v>41411.297442129631</v>
      </c>
      <c r="U487" s="13" t="str">
        <f t="shared" si="53"/>
        <v>Apr</v>
      </c>
      <c r="V487" t="str">
        <f t="shared" si="54"/>
        <v>May</v>
      </c>
      <c r="W487" t="str">
        <f t="shared" si="55"/>
        <v>2013</v>
      </c>
    </row>
    <row r="488" spans="1:23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9"/>
        <v>9.0909090909090905E-3</v>
      </c>
      <c r="P488" s="9">
        <f t="shared" si="50"/>
        <v>50</v>
      </c>
      <c r="Q488" t="s">
        <v>8310</v>
      </c>
      <c r="R488" t="s">
        <v>8316</v>
      </c>
      <c r="S488" s="13">
        <f t="shared" si="51"/>
        <v>41761.734247685185</v>
      </c>
      <c r="T488" s="14">
        <f t="shared" si="52"/>
        <v>41791.734247685185</v>
      </c>
      <c r="U488" s="13" t="str">
        <f t="shared" si="53"/>
        <v>May</v>
      </c>
      <c r="V488" t="str">
        <f t="shared" si="54"/>
        <v>Jun</v>
      </c>
      <c r="W488" t="str">
        <f t="shared" si="55"/>
        <v>2014</v>
      </c>
    </row>
    <row r="489" spans="1:23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9"/>
        <v>0</v>
      </c>
      <c r="P489" s="9">
        <f t="shared" si="50"/>
        <v>0</v>
      </c>
      <c r="Q489" t="s">
        <v>8310</v>
      </c>
      <c r="R489" t="s">
        <v>8316</v>
      </c>
      <c r="S489" s="13">
        <f t="shared" si="51"/>
        <v>42669.386504629627</v>
      </c>
      <c r="T489" s="14">
        <f t="shared" si="52"/>
        <v>42729.428171296291</v>
      </c>
      <c r="U489" s="13" t="str">
        <f t="shared" si="53"/>
        <v>Oct</v>
      </c>
      <c r="V489" t="str">
        <f t="shared" si="54"/>
        <v>Dec</v>
      </c>
      <c r="W489" t="str">
        <f t="shared" si="55"/>
        <v>2016</v>
      </c>
    </row>
    <row r="490" spans="1:23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9"/>
        <v>0</v>
      </c>
      <c r="P490" s="9">
        <f t="shared" si="50"/>
        <v>0</v>
      </c>
      <c r="Q490" t="s">
        <v>8310</v>
      </c>
      <c r="R490" t="s">
        <v>8316</v>
      </c>
      <c r="S490" s="13">
        <f t="shared" si="51"/>
        <v>42713.84606481481</v>
      </c>
      <c r="T490" s="14">
        <f t="shared" si="52"/>
        <v>42743.84606481481</v>
      </c>
      <c r="U490" s="13" t="str">
        <f t="shared" si="53"/>
        <v>Dec</v>
      </c>
      <c r="V490" t="str">
        <f t="shared" si="54"/>
        <v>Jan</v>
      </c>
      <c r="W490" t="str">
        <f t="shared" si="55"/>
        <v>2016</v>
      </c>
    </row>
    <row r="491" spans="1:23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9"/>
        <v>0.28667813379201834</v>
      </c>
      <c r="P491" s="9">
        <f t="shared" si="50"/>
        <v>71.666666666666671</v>
      </c>
      <c r="Q491" t="s">
        <v>8310</v>
      </c>
      <c r="R491" t="s">
        <v>8316</v>
      </c>
      <c r="S491" s="13">
        <f t="shared" si="51"/>
        <v>40882.273333333331</v>
      </c>
      <c r="T491" s="14">
        <f t="shared" si="52"/>
        <v>40913.272916666661</v>
      </c>
      <c r="U491" s="13" t="str">
        <f t="shared" si="53"/>
        <v>Dec</v>
      </c>
      <c r="V491" t="str">
        <f t="shared" si="54"/>
        <v>Jan</v>
      </c>
      <c r="W491" t="str">
        <f t="shared" si="55"/>
        <v>2011</v>
      </c>
    </row>
    <row r="492" spans="1:23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9"/>
        <v>0</v>
      </c>
      <c r="P492" s="9">
        <f t="shared" si="50"/>
        <v>0</v>
      </c>
      <c r="Q492" t="s">
        <v>8310</v>
      </c>
      <c r="R492" t="s">
        <v>8316</v>
      </c>
      <c r="S492" s="13">
        <f t="shared" si="51"/>
        <v>41113.760243055549</v>
      </c>
      <c r="T492" s="14">
        <f t="shared" si="52"/>
        <v>41143.760243055549</v>
      </c>
      <c r="U492" s="13" t="str">
        <f t="shared" si="53"/>
        <v>Jul</v>
      </c>
      <c r="V492" t="str">
        <f t="shared" si="54"/>
        <v>Aug</v>
      </c>
      <c r="W492" t="str">
        <f t="shared" si="55"/>
        <v>2012</v>
      </c>
    </row>
    <row r="493" spans="1:23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9"/>
        <v>0</v>
      </c>
      <c r="P493" s="9">
        <f t="shared" si="50"/>
        <v>0</v>
      </c>
      <c r="Q493" t="s">
        <v>8310</v>
      </c>
      <c r="R493" t="s">
        <v>8316</v>
      </c>
      <c r="S493" s="13">
        <f t="shared" si="51"/>
        <v>42366.774293981478</v>
      </c>
      <c r="T493" s="14">
        <f t="shared" si="52"/>
        <v>42396.774293981478</v>
      </c>
      <c r="U493" s="13" t="str">
        <f t="shared" si="53"/>
        <v>Dec</v>
      </c>
      <c r="V493" t="str">
        <f t="shared" si="54"/>
        <v>Jan</v>
      </c>
      <c r="W493" t="str">
        <f t="shared" si="55"/>
        <v>2015</v>
      </c>
    </row>
    <row r="494" spans="1:23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9"/>
        <v>0</v>
      </c>
      <c r="P494" s="9">
        <f t="shared" si="50"/>
        <v>0</v>
      </c>
      <c r="Q494" t="s">
        <v>8310</v>
      </c>
      <c r="R494" t="s">
        <v>8316</v>
      </c>
      <c r="S494" s="13">
        <f t="shared" si="51"/>
        <v>42595.826736111114</v>
      </c>
      <c r="T494" s="14">
        <f t="shared" si="52"/>
        <v>42655.826736111114</v>
      </c>
      <c r="U494" s="13" t="str">
        <f t="shared" si="53"/>
        <v>Aug</v>
      </c>
      <c r="V494" t="str">
        <f t="shared" si="54"/>
        <v>Oct</v>
      </c>
      <c r="W494" t="str">
        <f t="shared" si="55"/>
        <v>2016</v>
      </c>
    </row>
    <row r="495" spans="1:23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9"/>
        <v>0</v>
      </c>
      <c r="P495" s="9">
        <f t="shared" si="50"/>
        <v>0</v>
      </c>
      <c r="Q495" t="s">
        <v>8310</v>
      </c>
      <c r="R495" t="s">
        <v>8316</v>
      </c>
      <c r="S495" s="13">
        <f t="shared" si="51"/>
        <v>42114.517800925925</v>
      </c>
      <c r="T495" s="14">
        <f t="shared" si="52"/>
        <v>42144.517800925925</v>
      </c>
      <c r="U495" s="13" t="str">
        <f t="shared" si="53"/>
        <v>Apr</v>
      </c>
      <c r="V495" t="str">
        <f t="shared" si="54"/>
        <v>May</v>
      </c>
      <c r="W495" t="str">
        <f t="shared" si="55"/>
        <v>2015</v>
      </c>
    </row>
    <row r="496" spans="1:23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9"/>
        <v>0.155</v>
      </c>
      <c r="P496" s="9">
        <f t="shared" si="50"/>
        <v>10.333333333333334</v>
      </c>
      <c r="Q496" t="s">
        <v>8310</v>
      </c>
      <c r="R496" t="s">
        <v>8316</v>
      </c>
      <c r="S496" s="13">
        <f t="shared" si="51"/>
        <v>41799.62228009259</v>
      </c>
      <c r="T496" s="14">
        <f t="shared" si="52"/>
        <v>41822.916666666664</v>
      </c>
      <c r="U496" s="13" t="str">
        <f t="shared" si="53"/>
        <v>Jun</v>
      </c>
      <c r="V496" t="str">
        <f t="shared" si="54"/>
        <v>Jul</v>
      </c>
      <c r="W496" t="str">
        <f t="shared" si="55"/>
        <v>2014</v>
      </c>
    </row>
    <row r="497" spans="1:23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9"/>
        <v>0</v>
      </c>
      <c r="P497" s="9">
        <f t="shared" si="50"/>
        <v>0</v>
      </c>
      <c r="Q497" t="s">
        <v>8310</v>
      </c>
      <c r="R497" t="s">
        <v>8316</v>
      </c>
      <c r="S497" s="13">
        <f t="shared" si="51"/>
        <v>42171.619270833333</v>
      </c>
      <c r="T497" s="14">
        <f t="shared" si="52"/>
        <v>42201.619270833333</v>
      </c>
      <c r="U497" s="13" t="str">
        <f t="shared" si="53"/>
        <v>Jun</v>
      </c>
      <c r="V497" t="str">
        <f t="shared" si="54"/>
        <v>Jul</v>
      </c>
      <c r="W497" t="str">
        <f t="shared" si="55"/>
        <v>2015</v>
      </c>
    </row>
    <row r="498" spans="1:23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9"/>
        <v>1.6666666666666668E-3</v>
      </c>
      <c r="P498" s="9">
        <f t="shared" si="50"/>
        <v>1</v>
      </c>
      <c r="Q498" t="s">
        <v>8310</v>
      </c>
      <c r="R498" t="s">
        <v>8316</v>
      </c>
      <c r="S498" s="13">
        <f t="shared" si="51"/>
        <v>41620.723078703704</v>
      </c>
      <c r="T498" s="14">
        <f t="shared" si="52"/>
        <v>41680.723078703704</v>
      </c>
      <c r="U498" s="13" t="str">
        <f t="shared" si="53"/>
        <v>Dec</v>
      </c>
      <c r="V498" t="str">
        <f t="shared" si="54"/>
        <v>Feb</v>
      </c>
      <c r="W498" t="str">
        <f t="shared" si="55"/>
        <v>2013</v>
      </c>
    </row>
    <row r="499" spans="1:23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9"/>
        <v>0.6696428571428571</v>
      </c>
      <c r="P499" s="9">
        <f t="shared" si="50"/>
        <v>10</v>
      </c>
      <c r="Q499" t="s">
        <v>8310</v>
      </c>
      <c r="R499" t="s">
        <v>8316</v>
      </c>
      <c r="S499" s="13">
        <f t="shared" si="51"/>
        <v>41944.829456018517</v>
      </c>
      <c r="T499" s="14">
        <f t="shared" si="52"/>
        <v>41997.999999999993</v>
      </c>
      <c r="U499" s="13" t="str">
        <f t="shared" si="53"/>
        <v>Nov</v>
      </c>
      <c r="V499" t="str">
        <f t="shared" si="54"/>
        <v>Dec</v>
      </c>
      <c r="W499" t="str">
        <f t="shared" si="55"/>
        <v>2014</v>
      </c>
    </row>
    <row r="500" spans="1:23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9"/>
        <v>4.5985132395404564</v>
      </c>
      <c r="P500" s="9">
        <f t="shared" si="50"/>
        <v>136.09090909090909</v>
      </c>
      <c r="Q500" t="s">
        <v>8310</v>
      </c>
      <c r="R500" t="s">
        <v>8316</v>
      </c>
      <c r="S500" s="13">
        <f t="shared" si="51"/>
        <v>40858.553807870368</v>
      </c>
      <c r="T500" s="14">
        <f t="shared" si="52"/>
        <v>40900.553807870368</v>
      </c>
      <c r="U500" s="13" t="str">
        <f t="shared" si="53"/>
        <v>Nov</v>
      </c>
      <c r="V500" t="str">
        <f t="shared" si="54"/>
        <v>Dec</v>
      </c>
      <c r="W500" t="str">
        <f t="shared" si="55"/>
        <v>2011</v>
      </c>
    </row>
    <row r="501" spans="1:23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9"/>
        <v>9.5500000000000007</v>
      </c>
      <c r="P501" s="9">
        <f t="shared" si="50"/>
        <v>73.461538461538467</v>
      </c>
      <c r="Q501" t="s">
        <v>8310</v>
      </c>
      <c r="R501" t="s">
        <v>8316</v>
      </c>
      <c r="S501" s="13">
        <f t="shared" si="51"/>
        <v>40043.687129629623</v>
      </c>
      <c r="T501" s="14">
        <f t="shared" si="52"/>
        <v>40098.665972222218</v>
      </c>
      <c r="U501" s="13" t="str">
        <f t="shared" si="53"/>
        <v>Aug</v>
      </c>
      <c r="V501" t="str">
        <f t="shared" si="54"/>
        <v>Oct</v>
      </c>
      <c r="W501" t="str">
        <f t="shared" si="55"/>
        <v>2009</v>
      </c>
    </row>
    <row r="502" spans="1:23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9"/>
        <v>3.3076923076923079</v>
      </c>
      <c r="P502" s="9">
        <f t="shared" si="50"/>
        <v>53.75</v>
      </c>
      <c r="Q502" t="s">
        <v>8310</v>
      </c>
      <c r="R502" t="s">
        <v>8316</v>
      </c>
      <c r="S502" s="13">
        <f t="shared" si="51"/>
        <v>40247.677673611106</v>
      </c>
      <c r="T502" s="14">
        <f t="shared" si="52"/>
        <v>40306.719444444439</v>
      </c>
      <c r="U502" s="13" t="str">
        <f t="shared" si="53"/>
        <v>Mar</v>
      </c>
      <c r="V502" t="str">
        <f t="shared" si="54"/>
        <v>May</v>
      </c>
      <c r="W502" t="str">
        <f t="shared" si="55"/>
        <v>2010</v>
      </c>
    </row>
    <row r="503" spans="1:23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9"/>
        <v>0</v>
      </c>
      <c r="P503" s="9">
        <f t="shared" si="50"/>
        <v>0</v>
      </c>
      <c r="Q503" t="s">
        <v>8310</v>
      </c>
      <c r="R503" t="s">
        <v>8316</v>
      </c>
      <c r="S503" s="13">
        <f t="shared" si="51"/>
        <v>40703.026053240741</v>
      </c>
      <c r="T503" s="14">
        <f t="shared" si="52"/>
        <v>40733.026053240741</v>
      </c>
      <c r="U503" s="13" t="str">
        <f t="shared" si="53"/>
        <v>Jun</v>
      </c>
      <c r="V503" t="str">
        <f t="shared" si="54"/>
        <v>Jul</v>
      </c>
      <c r="W503" t="str">
        <f t="shared" si="55"/>
        <v>2011</v>
      </c>
    </row>
    <row r="504" spans="1:23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9"/>
        <v>1.1499999999999999</v>
      </c>
      <c r="P504" s="9">
        <f t="shared" si="50"/>
        <v>57.5</v>
      </c>
      <c r="Q504" t="s">
        <v>8310</v>
      </c>
      <c r="R504" t="s">
        <v>8316</v>
      </c>
      <c r="S504" s="13">
        <f t="shared" si="51"/>
        <v>40956.345196759255</v>
      </c>
      <c r="T504" s="14">
        <f t="shared" si="52"/>
        <v>40986.303530092591</v>
      </c>
      <c r="U504" s="13" t="str">
        <f t="shared" si="53"/>
        <v>Feb</v>
      </c>
      <c r="V504" t="str">
        <f t="shared" si="54"/>
        <v>Mar</v>
      </c>
      <c r="W504" t="str">
        <f t="shared" si="55"/>
        <v>2012</v>
      </c>
    </row>
    <row r="505" spans="1:23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9"/>
        <v>1.7538461538461538</v>
      </c>
      <c r="P505" s="9">
        <f t="shared" si="50"/>
        <v>12.666666666666666</v>
      </c>
      <c r="Q505" t="s">
        <v>8310</v>
      </c>
      <c r="R505" t="s">
        <v>8316</v>
      </c>
      <c r="S505" s="13">
        <f t="shared" si="51"/>
        <v>41991.318321759252</v>
      </c>
      <c r="T505" s="14">
        <f t="shared" si="52"/>
        <v>42021.318321759252</v>
      </c>
      <c r="U505" s="13" t="str">
        <f t="shared" si="53"/>
        <v>Dec</v>
      </c>
      <c r="V505" t="str">
        <f t="shared" si="54"/>
        <v>Jan</v>
      </c>
      <c r="W505" t="str">
        <f t="shared" si="55"/>
        <v>2014</v>
      </c>
    </row>
    <row r="506" spans="1:23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9"/>
        <v>1.3673469387755102</v>
      </c>
      <c r="P506" s="9">
        <f t="shared" si="50"/>
        <v>67</v>
      </c>
      <c r="Q506" t="s">
        <v>8310</v>
      </c>
      <c r="R506" t="s">
        <v>8316</v>
      </c>
      <c r="S506" s="13">
        <f t="shared" si="51"/>
        <v>40949.775312499994</v>
      </c>
      <c r="T506" s="14">
        <f t="shared" si="52"/>
        <v>41009.73364583333</v>
      </c>
      <c r="U506" s="13" t="str">
        <f t="shared" si="53"/>
        <v>Feb</v>
      </c>
      <c r="V506" t="str">
        <f t="shared" si="54"/>
        <v>Apr</v>
      </c>
      <c r="W506" t="str">
        <f t="shared" si="55"/>
        <v>2012</v>
      </c>
    </row>
    <row r="507" spans="1:23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9"/>
        <v>0.43333333333333329</v>
      </c>
      <c r="P507" s="9">
        <f t="shared" si="50"/>
        <v>3.7142857142857144</v>
      </c>
      <c r="Q507" t="s">
        <v>8310</v>
      </c>
      <c r="R507" t="s">
        <v>8316</v>
      </c>
      <c r="S507" s="13">
        <f t="shared" si="51"/>
        <v>42317.889884259253</v>
      </c>
      <c r="T507" s="14">
        <f t="shared" si="52"/>
        <v>42362.889884259253</v>
      </c>
      <c r="U507" s="13" t="str">
        <f t="shared" si="53"/>
        <v>Nov</v>
      </c>
      <c r="V507" t="str">
        <f t="shared" si="54"/>
        <v>Dec</v>
      </c>
      <c r="W507" t="str">
        <f t="shared" si="55"/>
        <v>2015</v>
      </c>
    </row>
    <row r="508" spans="1:23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9"/>
        <v>0.125</v>
      </c>
      <c r="P508" s="9">
        <f t="shared" si="50"/>
        <v>250</v>
      </c>
      <c r="Q508" t="s">
        <v>8310</v>
      </c>
      <c r="R508" t="s">
        <v>8316</v>
      </c>
      <c r="S508" s="13">
        <f t="shared" si="51"/>
        <v>41466.343981481477</v>
      </c>
      <c r="T508" s="14">
        <f t="shared" si="52"/>
        <v>41496.343981481477</v>
      </c>
      <c r="U508" s="13" t="str">
        <f t="shared" si="53"/>
        <v>Jul</v>
      </c>
      <c r="V508" t="str">
        <f t="shared" si="54"/>
        <v>Aug</v>
      </c>
      <c r="W508" t="str">
        <f t="shared" si="55"/>
        <v>2013</v>
      </c>
    </row>
    <row r="509" spans="1:23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9"/>
        <v>3.2</v>
      </c>
      <c r="P509" s="9">
        <f t="shared" si="50"/>
        <v>64</v>
      </c>
      <c r="Q509" t="s">
        <v>8310</v>
      </c>
      <c r="R509" t="s">
        <v>8316</v>
      </c>
      <c r="S509" s="13">
        <f t="shared" si="51"/>
        <v>41156.750659722216</v>
      </c>
      <c r="T509" s="14">
        <f t="shared" si="52"/>
        <v>41201.750659722216</v>
      </c>
      <c r="U509" s="13" t="str">
        <f t="shared" si="53"/>
        <v>Sep</v>
      </c>
      <c r="V509" t="str">
        <f t="shared" si="54"/>
        <v>Oct</v>
      </c>
      <c r="W509" t="str">
        <f t="shared" si="55"/>
        <v>2012</v>
      </c>
    </row>
    <row r="510" spans="1:23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9"/>
        <v>0.8</v>
      </c>
      <c r="P510" s="9">
        <f t="shared" si="50"/>
        <v>133.33333333333334</v>
      </c>
      <c r="Q510" t="s">
        <v>8310</v>
      </c>
      <c r="R510" t="s">
        <v>8316</v>
      </c>
      <c r="S510" s="13">
        <f t="shared" si="51"/>
        <v>40994.815983796296</v>
      </c>
      <c r="T510" s="14">
        <f t="shared" si="52"/>
        <v>41054.384722222218</v>
      </c>
      <c r="U510" s="13" t="str">
        <f t="shared" si="53"/>
        <v>Mar</v>
      </c>
      <c r="V510" t="str">
        <f t="shared" si="54"/>
        <v>May</v>
      </c>
      <c r="W510" t="str">
        <f t="shared" si="55"/>
        <v>2012</v>
      </c>
    </row>
    <row r="511" spans="1:23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9"/>
        <v>0.2</v>
      </c>
      <c r="P511" s="9">
        <f t="shared" si="50"/>
        <v>10</v>
      </c>
      <c r="Q511" t="s">
        <v>8310</v>
      </c>
      <c r="R511" t="s">
        <v>8316</v>
      </c>
      <c r="S511" s="13">
        <f t="shared" si="51"/>
        <v>42153.423263888886</v>
      </c>
      <c r="T511" s="14">
        <f t="shared" si="52"/>
        <v>42183.423263888886</v>
      </c>
      <c r="U511" s="13" t="str">
        <f t="shared" si="53"/>
        <v>May</v>
      </c>
      <c r="V511" t="str">
        <f t="shared" si="54"/>
        <v>Jun</v>
      </c>
      <c r="W511" t="str">
        <f t="shared" si="55"/>
        <v>2015</v>
      </c>
    </row>
    <row r="512" spans="1:23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9"/>
        <v>0</v>
      </c>
      <c r="P512" s="9">
        <f t="shared" si="50"/>
        <v>0</v>
      </c>
      <c r="Q512" t="s">
        <v>8310</v>
      </c>
      <c r="R512" t="s">
        <v>8316</v>
      </c>
      <c r="S512" s="13">
        <f t="shared" si="51"/>
        <v>42399.968043981477</v>
      </c>
      <c r="T512" s="14">
        <f t="shared" si="52"/>
        <v>42429.968043981477</v>
      </c>
      <c r="U512" s="13" t="str">
        <f t="shared" si="53"/>
        <v>Jan</v>
      </c>
      <c r="V512" t="str">
        <f t="shared" si="54"/>
        <v>Feb</v>
      </c>
      <c r="W512" t="str">
        <f t="shared" si="55"/>
        <v>2016</v>
      </c>
    </row>
    <row r="513" spans="1:23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9"/>
        <v>3</v>
      </c>
      <c r="P513" s="9">
        <f t="shared" si="50"/>
        <v>30</v>
      </c>
      <c r="Q513" t="s">
        <v>8310</v>
      </c>
      <c r="R513" t="s">
        <v>8316</v>
      </c>
      <c r="S513" s="13">
        <f t="shared" si="51"/>
        <v>41340.09469907407</v>
      </c>
      <c r="T513" s="14">
        <f t="shared" si="52"/>
        <v>41370.053032407406</v>
      </c>
      <c r="U513" s="13" t="str">
        <f t="shared" si="53"/>
        <v>Mar</v>
      </c>
      <c r="V513" t="str">
        <f t="shared" si="54"/>
        <v>Apr</v>
      </c>
      <c r="W513" t="str">
        <f t="shared" si="55"/>
        <v>2013</v>
      </c>
    </row>
    <row r="514" spans="1:23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56">(E514/D514)*100</f>
        <v>0.13749999999999998</v>
      </c>
      <c r="P514" s="9">
        <f t="shared" ref="P514:P577" si="57">IFERROR(E514/L514,0)</f>
        <v>5.5</v>
      </c>
      <c r="Q514" t="s">
        <v>8310</v>
      </c>
      <c r="R514" t="s">
        <v>8316</v>
      </c>
      <c r="S514" s="13">
        <f t="shared" ref="S514:S577" si="58">(J514/86400)+25569+(-5/24)</f>
        <v>42649.533877314818</v>
      </c>
      <c r="T514" s="14">
        <f t="shared" ref="T514:T577" si="59">(I514/86400)+25569+(-5/24)</f>
        <v>42694.575543981475</v>
      </c>
      <c r="U514" s="13" t="str">
        <f t="shared" ref="U514:U577" si="60">TEXT((S514),"mmm")</f>
        <v>Oct</v>
      </c>
      <c r="V514" t="str">
        <f t="shared" ref="V514:V577" si="61">TEXT((T514),"mmm")</f>
        <v>Nov</v>
      </c>
      <c r="W514" t="str">
        <f t="shared" ref="W514:W577" si="62">TEXT((S514),"yyyy")</f>
        <v>2016</v>
      </c>
    </row>
    <row r="515" spans="1:23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56"/>
        <v>13.923999999999999</v>
      </c>
      <c r="P515" s="9">
        <f t="shared" si="57"/>
        <v>102.38235294117646</v>
      </c>
      <c r="Q515" t="s">
        <v>8310</v>
      </c>
      <c r="R515" t="s">
        <v>8316</v>
      </c>
      <c r="S515" s="13">
        <f t="shared" si="58"/>
        <v>42552.445659722223</v>
      </c>
      <c r="T515" s="14">
        <f t="shared" si="59"/>
        <v>42597.083333333336</v>
      </c>
      <c r="U515" s="13" t="str">
        <f t="shared" si="60"/>
        <v>Jul</v>
      </c>
      <c r="V515" t="str">
        <f t="shared" si="61"/>
        <v>Aug</v>
      </c>
      <c r="W515" t="str">
        <f t="shared" si="62"/>
        <v>2016</v>
      </c>
    </row>
    <row r="516" spans="1:23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56"/>
        <v>3.3333333333333335</v>
      </c>
      <c r="P516" s="9">
        <f t="shared" si="57"/>
        <v>16.666666666666668</v>
      </c>
      <c r="Q516" t="s">
        <v>8310</v>
      </c>
      <c r="R516" t="s">
        <v>8316</v>
      </c>
      <c r="S516" s="13">
        <f t="shared" si="58"/>
        <v>41830.405636574069</v>
      </c>
      <c r="T516" s="14">
        <f t="shared" si="59"/>
        <v>41860.405636574069</v>
      </c>
      <c r="U516" s="13" t="str">
        <f t="shared" si="60"/>
        <v>Jul</v>
      </c>
      <c r="V516" t="str">
        <f t="shared" si="61"/>
        <v>Aug</v>
      </c>
      <c r="W516" t="str">
        <f t="shared" si="62"/>
        <v>2014</v>
      </c>
    </row>
    <row r="517" spans="1:23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56"/>
        <v>25.41340206185567</v>
      </c>
      <c r="P517" s="9">
        <f t="shared" si="57"/>
        <v>725.02941176470586</v>
      </c>
      <c r="Q517" t="s">
        <v>8310</v>
      </c>
      <c r="R517" t="s">
        <v>8316</v>
      </c>
      <c r="S517" s="13">
        <f t="shared" si="58"/>
        <v>42327.282418981478</v>
      </c>
      <c r="T517" s="14">
        <f t="shared" si="59"/>
        <v>42367.282418981478</v>
      </c>
      <c r="U517" s="13" t="str">
        <f t="shared" si="60"/>
        <v>Nov</v>
      </c>
      <c r="V517" t="str">
        <f t="shared" si="61"/>
        <v>Dec</v>
      </c>
      <c r="W517" t="str">
        <f t="shared" si="62"/>
        <v>2015</v>
      </c>
    </row>
    <row r="518" spans="1:23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56"/>
        <v>0</v>
      </c>
      <c r="P518" s="9">
        <f t="shared" si="57"/>
        <v>0</v>
      </c>
      <c r="Q518" t="s">
        <v>8310</v>
      </c>
      <c r="R518" t="s">
        <v>8316</v>
      </c>
      <c r="S518" s="13">
        <f t="shared" si="58"/>
        <v>42091.570370370369</v>
      </c>
      <c r="T518" s="14">
        <f t="shared" si="59"/>
        <v>42151.570370370369</v>
      </c>
      <c r="U518" s="13" t="str">
        <f t="shared" si="60"/>
        <v>Mar</v>
      </c>
      <c r="V518" t="str">
        <f t="shared" si="61"/>
        <v>May</v>
      </c>
      <c r="W518" t="str">
        <f t="shared" si="62"/>
        <v>2015</v>
      </c>
    </row>
    <row r="519" spans="1:23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56"/>
        <v>1.3666666666666667</v>
      </c>
      <c r="P519" s="9">
        <f t="shared" si="57"/>
        <v>68.333333333333329</v>
      </c>
      <c r="Q519" t="s">
        <v>8310</v>
      </c>
      <c r="R519" t="s">
        <v>8316</v>
      </c>
      <c r="S519" s="13">
        <f t="shared" si="58"/>
        <v>42738.406956018516</v>
      </c>
      <c r="T519" s="14">
        <f t="shared" si="59"/>
        <v>42768.406956018516</v>
      </c>
      <c r="U519" s="13" t="str">
        <f t="shared" si="60"/>
        <v>Jan</v>
      </c>
      <c r="V519" t="str">
        <f t="shared" si="61"/>
        <v>Feb</v>
      </c>
      <c r="W519" t="str">
        <f t="shared" si="62"/>
        <v>2017</v>
      </c>
    </row>
    <row r="520" spans="1:23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56"/>
        <v>0</v>
      </c>
      <c r="P520" s="9">
        <f t="shared" si="57"/>
        <v>0</v>
      </c>
      <c r="Q520" t="s">
        <v>8310</v>
      </c>
      <c r="R520" t="s">
        <v>8316</v>
      </c>
      <c r="S520" s="13">
        <f t="shared" si="58"/>
        <v>42223.407685185179</v>
      </c>
      <c r="T520" s="14">
        <f t="shared" si="59"/>
        <v>42253.406944444439</v>
      </c>
      <c r="U520" s="13" t="str">
        <f t="shared" si="60"/>
        <v>Aug</v>
      </c>
      <c r="V520" t="str">
        <f t="shared" si="61"/>
        <v>Sep</v>
      </c>
      <c r="W520" t="str">
        <f t="shared" si="62"/>
        <v>2015</v>
      </c>
    </row>
    <row r="521" spans="1:23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56"/>
        <v>22.881426547787683</v>
      </c>
      <c r="P521" s="9">
        <f t="shared" si="57"/>
        <v>39.228571428571428</v>
      </c>
      <c r="Q521" t="s">
        <v>8310</v>
      </c>
      <c r="R521" t="s">
        <v>8316</v>
      </c>
      <c r="S521" s="13">
        <f t="shared" si="58"/>
        <v>41218.183113425919</v>
      </c>
      <c r="T521" s="14">
        <f t="shared" si="59"/>
        <v>41248.183113425919</v>
      </c>
      <c r="U521" s="13" t="str">
        <f t="shared" si="60"/>
        <v>Nov</v>
      </c>
      <c r="V521" t="str">
        <f t="shared" si="61"/>
        <v>Dec</v>
      </c>
      <c r="W521" t="str">
        <f t="shared" si="62"/>
        <v>2012</v>
      </c>
    </row>
    <row r="522" spans="1:23" ht="45" x14ac:dyDescent="0.2">
      <c r="A522">
        <v>2974</v>
      </c>
      <c r="B522" s="3" t="s">
        <v>2974</v>
      </c>
      <c r="C522" s="3" t="s">
        <v>7084</v>
      </c>
      <c r="D522">
        <v>5000</v>
      </c>
      <c r="E522">
        <v>5100</v>
      </c>
      <c r="F522" t="s">
        <v>8219</v>
      </c>
      <c r="G522" t="s">
        <v>8224</v>
      </c>
      <c r="H522" t="s">
        <v>8246</v>
      </c>
      <c r="I522">
        <v>1411695300</v>
      </c>
      <c r="J522">
        <v>1409275671</v>
      </c>
      <c r="K522" t="b">
        <v>0</v>
      </c>
      <c r="L522">
        <v>87</v>
      </c>
      <c r="M522" t="b">
        <v>1</v>
      </c>
      <c r="N522" t="s">
        <v>8271</v>
      </c>
      <c r="O522" s="8">
        <f t="shared" si="56"/>
        <v>102</v>
      </c>
      <c r="P522" s="9">
        <f t="shared" si="57"/>
        <v>58.620689655172413</v>
      </c>
      <c r="Q522" t="s">
        <v>8317</v>
      </c>
      <c r="R522" t="s">
        <v>8318</v>
      </c>
      <c r="S522" s="13">
        <f t="shared" si="58"/>
        <v>41879.852673611109</v>
      </c>
      <c r="T522" s="14">
        <f t="shared" si="59"/>
        <v>41907.857638888883</v>
      </c>
      <c r="U522" s="13" t="str">
        <f t="shared" si="60"/>
        <v>Aug</v>
      </c>
      <c r="V522" t="str">
        <f t="shared" si="61"/>
        <v>Sep</v>
      </c>
      <c r="W522" t="str">
        <f t="shared" si="62"/>
        <v>2014</v>
      </c>
    </row>
    <row r="523" spans="1:23" ht="45" x14ac:dyDescent="0.2">
      <c r="A523">
        <v>2980</v>
      </c>
      <c r="B523" s="3" t="s">
        <v>2980</v>
      </c>
      <c r="C523" s="3" t="s">
        <v>7090</v>
      </c>
      <c r="D523">
        <v>3000</v>
      </c>
      <c r="E523">
        <v>3275</v>
      </c>
      <c r="F523" t="s">
        <v>8219</v>
      </c>
      <c r="G523" t="s">
        <v>8224</v>
      </c>
      <c r="H523" t="s">
        <v>8246</v>
      </c>
      <c r="I523">
        <v>1440381600</v>
      </c>
      <c r="J523">
        <v>1438639130</v>
      </c>
      <c r="K523" t="b">
        <v>0</v>
      </c>
      <c r="L523">
        <v>24</v>
      </c>
      <c r="M523" t="b">
        <v>1</v>
      </c>
      <c r="N523" t="s">
        <v>8271</v>
      </c>
      <c r="O523" s="8">
        <f t="shared" si="56"/>
        <v>109.16666666666666</v>
      </c>
      <c r="P523" s="9">
        <f t="shared" si="57"/>
        <v>136.45833333333334</v>
      </c>
      <c r="Q523" t="s">
        <v>8317</v>
      </c>
      <c r="R523" t="s">
        <v>8318</v>
      </c>
      <c r="S523" s="13">
        <f t="shared" si="58"/>
        <v>42219.70752314815</v>
      </c>
      <c r="T523" s="14">
        <f t="shared" si="59"/>
        <v>42239.874999999993</v>
      </c>
      <c r="U523" s="13" t="str">
        <f t="shared" si="60"/>
        <v>Aug</v>
      </c>
      <c r="V523" t="str">
        <f t="shared" si="61"/>
        <v>Aug</v>
      </c>
      <c r="W523" t="str">
        <f t="shared" si="62"/>
        <v>2015</v>
      </c>
    </row>
    <row r="524" spans="1:23" ht="45" x14ac:dyDescent="0.2">
      <c r="A524">
        <v>2981</v>
      </c>
      <c r="B524" s="3" t="s">
        <v>2981</v>
      </c>
      <c r="C524" s="3" t="s">
        <v>7091</v>
      </c>
      <c r="D524">
        <v>4000</v>
      </c>
      <c r="E524">
        <v>5157</v>
      </c>
      <c r="F524" t="s">
        <v>8219</v>
      </c>
      <c r="G524" t="s">
        <v>8241</v>
      </c>
      <c r="H524" t="s">
        <v>8249</v>
      </c>
      <c r="I524">
        <v>1443014756</v>
      </c>
      <c r="J524">
        <v>1439126756</v>
      </c>
      <c r="K524" t="b">
        <v>1</v>
      </c>
      <c r="L524">
        <v>97</v>
      </c>
      <c r="M524" t="b">
        <v>1</v>
      </c>
      <c r="N524" t="s">
        <v>8303</v>
      </c>
      <c r="O524" s="8">
        <f t="shared" si="56"/>
        <v>128.92500000000001</v>
      </c>
      <c r="P524" s="9">
        <f t="shared" si="57"/>
        <v>53.164948453608247</v>
      </c>
      <c r="Q524" t="s">
        <v>8317</v>
      </c>
      <c r="R524" t="s">
        <v>8357</v>
      </c>
      <c r="S524" s="13">
        <f t="shared" si="58"/>
        <v>42225.351342592585</v>
      </c>
      <c r="T524" s="14">
        <f t="shared" si="59"/>
        <v>42270.351342592585</v>
      </c>
      <c r="U524" s="13" t="str">
        <f t="shared" si="60"/>
        <v>Aug</v>
      </c>
      <c r="V524" t="str">
        <f t="shared" si="61"/>
        <v>Sep</v>
      </c>
      <c r="W524" t="str">
        <f t="shared" si="62"/>
        <v>2015</v>
      </c>
    </row>
    <row r="525" spans="1:23" ht="45" x14ac:dyDescent="0.2">
      <c r="A525">
        <v>3030</v>
      </c>
      <c r="B525" s="3" t="s">
        <v>3030</v>
      </c>
      <c r="C525" s="3" t="s">
        <v>7140</v>
      </c>
      <c r="D525">
        <v>1750</v>
      </c>
      <c r="E525">
        <v>1867</v>
      </c>
      <c r="F525" t="s">
        <v>8219</v>
      </c>
      <c r="G525" t="s">
        <v>8224</v>
      </c>
      <c r="H525" t="s">
        <v>8246</v>
      </c>
      <c r="I525">
        <v>1442426171</v>
      </c>
      <c r="J525">
        <v>1439834171</v>
      </c>
      <c r="K525" t="b">
        <v>0</v>
      </c>
      <c r="L525">
        <v>41</v>
      </c>
      <c r="M525" t="b">
        <v>1</v>
      </c>
      <c r="N525" t="s">
        <v>8303</v>
      </c>
      <c r="O525" s="8">
        <f t="shared" si="56"/>
        <v>106.6857142857143</v>
      </c>
      <c r="P525" s="9">
        <f t="shared" si="57"/>
        <v>45.536585365853661</v>
      </c>
      <c r="Q525" t="s">
        <v>8317</v>
      </c>
      <c r="R525" t="s">
        <v>8357</v>
      </c>
      <c r="S525" s="13">
        <f t="shared" si="58"/>
        <v>42233.5390162037</v>
      </c>
      <c r="T525" s="14">
        <f t="shared" si="59"/>
        <v>42263.5390162037</v>
      </c>
      <c r="U525" s="13" t="str">
        <f t="shared" si="60"/>
        <v>Aug</v>
      </c>
      <c r="V525" t="str">
        <f t="shared" si="61"/>
        <v>Sep</v>
      </c>
      <c r="W525" t="str">
        <f t="shared" si="62"/>
        <v>2015</v>
      </c>
    </row>
    <row r="526" spans="1:23" ht="60" x14ac:dyDescent="0.2">
      <c r="A526">
        <v>3031</v>
      </c>
      <c r="B526" s="3" t="s">
        <v>3031</v>
      </c>
      <c r="C526" s="3" t="s">
        <v>7141</v>
      </c>
      <c r="D526">
        <v>1500</v>
      </c>
      <c r="E526">
        <v>1500</v>
      </c>
      <c r="F526" t="s">
        <v>8219</v>
      </c>
      <c r="G526" t="s">
        <v>8224</v>
      </c>
      <c r="H526" t="s">
        <v>8246</v>
      </c>
      <c r="I526">
        <v>1476479447</v>
      </c>
      <c r="J526">
        <v>1471295447</v>
      </c>
      <c r="K526" t="b">
        <v>0</v>
      </c>
      <c r="L526">
        <v>29</v>
      </c>
      <c r="M526" t="b">
        <v>1</v>
      </c>
      <c r="N526" t="s">
        <v>8303</v>
      </c>
      <c r="O526" s="8">
        <f t="shared" si="56"/>
        <v>100</v>
      </c>
      <c r="P526" s="9">
        <f t="shared" si="57"/>
        <v>51.724137931034484</v>
      </c>
      <c r="Q526" t="s">
        <v>8317</v>
      </c>
      <c r="R526" t="s">
        <v>8357</v>
      </c>
      <c r="S526" s="13">
        <f t="shared" si="58"/>
        <v>42597.674155092587</v>
      </c>
      <c r="T526" s="14">
        <f t="shared" si="59"/>
        <v>42657.674155092587</v>
      </c>
      <c r="U526" s="13" t="str">
        <f t="shared" si="60"/>
        <v>Aug</v>
      </c>
      <c r="V526" t="str">
        <f t="shared" si="61"/>
        <v>Oct</v>
      </c>
      <c r="W526" t="str">
        <f t="shared" si="62"/>
        <v>2016</v>
      </c>
    </row>
    <row r="527" spans="1:23" ht="45" x14ac:dyDescent="0.2">
      <c r="A527">
        <v>3032</v>
      </c>
      <c r="B527" s="3" t="s">
        <v>3032</v>
      </c>
      <c r="C527" s="3" t="s">
        <v>7142</v>
      </c>
      <c r="D527">
        <v>1000</v>
      </c>
      <c r="E527">
        <v>1272</v>
      </c>
      <c r="F527" t="s">
        <v>8219</v>
      </c>
      <c r="G527" t="s">
        <v>8224</v>
      </c>
      <c r="H527" t="s">
        <v>8246</v>
      </c>
      <c r="I527">
        <v>1441933459</v>
      </c>
      <c r="J527">
        <v>1439341459</v>
      </c>
      <c r="K527" t="b">
        <v>0</v>
      </c>
      <c r="L527">
        <v>25</v>
      </c>
      <c r="M527" t="b">
        <v>1</v>
      </c>
      <c r="N527" t="s">
        <v>8303</v>
      </c>
      <c r="O527" s="8">
        <f t="shared" si="56"/>
        <v>127.2</v>
      </c>
      <c r="P527" s="9">
        <f t="shared" si="57"/>
        <v>50.88</v>
      </c>
      <c r="Q527" t="s">
        <v>8317</v>
      </c>
      <c r="R527" t="s">
        <v>8357</v>
      </c>
      <c r="S527" s="13">
        <f t="shared" si="58"/>
        <v>42227.836331018516</v>
      </c>
      <c r="T527" s="14">
        <f t="shared" si="59"/>
        <v>42257.836331018516</v>
      </c>
      <c r="U527" s="13" t="str">
        <f t="shared" si="60"/>
        <v>Aug</v>
      </c>
      <c r="V527" t="str">
        <f t="shared" si="61"/>
        <v>Sep</v>
      </c>
      <c r="W527" t="str">
        <f t="shared" si="62"/>
        <v>2015</v>
      </c>
    </row>
    <row r="528" spans="1:23" ht="45" x14ac:dyDescent="0.2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8">
        <f t="shared" si="56"/>
        <v>190.84810126582278</v>
      </c>
      <c r="P528" s="9">
        <f t="shared" si="57"/>
        <v>259.94827586206895</v>
      </c>
      <c r="Q528" t="s">
        <v>8317</v>
      </c>
      <c r="R528" t="s">
        <v>8357</v>
      </c>
      <c r="S528" s="13">
        <f t="shared" si="58"/>
        <v>41862.59474537037</v>
      </c>
      <c r="T528" s="14">
        <f t="shared" si="59"/>
        <v>41891.994444444441</v>
      </c>
      <c r="U528" s="13" t="str">
        <f t="shared" si="60"/>
        <v>Aug</v>
      </c>
      <c r="V528" t="str">
        <f t="shared" si="61"/>
        <v>Sep</v>
      </c>
      <c r="W528" t="str">
        <f t="shared" si="62"/>
        <v>2014</v>
      </c>
    </row>
    <row r="529" spans="1:23" ht="30" x14ac:dyDescent="0.2">
      <c r="A529">
        <v>3151</v>
      </c>
      <c r="B529" s="3" t="s">
        <v>3151</v>
      </c>
      <c r="C529" s="3" t="s">
        <v>7261</v>
      </c>
      <c r="D529">
        <v>3500</v>
      </c>
      <c r="E529">
        <v>3514</v>
      </c>
      <c r="F529" t="s">
        <v>8219</v>
      </c>
      <c r="G529" t="s">
        <v>8224</v>
      </c>
      <c r="H529" t="s">
        <v>8246</v>
      </c>
      <c r="I529">
        <v>1410379774</v>
      </c>
      <c r="J529">
        <v>1407787774</v>
      </c>
      <c r="K529" t="b">
        <v>1</v>
      </c>
      <c r="L529">
        <v>34</v>
      </c>
      <c r="M529" t="b">
        <v>1</v>
      </c>
      <c r="N529" t="s">
        <v>8271</v>
      </c>
      <c r="O529" s="8">
        <f t="shared" si="56"/>
        <v>100.4</v>
      </c>
      <c r="P529" s="9">
        <f t="shared" si="57"/>
        <v>103.35294117647059</v>
      </c>
      <c r="Q529" t="s">
        <v>8317</v>
      </c>
      <c r="R529" t="s">
        <v>8318</v>
      </c>
      <c r="S529" s="13">
        <f t="shared" si="58"/>
        <v>41862.631643518514</v>
      </c>
      <c r="T529" s="14">
        <f t="shared" si="59"/>
        <v>41892.631643518514</v>
      </c>
      <c r="U529" s="13" t="str">
        <f t="shared" si="60"/>
        <v>Aug</v>
      </c>
      <c r="V529" t="str">
        <f t="shared" si="61"/>
        <v>Sep</v>
      </c>
      <c r="W529" t="str">
        <f t="shared" si="62"/>
        <v>2014</v>
      </c>
    </row>
    <row r="530" spans="1:23" ht="45" x14ac:dyDescent="0.2">
      <c r="A530">
        <v>3173</v>
      </c>
      <c r="B530" s="3" t="s">
        <v>3173</v>
      </c>
      <c r="C530" s="3" t="s">
        <v>7283</v>
      </c>
      <c r="D530">
        <v>10000</v>
      </c>
      <c r="E530">
        <v>10300</v>
      </c>
      <c r="F530" t="s">
        <v>8219</v>
      </c>
      <c r="G530" t="s">
        <v>8224</v>
      </c>
      <c r="H530" t="s">
        <v>8246</v>
      </c>
      <c r="I530">
        <v>1411765492</v>
      </c>
      <c r="J530">
        <v>1409173492</v>
      </c>
      <c r="K530" t="b">
        <v>1</v>
      </c>
      <c r="L530">
        <v>74</v>
      </c>
      <c r="M530" t="b">
        <v>1</v>
      </c>
      <c r="N530" t="s">
        <v>8271</v>
      </c>
      <c r="O530" s="8">
        <f t="shared" si="56"/>
        <v>103</v>
      </c>
      <c r="P530" s="9">
        <f t="shared" si="57"/>
        <v>139.18918918918919</v>
      </c>
      <c r="Q530" t="s">
        <v>8317</v>
      </c>
      <c r="R530" t="s">
        <v>8318</v>
      </c>
      <c r="S530" s="13">
        <f t="shared" si="58"/>
        <v>41878.670046296298</v>
      </c>
      <c r="T530" s="14">
        <f t="shared" si="59"/>
        <v>41908.670046296298</v>
      </c>
      <c r="U530" s="13" t="str">
        <f t="shared" si="60"/>
        <v>Aug</v>
      </c>
      <c r="V530" t="str">
        <f t="shared" si="61"/>
        <v>Sep</v>
      </c>
      <c r="W530" t="str">
        <f t="shared" si="62"/>
        <v>2014</v>
      </c>
    </row>
    <row r="531" spans="1:23" ht="45" x14ac:dyDescent="0.2">
      <c r="A531">
        <v>3174</v>
      </c>
      <c r="B531" s="3" t="s">
        <v>3174</v>
      </c>
      <c r="C531" s="3" t="s">
        <v>7284</v>
      </c>
      <c r="D531">
        <v>3000</v>
      </c>
      <c r="E531">
        <v>3034</v>
      </c>
      <c r="F531" t="s">
        <v>8219</v>
      </c>
      <c r="G531" t="s">
        <v>8224</v>
      </c>
      <c r="H531" t="s">
        <v>8246</v>
      </c>
      <c r="I531">
        <v>1408999508</v>
      </c>
      <c r="J531">
        <v>1407789908</v>
      </c>
      <c r="K531" t="b">
        <v>1</v>
      </c>
      <c r="L531">
        <v>23</v>
      </c>
      <c r="M531" t="b">
        <v>1</v>
      </c>
      <c r="N531" t="s">
        <v>8271</v>
      </c>
      <c r="O531" s="8">
        <f t="shared" si="56"/>
        <v>101.13333333333334</v>
      </c>
      <c r="P531" s="9">
        <f t="shared" si="57"/>
        <v>131.91304347826087</v>
      </c>
      <c r="Q531" t="s">
        <v>8317</v>
      </c>
      <c r="R531" t="s">
        <v>8318</v>
      </c>
      <c r="S531" s="13">
        <f t="shared" si="58"/>
        <v>41862.656342592592</v>
      </c>
      <c r="T531" s="14">
        <f t="shared" si="59"/>
        <v>41876.656342592592</v>
      </c>
      <c r="U531" s="13" t="str">
        <f t="shared" si="60"/>
        <v>Aug</v>
      </c>
      <c r="V531" t="str">
        <f t="shared" si="61"/>
        <v>Aug</v>
      </c>
      <c r="W531" t="str">
        <f t="shared" si="62"/>
        <v>2014</v>
      </c>
    </row>
    <row r="532" spans="1:23" ht="45" x14ac:dyDescent="0.2">
      <c r="A532">
        <v>3183</v>
      </c>
      <c r="B532" s="3" t="s">
        <v>3183</v>
      </c>
      <c r="C532" s="3" t="s">
        <v>7293</v>
      </c>
      <c r="D532">
        <v>2500</v>
      </c>
      <c r="E532">
        <v>2725</v>
      </c>
      <c r="F532" t="s">
        <v>8219</v>
      </c>
      <c r="G532" t="s">
        <v>8224</v>
      </c>
      <c r="H532" t="s">
        <v>8246</v>
      </c>
      <c r="I532">
        <v>1377284669</v>
      </c>
      <c r="J532">
        <v>1375729469</v>
      </c>
      <c r="K532" t="b">
        <v>1</v>
      </c>
      <c r="L532">
        <v>68</v>
      </c>
      <c r="M532" t="b">
        <v>1</v>
      </c>
      <c r="N532" t="s">
        <v>8271</v>
      </c>
      <c r="O532" s="8">
        <f t="shared" si="56"/>
        <v>109.00000000000001</v>
      </c>
      <c r="P532" s="9">
        <f t="shared" si="57"/>
        <v>40.073529411764703</v>
      </c>
      <c r="Q532" t="s">
        <v>8317</v>
      </c>
      <c r="R532" t="s">
        <v>8318</v>
      </c>
      <c r="S532" s="13">
        <f t="shared" si="58"/>
        <v>41491.586446759255</v>
      </c>
      <c r="T532" s="14">
        <f t="shared" si="59"/>
        <v>41509.586446759255</v>
      </c>
      <c r="U532" s="13" t="str">
        <f t="shared" si="60"/>
        <v>Aug</v>
      </c>
      <c r="V532" t="str">
        <f t="shared" si="61"/>
        <v>Aug</v>
      </c>
      <c r="W532" t="str">
        <f t="shared" si="62"/>
        <v>2013</v>
      </c>
    </row>
    <row r="533" spans="1:23" ht="45" x14ac:dyDescent="0.2">
      <c r="A533">
        <v>3186</v>
      </c>
      <c r="B533" s="3" t="s">
        <v>3186</v>
      </c>
      <c r="C533" s="3" t="s">
        <v>7296</v>
      </c>
      <c r="D533">
        <v>3200</v>
      </c>
      <c r="E533">
        <v>3270</v>
      </c>
      <c r="F533" t="s">
        <v>8219</v>
      </c>
      <c r="G533" t="s">
        <v>8225</v>
      </c>
      <c r="H533" t="s">
        <v>8247</v>
      </c>
      <c r="I533">
        <v>1410901200</v>
      </c>
      <c r="J533">
        <v>1408313438</v>
      </c>
      <c r="K533" t="b">
        <v>1</v>
      </c>
      <c r="L533">
        <v>70</v>
      </c>
      <c r="M533" t="b">
        <v>1</v>
      </c>
      <c r="N533" t="s">
        <v>8271</v>
      </c>
      <c r="O533" s="8">
        <f t="shared" si="56"/>
        <v>102.18750000000001</v>
      </c>
      <c r="P533" s="9">
        <f t="shared" si="57"/>
        <v>46.714285714285715</v>
      </c>
      <c r="Q533" t="s">
        <v>8317</v>
      </c>
      <c r="R533" t="s">
        <v>8318</v>
      </c>
      <c r="S533" s="13">
        <f t="shared" si="58"/>
        <v>41868.715717592589</v>
      </c>
      <c r="T533" s="14">
        <f t="shared" si="59"/>
        <v>41898.666666666664</v>
      </c>
      <c r="U533" s="13" t="str">
        <f t="shared" si="60"/>
        <v>Aug</v>
      </c>
      <c r="V533" t="str">
        <f t="shared" si="61"/>
        <v>Sep</v>
      </c>
      <c r="W533" t="str">
        <f t="shared" si="62"/>
        <v>2014</v>
      </c>
    </row>
    <row r="534" spans="1:23" ht="60" x14ac:dyDescent="0.2">
      <c r="A534">
        <v>3215</v>
      </c>
      <c r="B534" s="3" t="s">
        <v>3215</v>
      </c>
      <c r="C534" s="3" t="s">
        <v>7325</v>
      </c>
      <c r="D534">
        <v>35000</v>
      </c>
      <c r="E534">
        <v>35123</v>
      </c>
      <c r="F534" t="s">
        <v>8219</v>
      </c>
      <c r="G534" t="s">
        <v>8224</v>
      </c>
      <c r="H534" t="s">
        <v>8246</v>
      </c>
      <c r="I534">
        <v>1441857540</v>
      </c>
      <c r="J534">
        <v>1438617471</v>
      </c>
      <c r="K534" t="b">
        <v>1</v>
      </c>
      <c r="L534">
        <v>134</v>
      </c>
      <c r="M534" t="b">
        <v>1</v>
      </c>
      <c r="N534" t="s">
        <v>8271</v>
      </c>
      <c r="O534" s="8">
        <f t="shared" si="56"/>
        <v>100.35142857142858</v>
      </c>
      <c r="P534" s="9">
        <f t="shared" si="57"/>
        <v>262.11194029850748</v>
      </c>
      <c r="Q534" t="s">
        <v>8317</v>
      </c>
      <c r="R534" t="s">
        <v>8318</v>
      </c>
      <c r="S534" s="13">
        <f t="shared" si="58"/>
        <v>42219.456840277773</v>
      </c>
      <c r="T534" s="14">
        <f t="shared" si="59"/>
        <v>42256.957638888889</v>
      </c>
      <c r="U534" s="13" t="str">
        <f t="shared" si="60"/>
        <v>Aug</v>
      </c>
      <c r="V534" t="str">
        <f t="shared" si="61"/>
        <v>Sep</v>
      </c>
      <c r="W534" t="str">
        <f t="shared" si="62"/>
        <v>2015</v>
      </c>
    </row>
    <row r="535" spans="1:23" ht="30" x14ac:dyDescent="0.2">
      <c r="A535">
        <v>3242</v>
      </c>
      <c r="B535" s="3" t="s">
        <v>3242</v>
      </c>
      <c r="C535" s="3" t="s">
        <v>7352</v>
      </c>
      <c r="D535">
        <v>10000</v>
      </c>
      <c r="E535">
        <v>12730.42</v>
      </c>
      <c r="F535" t="s">
        <v>8219</v>
      </c>
      <c r="G535" t="s">
        <v>8224</v>
      </c>
      <c r="H535" t="s">
        <v>8246</v>
      </c>
      <c r="I535">
        <v>1411150092</v>
      </c>
      <c r="J535">
        <v>1408558092</v>
      </c>
      <c r="K535" t="b">
        <v>1</v>
      </c>
      <c r="L535">
        <v>183</v>
      </c>
      <c r="M535" t="b">
        <v>1</v>
      </c>
      <c r="N535" t="s">
        <v>8271</v>
      </c>
      <c r="O535" s="8">
        <f t="shared" si="56"/>
        <v>127.30419999999999</v>
      </c>
      <c r="P535" s="9">
        <f t="shared" si="57"/>
        <v>69.56513661202186</v>
      </c>
      <c r="Q535" t="s">
        <v>8317</v>
      </c>
      <c r="R535" t="s">
        <v>8318</v>
      </c>
      <c r="S535" s="13">
        <f t="shared" si="58"/>
        <v>41871.547361111108</v>
      </c>
      <c r="T535" s="14">
        <f t="shared" si="59"/>
        <v>41901.547361111108</v>
      </c>
      <c r="U535" s="13" t="str">
        <f t="shared" si="60"/>
        <v>Aug</v>
      </c>
      <c r="V535" t="str">
        <f t="shared" si="61"/>
        <v>Sep</v>
      </c>
      <c r="W535" t="str">
        <f t="shared" si="62"/>
        <v>2014</v>
      </c>
    </row>
    <row r="536" spans="1:23" ht="45" x14ac:dyDescent="0.2">
      <c r="A536">
        <v>3246</v>
      </c>
      <c r="B536" s="3" t="s">
        <v>3246</v>
      </c>
      <c r="C536" s="3" t="s">
        <v>7356</v>
      </c>
      <c r="D536">
        <v>10000</v>
      </c>
      <c r="E536">
        <v>11122</v>
      </c>
      <c r="F536" t="s">
        <v>8219</v>
      </c>
      <c r="G536" t="s">
        <v>8224</v>
      </c>
      <c r="H536" t="s">
        <v>8246</v>
      </c>
      <c r="I536">
        <v>1442030340</v>
      </c>
      <c r="J536">
        <v>1439551200</v>
      </c>
      <c r="K536" t="b">
        <v>1</v>
      </c>
      <c r="L536">
        <v>193</v>
      </c>
      <c r="M536" t="b">
        <v>1</v>
      </c>
      <c r="N536" t="s">
        <v>8271</v>
      </c>
      <c r="O536" s="8">
        <f t="shared" si="56"/>
        <v>111.22000000000001</v>
      </c>
      <c r="P536" s="9">
        <f t="shared" si="57"/>
        <v>57.626943005181346</v>
      </c>
      <c r="Q536" t="s">
        <v>8317</v>
      </c>
      <c r="R536" t="s">
        <v>8318</v>
      </c>
      <c r="S536" s="13">
        <f t="shared" si="58"/>
        <v>42230.263888888883</v>
      </c>
      <c r="T536" s="14">
        <f t="shared" si="59"/>
        <v>42258.957638888889</v>
      </c>
      <c r="U536" s="13" t="str">
        <f t="shared" si="60"/>
        <v>Aug</v>
      </c>
      <c r="V536" t="str">
        <f t="shared" si="61"/>
        <v>Sep</v>
      </c>
      <c r="W536" t="str">
        <f t="shared" si="62"/>
        <v>2015</v>
      </c>
    </row>
    <row r="537" spans="1:23" ht="30" x14ac:dyDescent="0.2">
      <c r="A537">
        <v>3252</v>
      </c>
      <c r="B537" s="3" t="s">
        <v>3252</v>
      </c>
      <c r="C537" s="3" t="s">
        <v>7362</v>
      </c>
      <c r="D537">
        <v>2250</v>
      </c>
      <c r="E537">
        <v>2876</v>
      </c>
      <c r="F537" t="s">
        <v>8219</v>
      </c>
      <c r="G537" t="s">
        <v>8225</v>
      </c>
      <c r="H537" t="s">
        <v>8247</v>
      </c>
      <c r="I537">
        <v>1473247240</v>
      </c>
      <c r="J537">
        <v>1470655240</v>
      </c>
      <c r="K537" t="b">
        <v>1</v>
      </c>
      <c r="L537">
        <v>50</v>
      </c>
      <c r="M537" t="b">
        <v>1</v>
      </c>
      <c r="N537" t="s">
        <v>8271</v>
      </c>
      <c r="O537" s="8">
        <f t="shared" si="56"/>
        <v>127.82222222222221</v>
      </c>
      <c r="P537" s="9">
        <f t="shared" si="57"/>
        <v>57.52</v>
      </c>
      <c r="Q537" t="s">
        <v>8317</v>
      </c>
      <c r="R537" t="s">
        <v>8318</v>
      </c>
      <c r="S537" s="13">
        <f t="shared" si="58"/>
        <v>42590.264351851853</v>
      </c>
      <c r="T537" s="14">
        <f t="shared" si="59"/>
        <v>42620.264351851853</v>
      </c>
      <c r="U537" s="13" t="str">
        <f t="shared" si="60"/>
        <v>Aug</v>
      </c>
      <c r="V537" t="str">
        <f t="shared" si="61"/>
        <v>Sep</v>
      </c>
      <c r="W537" t="str">
        <f t="shared" si="62"/>
        <v>2016</v>
      </c>
    </row>
    <row r="538" spans="1:23" ht="45" x14ac:dyDescent="0.2">
      <c r="A538">
        <v>3253</v>
      </c>
      <c r="B538" s="3" t="s">
        <v>3253</v>
      </c>
      <c r="C538" s="3" t="s">
        <v>7363</v>
      </c>
      <c r="D538">
        <v>20000</v>
      </c>
      <c r="E538">
        <v>20365</v>
      </c>
      <c r="F538" t="s">
        <v>8219</v>
      </c>
      <c r="G538" t="s">
        <v>8224</v>
      </c>
      <c r="H538" t="s">
        <v>8246</v>
      </c>
      <c r="I538">
        <v>1473306300</v>
      </c>
      <c r="J538">
        <v>1471701028</v>
      </c>
      <c r="K538" t="b">
        <v>1</v>
      </c>
      <c r="L538">
        <v>115</v>
      </c>
      <c r="M538" t="b">
        <v>1</v>
      </c>
      <c r="N538" t="s">
        <v>8271</v>
      </c>
      <c r="O538" s="8">
        <f t="shared" si="56"/>
        <v>101.82500000000002</v>
      </c>
      <c r="P538" s="9">
        <f t="shared" si="57"/>
        <v>177.08695652173913</v>
      </c>
      <c r="Q538" t="s">
        <v>8317</v>
      </c>
      <c r="R538" t="s">
        <v>8318</v>
      </c>
      <c r="S538" s="13">
        <f t="shared" si="58"/>
        <v>42602.368379629632</v>
      </c>
      <c r="T538" s="14">
        <f t="shared" si="59"/>
        <v>42620.947916666664</v>
      </c>
      <c r="U538" s="13" t="str">
        <f t="shared" si="60"/>
        <v>Aug</v>
      </c>
      <c r="V538" t="str">
        <f t="shared" si="61"/>
        <v>Sep</v>
      </c>
      <c r="W538" t="str">
        <f t="shared" si="62"/>
        <v>2016</v>
      </c>
    </row>
    <row r="539" spans="1:23" ht="45" x14ac:dyDescent="0.2">
      <c r="A539">
        <v>3268</v>
      </c>
      <c r="B539" s="3" t="s">
        <v>3268</v>
      </c>
      <c r="C539" s="3" t="s">
        <v>7378</v>
      </c>
      <c r="D539">
        <v>2000</v>
      </c>
      <c r="E539">
        <v>2560</v>
      </c>
      <c r="F539" t="s">
        <v>8219</v>
      </c>
      <c r="G539" t="s">
        <v>8224</v>
      </c>
      <c r="H539" t="s">
        <v>8246</v>
      </c>
      <c r="I539">
        <v>1472074928</v>
      </c>
      <c r="J539">
        <v>1470692528</v>
      </c>
      <c r="K539" t="b">
        <v>1</v>
      </c>
      <c r="L539">
        <v>42</v>
      </c>
      <c r="M539" t="b">
        <v>1</v>
      </c>
      <c r="N539" t="s">
        <v>8271</v>
      </c>
      <c r="O539" s="8">
        <f t="shared" si="56"/>
        <v>128</v>
      </c>
      <c r="P539" s="9">
        <f t="shared" si="57"/>
        <v>60.952380952380949</v>
      </c>
      <c r="Q539" t="s">
        <v>8317</v>
      </c>
      <c r="R539" t="s">
        <v>8318</v>
      </c>
      <c r="S539" s="13">
        <f t="shared" si="58"/>
        <v>42590.695925925924</v>
      </c>
      <c r="T539" s="14">
        <f t="shared" si="59"/>
        <v>42606.695925925924</v>
      </c>
      <c r="U539" s="13" t="str">
        <f t="shared" si="60"/>
        <v>Aug</v>
      </c>
      <c r="V539" t="str">
        <f t="shared" si="61"/>
        <v>Aug</v>
      </c>
      <c r="W539" t="str">
        <f t="shared" si="62"/>
        <v>2016</v>
      </c>
    </row>
    <row r="540" spans="1:23" ht="45" x14ac:dyDescent="0.2">
      <c r="A540">
        <v>3273</v>
      </c>
      <c r="B540" s="3" t="s">
        <v>3273</v>
      </c>
      <c r="C540" s="3" t="s">
        <v>7383</v>
      </c>
      <c r="D540">
        <v>4000</v>
      </c>
      <c r="E540">
        <v>4296</v>
      </c>
      <c r="F540" t="s">
        <v>8219</v>
      </c>
      <c r="G540" t="s">
        <v>8224</v>
      </c>
      <c r="H540" t="s">
        <v>8246</v>
      </c>
      <c r="I540">
        <v>1473879600</v>
      </c>
      <c r="J540">
        <v>1472498042</v>
      </c>
      <c r="K540" t="b">
        <v>1</v>
      </c>
      <c r="L540">
        <v>21</v>
      </c>
      <c r="M540" t="b">
        <v>1</v>
      </c>
      <c r="N540" t="s">
        <v>8271</v>
      </c>
      <c r="O540" s="8">
        <f t="shared" si="56"/>
        <v>107.4</v>
      </c>
      <c r="P540" s="9">
        <f t="shared" si="57"/>
        <v>204.57142857142858</v>
      </c>
      <c r="Q540" t="s">
        <v>8317</v>
      </c>
      <c r="R540" t="s">
        <v>8318</v>
      </c>
      <c r="S540" s="13">
        <f t="shared" si="58"/>
        <v>42611.5930787037</v>
      </c>
      <c r="T540" s="14">
        <f t="shared" si="59"/>
        <v>42627.583333333336</v>
      </c>
      <c r="U540" s="13" t="str">
        <f t="shared" si="60"/>
        <v>Aug</v>
      </c>
      <c r="V540" t="str">
        <f t="shared" si="61"/>
        <v>Sep</v>
      </c>
      <c r="W540" t="str">
        <f t="shared" si="62"/>
        <v>2016</v>
      </c>
    </row>
    <row r="541" spans="1:23" ht="30" x14ac:dyDescent="0.2">
      <c r="A541">
        <v>3281</v>
      </c>
      <c r="B541" s="3" t="s">
        <v>3281</v>
      </c>
      <c r="C541" s="3" t="s">
        <v>7391</v>
      </c>
      <c r="D541">
        <v>5000</v>
      </c>
      <c r="E541">
        <v>6080</v>
      </c>
      <c r="F541" t="s">
        <v>8219</v>
      </c>
      <c r="G541" t="s">
        <v>8224</v>
      </c>
      <c r="H541" t="s">
        <v>8246</v>
      </c>
      <c r="I541">
        <v>1441153705</v>
      </c>
      <c r="J541">
        <v>1438561705</v>
      </c>
      <c r="K541" t="b">
        <v>0</v>
      </c>
      <c r="L541">
        <v>47</v>
      </c>
      <c r="M541" t="b">
        <v>1</v>
      </c>
      <c r="N541" t="s">
        <v>8271</v>
      </c>
      <c r="O541" s="8">
        <f t="shared" si="56"/>
        <v>121.6</v>
      </c>
      <c r="P541" s="9">
        <f t="shared" si="57"/>
        <v>129.36170212765958</v>
      </c>
      <c r="Q541" t="s">
        <v>8317</v>
      </c>
      <c r="R541" t="s">
        <v>8318</v>
      </c>
      <c r="S541" s="13">
        <f t="shared" si="58"/>
        <v>42218.811400462961</v>
      </c>
      <c r="T541" s="14">
        <f t="shared" si="59"/>
        <v>42248.811400462961</v>
      </c>
      <c r="U541" s="13" t="str">
        <f t="shared" si="60"/>
        <v>Aug</v>
      </c>
      <c r="V541" t="str">
        <f t="shared" si="61"/>
        <v>Sep</v>
      </c>
      <c r="W541" t="str">
        <f t="shared" si="62"/>
        <v>2015</v>
      </c>
    </row>
    <row r="542" spans="1:23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56"/>
        <v>6.6666666666666671E-3</v>
      </c>
      <c r="P542" s="9">
        <f t="shared" si="57"/>
        <v>1</v>
      </c>
      <c r="Q542" t="s">
        <v>8319</v>
      </c>
      <c r="R542" t="s">
        <v>8320</v>
      </c>
      <c r="S542" s="13">
        <f t="shared" si="58"/>
        <v>42009.608865740738</v>
      </c>
      <c r="T542" s="14">
        <f t="shared" si="59"/>
        <v>42039.608865740738</v>
      </c>
      <c r="U542" s="13" t="str">
        <f t="shared" si="60"/>
        <v>Jan</v>
      </c>
      <c r="V542" t="str">
        <f t="shared" si="61"/>
        <v>Feb</v>
      </c>
      <c r="W542" t="str">
        <f t="shared" si="62"/>
        <v>2015</v>
      </c>
    </row>
    <row r="543" spans="1:23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56"/>
        <v>0.55555555555555558</v>
      </c>
      <c r="P543" s="9">
        <f t="shared" si="57"/>
        <v>25</v>
      </c>
      <c r="Q543" t="s">
        <v>8319</v>
      </c>
      <c r="R543" t="s">
        <v>8320</v>
      </c>
      <c r="S543" s="13">
        <f t="shared" si="58"/>
        <v>42275.838356481479</v>
      </c>
      <c r="T543" s="14">
        <f t="shared" si="59"/>
        <v>42305.838356481479</v>
      </c>
      <c r="U543" s="13" t="str">
        <f t="shared" si="60"/>
        <v>Sep</v>
      </c>
      <c r="V543" t="str">
        <f t="shared" si="61"/>
        <v>Oct</v>
      </c>
      <c r="W543" t="str">
        <f t="shared" si="62"/>
        <v>2015</v>
      </c>
    </row>
    <row r="544" spans="1:23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56"/>
        <v>3.9999999999999996E-4</v>
      </c>
      <c r="P544" s="9">
        <f t="shared" si="57"/>
        <v>1</v>
      </c>
      <c r="Q544" t="s">
        <v>8319</v>
      </c>
      <c r="R544" t="s">
        <v>8320</v>
      </c>
      <c r="S544" s="13">
        <f t="shared" si="58"/>
        <v>42433.529120370367</v>
      </c>
      <c r="T544" s="14">
        <f t="shared" si="59"/>
        <v>42493.487453703703</v>
      </c>
      <c r="U544" s="13" t="str">
        <f t="shared" si="60"/>
        <v>Mar</v>
      </c>
      <c r="V544" t="str">
        <f t="shared" si="61"/>
        <v>May</v>
      </c>
      <c r="W544" t="str">
        <f t="shared" si="62"/>
        <v>2016</v>
      </c>
    </row>
    <row r="545" spans="1:23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56"/>
        <v>0.31818181818181818</v>
      </c>
      <c r="P545" s="9">
        <f t="shared" si="57"/>
        <v>35</v>
      </c>
      <c r="Q545" t="s">
        <v>8319</v>
      </c>
      <c r="R545" t="s">
        <v>8320</v>
      </c>
      <c r="S545" s="13">
        <f t="shared" si="58"/>
        <v>41913.88381944444</v>
      </c>
      <c r="T545" s="14">
        <f t="shared" si="59"/>
        <v>41943.88381944444</v>
      </c>
      <c r="U545" s="13" t="str">
        <f t="shared" si="60"/>
        <v>Oct</v>
      </c>
      <c r="V545" t="str">
        <f t="shared" si="61"/>
        <v>Oct</v>
      </c>
      <c r="W545" t="str">
        <f t="shared" si="62"/>
        <v>2014</v>
      </c>
    </row>
    <row r="546" spans="1:23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56"/>
        <v>1.2</v>
      </c>
      <c r="P546" s="9">
        <f t="shared" si="57"/>
        <v>3</v>
      </c>
      <c r="Q546" t="s">
        <v>8319</v>
      </c>
      <c r="R546" t="s">
        <v>8320</v>
      </c>
      <c r="S546" s="13">
        <f t="shared" si="58"/>
        <v>42525.448611111111</v>
      </c>
      <c r="T546" s="14">
        <f t="shared" si="59"/>
        <v>42555.448611111111</v>
      </c>
      <c r="U546" s="13" t="str">
        <f t="shared" si="60"/>
        <v>Jun</v>
      </c>
      <c r="V546" t="str">
        <f t="shared" si="61"/>
        <v>Jul</v>
      </c>
      <c r="W546" t="str">
        <f t="shared" si="62"/>
        <v>2016</v>
      </c>
    </row>
    <row r="547" spans="1:23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56"/>
        <v>27.383999999999997</v>
      </c>
      <c r="P547" s="9">
        <f t="shared" si="57"/>
        <v>402.70588235294116</v>
      </c>
      <c r="Q547" t="s">
        <v>8319</v>
      </c>
      <c r="R547" t="s">
        <v>8320</v>
      </c>
      <c r="S547" s="13">
        <f t="shared" si="58"/>
        <v>42283.38413194444</v>
      </c>
      <c r="T547" s="14">
        <f t="shared" si="59"/>
        <v>42323.425798611112</v>
      </c>
      <c r="U547" s="13" t="str">
        <f t="shared" si="60"/>
        <v>Oct</v>
      </c>
      <c r="V547" t="str">
        <f t="shared" si="61"/>
        <v>Nov</v>
      </c>
      <c r="W547" t="str">
        <f t="shared" si="62"/>
        <v>2015</v>
      </c>
    </row>
    <row r="548" spans="1:23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56"/>
        <v>8.666666666666667E-2</v>
      </c>
      <c r="P548" s="9">
        <f t="shared" si="57"/>
        <v>26</v>
      </c>
      <c r="Q548" t="s">
        <v>8319</v>
      </c>
      <c r="R548" t="s">
        <v>8320</v>
      </c>
      <c r="S548" s="13">
        <f t="shared" si="58"/>
        <v>42249.459664351853</v>
      </c>
      <c r="T548" s="14">
        <f t="shared" si="59"/>
        <v>42294.459664351853</v>
      </c>
      <c r="U548" s="13" t="str">
        <f t="shared" si="60"/>
        <v>Sep</v>
      </c>
      <c r="V548" t="str">
        <f t="shared" si="61"/>
        <v>Oct</v>
      </c>
      <c r="W548" t="str">
        <f t="shared" si="62"/>
        <v>2015</v>
      </c>
    </row>
    <row r="549" spans="1:23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56"/>
        <v>0</v>
      </c>
      <c r="P549" s="9">
        <f t="shared" si="57"/>
        <v>0</v>
      </c>
      <c r="Q549" t="s">
        <v>8319</v>
      </c>
      <c r="R549" t="s">
        <v>8320</v>
      </c>
      <c r="S549" s="13">
        <f t="shared" si="58"/>
        <v>42380.488009259258</v>
      </c>
      <c r="T549" s="14">
        <f t="shared" si="59"/>
        <v>42410.488009259258</v>
      </c>
      <c r="U549" s="13" t="str">
        <f t="shared" si="60"/>
        <v>Jan</v>
      </c>
      <c r="V549" t="str">
        <f t="shared" si="61"/>
        <v>Feb</v>
      </c>
      <c r="W549" t="str">
        <f t="shared" si="62"/>
        <v>2016</v>
      </c>
    </row>
    <row r="550" spans="1:23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56"/>
        <v>0.09</v>
      </c>
      <c r="P550" s="9">
        <f t="shared" si="57"/>
        <v>9</v>
      </c>
      <c r="Q550" t="s">
        <v>8319</v>
      </c>
      <c r="R550" t="s">
        <v>8320</v>
      </c>
      <c r="S550" s="13">
        <f t="shared" si="58"/>
        <v>42276.695</v>
      </c>
      <c r="T550" s="14">
        <f t="shared" si="59"/>
        <v>42306.695</v>
      </c>
      <c r="U550" s="13" t="str">
        <f t="shared" si="60"/>
        <v>Sep</v>
      </c>
      <c r="V550" t="str">
        <f t="shared" si="61"/>
        <v>Oct</v>
      </c>
      <c r="W550" t="str">
        <f t="shared" si="62"/>
        <v>2015</v>
      </c>
    </row>
    <row r="551" spans="1:23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56"/>
        <v>2.7199999999999998</v>
      </c>
      <c r="P551" s="9">
        <f t="shared" si="57"/>
        <v>8.5</v>
      </c>
      <c r="Q551" t="s">
        <v>8319</v>
      </c>
      <c r="R551" t="s">
        <v>8320</v>
      </c>
      <c r="S551" s="13">
        <f t="shared" si="58"/>
        <v>42163.428495370368</v>
      </c>
      <c r="T551" s="14">
        <f t="shared" si="59"/>
        <v>42193.428495370368</v>
      </c>
      <c r="U551" s="13" t="str">
        <f t="shared" si="60"/>
        <v>Jun</v>
      </c>
      <c r="V551" t="str">
        <f t="shared" si="61"/>
        <v>Jul</v>
      </c>
      <c r="W551" t="str">
        <f t="shared" si="62"/>
        <v>2015</v>
      </c>
    </row>
    <row r="552" spans="1:23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56"/>
        <v>0.70000000000000007</v>
      </c>
      <c r="P552" s="9">
        <f t="shared" si="57"/>
        <v>8.75</v>
      </c>
      <c r="Q552" t="s">
        <v>8319</v>
      </c>
      <c r="R552" t="s">
        <v>8320</v>
      </c>
      <c r="S552" s="13">
        <f t="shared" si="58"/>
        <v>42753.47042824074</v>
      </c>
      <c r="T552" s="14">
        <f t="shared" si="59"/>
        <v>42765.999999999993</v>
      </c>
      <c r="U552" s="13" t="str">
        <f t="shared" si="60"/>
        <v>Jan</v>
      </c>
      <c r="V552" t="str">
        <f t="shared" si="61"/>
        <v>Jan</v>
      </c>
      <c r="W552" t="str">
        <f t="shared" si="62"/>
        <v>2017</v>
      </c>
    </row>
    <row r="553" spans="1:23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56"/>
        <v>5.0413333333333332</v>
      </c>
      <c r="P553" s="9">
        <f t="shared" si="57"/>
        <v>135.03571428571428</v>
      </c>
      <c r="Q553" t="s">
        <v>8319</v>
      </c>
      <c r="R553" t="s">
        <v>8320</v>
      </c>
      <c r="S553" s="13">
        <f t="shared" si="58"/>
        <v>42173.067407407405</v>
      </c>
      <c r="T553" s="14">
        <f t="shared" si="59"/>
        <v>42217.536805555552</v>
      </c>
      <c r="U553" s="13" t="str">
        <f t="shared" si="60"/>
        <v>Jun</v>
      </c>
      <c r="V553" t="str">
        <f t="shared" si="61"/>
        <v>Aug</v>
      </c>
      <c r="W553" t="str">
        <f t="shared" si="62"/>
        <v>2015</v>
      </c>
    </row>
    <row r="554" spans="1:23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56"/>
        <v>0</v>
      </c>
      <c r="P554" s="9">
        <f t="shared" si="57"/>
        <v>0</v>
      </c>
      <c r="Q554" t="s">
        <v>8319</v>
      </c>
      <c r="R554" t="s">
        <v>8320</v>
      </c>
      <c r="S554" s="13">
        <f t="shared" si="58"/>
        <v>42318.408518518518</v>
      </c>
      <c r="T554" s="14">
        <f t="shared" si="59"/>
        <v>42378.408518518518</v>
      </c>
      <c r="U554" s="13" t="str">
        <f t="shared" si="60"/>
        <v>Nov</v>
      </c>
      <c r="V554" t="str">
        <f t="shared" si="61"/>
        <v>Jan</v>
      </c>
      <c r="W554" t="str">
        <f t="shared" si="62"/>
        <v>2015</v>
      </c>
    </row>
    <row r="555" spans="1:23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56"/>
        <v>0.49199999999999999</v>
      </c>
      <c r="P555" s="9">
        <f t="shared" si="57"/>
        <v>20.5</v>
      </c>
      <c r="Q555" t="s">
        <v>8319</v>
      </c>
      <c r="R555" t="s">
        <v>8320</v>
      </c>
      <c r="S555" s="13">
        <f t="shared" si="58"/>
        <v>41927.511469907404</v>
      </c>
      <c r="T555" s="14">
        <f t="shared" si="59"/>
        <v>41957.553136574068</v>
      </c>
      <c r="U555" s="13" t="str">
        <f t="shared" si="60"/>
        <v>Oct</v>
      </c>
      <c r="V555" t="str">
        <f t="shared" si="61"/>
        <v>Nov</v>
      </c>
      <c r="W555" t="str">
        <f t="shared" si="62"/>
        <v>2014</v>
      </c>
    </row>
    <row r="556" spans="1:23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56"/>
        <v>36.589147286821706</v>
      </c>
      <c r="P556" s="9">
        <f t="shared" si="57"/>
        <v>64.36363636363636</v>
      </c>
      <c r="Q556" t="s">
        <v>8319</v>
      </c>
      <c r="R556" t="s">
        <v>8320</v>
      </c>
      <c r="S556" s="13">
        <f t="shared" si="58"/>
        <v>41901.476527777777</v>
      </c>
      <c r="T556" s="14">
        <f t="shared" si="59"/>
        <v>41931.476527777777</v>
      </c>
      <c r="U556" s="13" t="str">
        <f t="shared" si="60"/>
        <v>Sep</v>
      </c>
      <c r="V556" t="str">
        <f t="shared" si="61"/>
        <v>Oct</v>
      </c>
      <c r="W556" t="str">
        <f t="shared" si="62"/>
        <v>2014</v>
      </c>
    </row>
    <row r="557" spans="1:23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56"/>
        <v>0</v>
      </c>
      <c r="P557" s="9">
        <f t="shared" si="57"/>
        <v>0</v>
      </c>
      <c r="Q557" t="s">
        <v>8319</v>
      </c>
      <c r="R557" t="s">
        <v>8320</v>
      </c>
      <c r="S557" s="13">
        <f t="shared" si="58"/>
        <v>42503.145173611112</v>
      </c>
      <c r="T557" s="14">
        <f t="shared" si="59"/>
        <v>42533.145173611112</v>
      </c>
      <c r="U557" s="13" t="str">
        <f t="shared" si="60"/>
        <v>May</v>
      </c>
      <c r="V557" t="str">
        <f t="shared" si="61"/>
        <v>Jun</v>
      </c>
      <c r="W557" t="str">
        <f t="shared" si="62"/>
        <v>2016</v>
      </c>
    </row>
    <row r="558" spans="1:23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56"/>
        <v>2.5</v>
      </c>
      <c r="P558" s="9">
        <f t="shared" si="57"/>
        <v>200</v>
      </c>
      <c r="Q558" t="s">
        <v>8319</v>
      </c>
      <c r="R558" t="s">
        <v>8320</v>
      </c>
      <c r="S558" s="13">
        <f t="shared" si="58"/>
        <v>42345.651817129627</v>
      </c>
      <c r="T558" s="14">
        <f t="shared" si="59"/>
        <v>42375.651817129627</v>
      </c>
      <c r="U558" s="13" t="str">
        <f t="shared" si="60"/>
        <v>Dec</v>
      </c>
      <c r="V558" t="str">
        <f t="shared" si="61"/>
        <v>Jan</v>
      </c>
      <c r="W558" t="str">
        <f t="shared" si="62"/>
        <v>2015</v>
      </c>
    </row>
    <row r="559" spans="1:23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56"/>
        <v>0.91066666666666674</v>
      </c>
      <c r="P559" s="9">
        <f t="shared" si="57"/>
        <v>68.3</v>
      </c>
      <c r="Q559" t="s">
        <v>8319</v>
      </c>
      <c r="R559" t="s">
        <v>8320</v>
      </c>
      <c r="S559" s="13">
        <f t="shared" si="58"/>
        <v>42676.733831018515</v>
      </c>
      <c r="T559" s="14">
        <f t="shared" si="59"/>
        <v>42706.775497685179</v>
      </c>
      <c r="U559" s="13" t="str">
        <f t="shared" si="60"/>
        <v>Nov</v>
      </c>
      <c r="V559" t="str">
        <f t="shared" si="61"/>
        <v>Dec</v>
      </c>
      <c r="W559" t="str">
        <f t="shared" si="62"/>
        <v>2016</v>
      </c>
    </row>
    <row r="560" spans="1:23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56"/>
        <v>0</v>
      </c>
      <c r="P560" s="9">
        <f t="shared" si="57"/>
        <v>0</v>
      </c>
      <c r="Q560" t="s">
        <v>8319</v>
      </c>
      <c r="R560" t="s">
        <v>8320</v>
      </c>
      <c r="S560" s="13">
        <f t="shared" si="58"/>
        <v>42057.674826388888</v>
      </c>
      <c r="T560" s="14">
        <f t="shared" si="59"/>
        <v>42087.633159722223</v>
      </c>
      <c r="U560" s="13" t="str">
        <f t="shared" si="60"/>
        <v>Feb</v>
      </c>
      <c r="V560" t="str">
        <f t="shared" si="61"/>
        <v>Mar</v>
      </c>
      <c r="W560" t="str">
        <f t="shared" si="62"/>
        <v>2015</v>
      </c>
    </row>
    <row r="561" spans="1:23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56"/>
        <v>2.0833333333333336E-2</v>
      </c>
      <c r="P561" s="9">
        <f t="shared" si="57"/>
        <v>50</v>
      </c>
      <c r="Q561" t="s">
        <v>8319</v>
      </c>
      <c r="R561" t="s">
        <v>8320</v>
      </c>
      <c r="S561" s="13">
        <f t="shared" si="58"/>
        <v>42321.074768518512</v>
      </c>
      <c r="T561" s="14">
        <f t="shared" si="59"/>
        <v>42351.074768518512</v>
      </c>
      <c r="U561" s="13" t="str">
        <f t="shared" si="60"/>
        <v>Nov</v>
      </c>
      <c r="V561" t="str">
        <f t="shared" si="61"/>
        <v>Dec</v>
      </c>
      <c r="W561" t="str">
        <f t="shared" si="62"/>
        <v>2015</v>
      </c>
    </row>
    <row r="562" spans="1:23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56"/>
        <v>1.2E-2</v>
      </c>
      <c r="P562" s="9">
        <f t="shared" si="57"/>
        <v>4</v>
      </c>
      <c r="Q562" t="s">
        <v>8319</v>
      </c>
      <c r="R562" t="s">
        <v>8320</v>
      </c>
      <c r="S562" s="13">
        <f t="shared" si="58"/>
        <v>41960.563020833331</v>
      </c>
      <c r="T562" s="14">
        <f t="shared" si="59"/>
        <v>41990.563020833331</v>
      </c>
      <c r="U562" s="13" t="str">
        <f t="shared" si="60"/>
        <v>Nov</v>
      </c>
      <c r="V562" t="str">
        <f t="shared" si="61"/>
        <v>Dec</v>
      </c>
      <c r="W562" t="str">
        <f t="shared" si="62"/>
        <v>2014</v>
      </c>
    </row>
    <row r="563" spans="1:23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56"/>
        <v>0.36666666666666664</v>
      </c>
      <c r="P563" s="9">
        <f t="shared" si="57"/>
        <v>27.5</v>
      </c>
      <c r="Q563" t="s">
        <v>8319</v>
      </c>
      <c r="R563" t="s">
        <v>8320</v>
      </c>
      <c r="S563" s="13">
        <f t="shared" si="58"/>
        <v>42268.450381944444</v>
      </c>
      <c r="T563" s="14">
        <f t="shared" si="59"/>
        <v>42303.450381944444</v>
      </c>
      <c r="U563" s="13" t="str">
        <f t="shared" si="60"/>
        <v>Sep</v>
      </c>
      <c r="V563" t="str">
        <f t="shared" si="61"/>
        <v>Oct</v>
      </c>
      <c r="W563" t="str">
        <f t="shared" si="62"/>
        <v>2015</v>
      </c>
    </row>
    <row r="564" spans="1:23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56"/>
        <v>0</v>
      </c>
      <c r="P564" s="9">
        <f t="shared" si="57"/>
        <v>0</v>
      </c>
      <c r="Q564" t="s">
        <v>8319</v>
      </c>
      <c r="R564" t="s">
        <v>8320</v>
      </c>
      <c r="S564" s="13">
        <f t="shared" si="58"/>
        <v>42692.180729166663</v>
      </c>
      <c r="T564" s="14">
        <f t="shared" si="59"/>
        <v>42722.180729166663</v>
      </c>
      <c r="U564" s="13" t="str">
        <f t="shared" si="60"/>
        <v>Nov</v>
      </c>
      <c r="V564" t="str">
        <f t="shared" si="61"/>
        <v>Dec</v>
      </c>
      <c r="W564" t="str">
        <f t="shared" si="62"/>
        <v>2016</v>
      </c>
    </row>
    <row r="565" spans="1:23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56"/>
        <v>9.0666666666666659E-2</v>
      </c>
      <c r="P565" s="9">
        <f t="shared" si="57"/>
        <v>34</v>
      </c>
      <c r="Q565" t="s">
        <v>8319</v>
      </c>
      <c r="R565" t="s">
        <v>8320</v>
      </c>
      <c r="S565" s="13">
        <f t="shared" si="58"/>
        <v>42021.861655092587</v>
      </c>
      <c r="T565" s="14">
        <f t="shared" si="59"/>
        <v>42051.861655092587</v>
      </c>
      <c r="U565" s="13" t="str">
        <f t="shared" si="60"/>
        <v>Jan</v>
      </c>
      <c r="V565" t="str">
        <f t="shared" si="61"/>
        <v>Feb</v>
      </c>
      <c r="W565" t="str">
        <f t="shared" si="62"/>
        <v>2015</v>
      </c>
    </row>
    <row r="566" spans="1:23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56"/>
        <v>5.5555555555555558E-3</v>
      </c>
      <c r="P566" s="9">
        <f t="shared" si="57"/>
        <v>1</v>
      </c>
      <c r="Q566" t="s">
        <v>8319</v>
      </c>
      <c r="R566" t="s">
        <v>8320</v>
      </c>
      <c r="S566" s="13">
        <f t="shared" si="58"/>
        <v>42411.734664351847</v>
      </c>
      <c r="T566" s="14">
        <f t="shared" si="59"/>
        <v>42441.734664351847</v>
      </c>
      <c r="U566" s="13" t="str">
        <f t="shared" si="60"/>
        <v>Feb</v>
      </c>
      <c r="V566" t="str">
        <f t="shared" si="61"/>
        <v>Mar</v>
      </c>
      <c r="W566" t="str">
        <f t="shared" si="62"/>
        <v>2016</v>
      </c>
    </row>
    <row r="567" spans="1:23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56"/>
        <v>0</v>
      </c>
      <c r="P567" s="9">
        <f t="shared" si="57"/>
        <v>0</v>
      </c>
      <c r="Q567" t="s">
        <v>8319</v>
      </c>
      <c r="R567" t="s">
        <v>8320</v>
      </c>
      <c r="S567" s="13">
        <f t="shared" si="58"/>
        <v>42165.576956018514</v>
      </c>
      <c r="T567" s="14">
        <f t="shared" si="59"/>
        <v>42195.576956018514</v>
      </c>
      <c r="U567" s="13" t="str">
        <f t="shared" si="60"/>
        <v>Jun</v>
      </c>
      <c r="V567" t="str">
        <f t="shared" si="61"/>
        <v>Jul</v>
      </c>
      <c r="W567" t="str">
        <f t="shared" si="62"/>
        <v>2015</v>
      </c>
    </row>
    <row r="568" spans="1:23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56"/>
        <v>0.02</v>
      </c>
      <c r="P568" s="9">
        <f t="shared" si="57"/>
        <v>1</v>
      </c>
      <c r="Q568" t="s">
        <v>8319</v>
      </c>
      <c r="R568" t="s">
        <v>8320</v>
      </c>
      <c r="S568" s="13">
        <f t="shared" si="58"/>
        <v>42535.476076388884</v>
      </c>
      <c r="T568" s="14">
        <f t="shared" si="59"/>
        <v>42565.476076388884</v>
      </c>
      <c r="U568" s="13" t="str">
        <f t="shared" si="60"/>
        <v>Jun</v>
      </c>
      <c r="V568" t="str">
        <f t="shared" si="61"/>
        <v>Jul</v>
      </c>
      <c r="W568" t="str">
        <f t="shared" si="62"/>
        <v>2016</v>
      </c>
    </row>
    <row r="569" spans="1:23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56"/>
        <v>0</v>
      </c>
      <c r="P569" s="9">
        <f t="shared" si="57"/>
        <v>0</v>
      </c>
      <c r="Q569" t="s">
        <v>8319</v>
      </c>
      <c r="R569" t="s">
        <v>8320</v>
      </c>
      <c r="S569" s="13">
        <f t="shared" si="58"/>
        <v>41975.634189814817</v>
      </c>
      <c r="T569" s="14">
        <f t="shared" si="59"/>
        <v>42005.634189814817</v>
      </c>
      <c r="U569" s="13" t="str">
        <f t="shared" si="60"/>
        <v>Dec</v>
      </c>
      <c r="V569" t="str">
        <f t="shared" si="61"/>
        <v>Jan</v>
      </c>
      <c r="W569" t="str">
        <f t="shared" si="62"/>
        <v>2014</v>
      </c>
    </row>
    <row r="570" spans="1:23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56"/>
        <v>1</v>
      </c>
      <c r="P570" s="9">
        <f t="shared" si="57"/>
        <v>49</v>
      </c>
      <c r="Q570" t="s">
        <v>8319</v>
      </c>
      <c r="R570" t="s">
        <v>8320</v>
      </c>
      <c r="S570" s="13">
        <f t="shared" si="58"/>
        <v>42348.713229166664</v>
      </c>
      <c r="T570" s="14">
        <f t="shared" si="59"/>
        <v>42385.249999999993</v>
      </c>
      <c r="U570" s="13" t="str">
        <f t="shared" si="60"/>
        <v>Dec</v>
      </c>
      <c r="V570" t="str">
        <f t="shared" si="61"/>
        <v>Jan</v>
      </c>
      <c r="W570" t="str">
        <f t="shared" si="62"/>
        <v>2015</v>
      </c>
    </row>
    <row r="571" spans="1:23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56"/>
        <v>0.8</v>
      </c>
      <c r="P571" s="9">
        <f t="shared" si="57"/>
        <v>20</v>
      </c>
      <c r="Q571" t="s">
        <v>8319</v>
      </c>
      <c r="R571" t="s">
        <v>8320</v>
      </c>
      <c r="S571" s="13">
        <f t="shared" si="58"/>
        <v>42340.639027777775</v>
      </c>
      <c r="T571" s="14">
        <f t="shared" si="59"/>
        <v>42370.639027777775</v>
      </c>
      <c r="U571" s="13" t="str">
        <f t="shared" si="60"/>
        <v>Dec</v>
      </c>
      <c r="V571" t="str">
        <f t="shared" si="61"/>
        <v>Jan</v>
      </c>
      <c r="W571" t="str">
        <f t="shared" si="62"/>
        <v>2015</v>
      </c>
    </row>
    <row r="572" spans="1:23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56"/>
        <v>0.16705882352941176</v>
      </c>
      <c r="P572" s="9">
        <f t="shared" si="57"/>
        <v>142</v>
      </c>
      <c r="Q572" t="s">
        <v>8319</v>
      </c>
      <c r="R572" t="s">
        <v>8320</v>
      </c>
      <c r="S572" s="13">
        <f t="shared" si="58"/>
        <v>42388.589918981474</v>
      </c>
      <c r="T572" s="14">
        <f t="shared" si="59"/>
        <v>42418.589918981474</v>
      </c>
      <c r="U572" s="13" t="str">
        <f t="shared" si="60"/>
        <v>Jan</v>
      </c>
      <c r="V572" t="str">
        <f t="shared" si="61"/>
        <v>Feb</v>
      </c>
      <c r="W572" t="str">
        <f t="shared" si="62"/>
        <v>2016</v>
      </c>
    </row>
    <row r="573" spans="1:23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56"/>
        <v>0.42399999999999999</v>
      </c>
      <c r="P573" s="9">
        <f t="shared" si="57"/>
        <v>53</v>
      </c>
      <c r="Q573" t="s">
        <v>8319</v>
      </c>
      <c r="R573" t="s">
        <v>8320</v>
      </c>
      <c r="S573" s="13">
        <f t="shared" si="58"/>
        <v>42192.607905092591</v>
      </c>
      <c r="T573" s="14">
        <f t="shared" si="59"/>
        <v>42211.957638888889</v>
      </c>
      <c r="U573" s="13" t="str">
        <f t="shared" si="60"/>
        <v>Jul</v>
      </c>
      <c r="V573" t="str">
        <f t="shared" si="61"/>
        <v>Jul</v>
      </c>
      <c r="W573" t="str">
        <f t="shared" si="62"/>
        <v>2015</v>
      </c>
    </row>
    <row r="574" spans="1:23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56"/>
        <v>0</v>
      </c>
      <c r="P574" s="9">
        <f t="shared" si="57"/>
        <v>0</v>
      </c>
      <c r="Q574" t="s">
        <v>8319</v>
      </c>
      <c r="R574" t="s">
        <v>8320</v>
      </c>
      <c r="S574" s="13">
        <f t="shared" si="58"/>
        <v>42282.507962962962</v>
      </c>
      <c r="T574" s="14">
        <f t="shared" si="59"/>
        <v>42312.549629629626</v>
      </c>
      <c r="U574" s="13" t="str">
        <f t="shared" si="60"/>
        <v>Oct</v>
      </c>
      <c r="V574" t="str">
        <f t="shared" si="61"/>
        <v>Nov</v>
      </c>
      <c r="W574" t="str">
        <f t="shared" si="62"/>
        <v>2015</v>
      </c>
    </row>
    <row r="575" spans="1:23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56"/>
        <v>0.38925389253892539</v>
      </c>
      <c r="P575" s="9">
        <f t="shared" si="57"/>
        <v>38.444444444444443</v>
      </c>
      <c r="Q575" t="s">
        <v>8319</v>
      </c>
      <c r="R575" t="s">
        <v>8320</v>
      </c>
      <c r="S575" s="13">
        <f t="shared" si="58"/>
        <v>41962.841793981475</v>
      </c>
      <c r="T575" s="14">
        <f t="shared" si="59"/>
        <v>42021.841666666667</v>
      </c>
      <c r="U575" s="13" t="str">
        <f t="shared" si="60"/>
        <v>Nov</v>
      </c>
      <c r="V575" t="str">
        <f t="shared" si="61"/>
        <v>Jan</v>
      </c>
      <c r="W575" t="str">
        <f t="shared" si="62"/>
        <v>2014</v>
      </c>
    </row>
    <row r="576" spans="1:23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56"/>
        <v>0.7155635062611807</v>
      </c>
      <c r="P576" s="9">
        <f t="shared" si="57"/>
        <v>20</v>
      </c>
      <c r="Q576" t="s">
        <v>8319</v>
      </c>
      <c r="R576" t="s">
        <v>8320</v>
      </c>
      <c r="S576" s="13">
        <f t="shared" si="58"/>
        <v>42632.235034722216</v>
      </c>
      <c r="T576" s="14">
        <f t="shared" si="59"/>
        <v>42662.235034722216</v>
      </c>
      <c r="U576" s="13" t="str">
        <f t="shared" si="60"/>
        <v>Sep</v>
      </c>
      <c r="V576" t="str">
        <f t="shared" si="61"/>
        <v>Oct</v>
      </c>
      <c r="W576" t="str">
        <f t="shared" si="62"/>
        <v>2016</v>
      </c>
    </row>
    <row r="577" spans="1:23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56"/>
        <v>0.43166666666666664</v>
      </c>
      <c r="P577" s="9">
        <f t="shared" si="57"/>
        <v>64.75</v>
      </c>
      <c r="Q577" t="s">
        <v>8319</v>
      </c>
      <c r="R577" t="s">
        <v>8320</v>
      </c>
      <c r="S577" s="13">
        <f t="shared" si="58"/>
        <v>42138.484293981477</v>
      </c>
      <c r="T577" s="14">
        <f t="shared" si="59"/>
        <v>42168.484293981477</v>
      </c>
      <c r="U577" s="13" t="str">
        <f t="shared" si="60"/>
        <v>May</v>
      </c>
      <c r="V577" t="str">
        <f t="shared" si="61"/>
        <v>Jun</v>
      </c>
      <c r="W577" t="str">
        <f t="shared" si="62"/>
        <v>2015</v>
      </c>
    </row>
    <row r="578" spans="1:23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63">(E578/D578)*100</f>
        <v>1.25E-3</v>
      </c>
      <c r="P578" s="9">
        <f t="shared" ref="P578:P641" si="64">IFERROR(E578/L578,0)</f>
        <v>1</v>
      </c>
      <c r="Q578" t="s">
        <v>8319</v>
      </c>
      <c r="R578" t="s">
        <v>8320</v>
      </c>
      <c r="S578" s="13">
        <f t="shared" ref="S578:S641" si="65">(J578/86400)+25569+(-5/24)</f>
        <v>42031.263333333329</v>
      </c>
      <c r="T578" s="14">
        <f t="shared" ref="T578:T641" si="66">(I578/86400)+25569+(-5/24)</f>
        <v>42091.221666666665</v>
      </c>
      <c r="U578" s="13" t="str">
        <f t="shared" ref="U578:U641" si="67">TEXT((S578),"mmm")</f>
        <v>Jan</v>
      </c>
      <c r="V578" t="str">
        <f t="shared" ref="V578:V641" si="68">TEXT((T578),"mmm")</f>
        <v>Mar</v>
      </c>
      <c r="W578" t="str">
        <f t="shared" ref="W578:W641" si="69">TEXT((S578),"yyyy")</f>
        <v>2015</v>
      </c>
    </row>
    <row r="579" spans="1:23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63"/>
        <v>0.2</v>
      </c>
      <c r="P579" s="9">
        <f t="shared" si="64"/>
        <v>10</v>
      </c>
      <c r="Q579" t="s">
        <v>8319</v>
      </c>
      <c r="R579" t="s">
        <v>8320</v>
      </c>
      <c r="S579" s="13">
        <f t="shared" si="65"/>
        <v>42450.380810185183</v>
      </c>
      <c r="T579" s="14">
        <f t="shared" si="66"/>
        <v>42510.380810185183</v>
      </c>
      <c r="U579" s="13" t="str">
        <f t="shared" si="67"/>
        <v>Mar</v>
      </c>
      <c r="V579" t="str">
        <f t="shared" si="68"/>
        <v>May</v>
      </c>
      <c r="W579" t="str">
        <f t="shared" si="69"/>
        <v>2016</v>
      </c>
    </row>
    <row r="580" spans="1:23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63"/>
        <v>1.12E-2</v>
      </c>
      <c r="P580" s="9">
        <f t="shared" si="64"/>
        <v>2</v>
      </c>
      <c r="Q580" t="s">
        <v>8319</v>
      </c>
      <c r="R580" t="s">
        <v>8320</v>
      </c>
      <c r="S580" s="13">
        <f t="shared" si="65"/>
        <v>42230.370289351849</v>
      </c>
      <c r="T580" s="14">
        <f t="shared" si="66"/>
        <v>42254.370289351849</v>
      </c>
      <c r="U580" s="13" t="str">
        <f t="shared" si="67"/>
        <v>Aug</v>
      </c>
      <c r="V580" t="str">
        <f t="shared" si="68"/>
        <v>Sep</v>
      </c>
      <c r="W580" t="str">
        <f t="shared" si="69"/>
        <v>2015</v>
      </c>
    </row>
    <row r="581" spans="1:23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63"/>
        <v>1.4583333333333333</v>
      </c>
      <c r="P581" s="9">
        <f t="shared" si="64"/>
        <v>35</v>
      </c>
      <c r="Q581" t="s">
        <v>8319</v>
      </c>
      <c r="R581" t="s">
        <v>8320</v>
      </c>
      <c r="S581" s="13">
        <f t="shared" si="65"/>
        <v>41968.643784722219</v>
      </c>
      <c r="T581" s="14">
        <f t="shared" si="66"/>
        <v>41998.643784722219</v>
      </c>
      <c r="U581" s="13" t="str">
        <f t="shared" si="67"/>
        <v>Nov</v>
      </c>
      <c r="V581" t="str">
        <f t="shared" si="68"/>
        <v>Dec</v>
      </c>
      <c r="W581" t="str">
        <f t="shared" si="69"/>
        <v>2014</v>
      </c>
    </row>
    <row r="582" spans="1:23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63"/>
        <v>3.3333333333333333E-2</v>
      </c>
      <c r="P582" s="9">
        <f t="shared" si="64"/>
        <v>1</v>
      </c>
      <c r="Q582" t="s">
        <v>8319</v>
      </c>
      <c r="R582" t="s">
        <v>8320</v>
      </c>
      <c r="S582" s="13">
        <f t="shared" si="65"/>
        <v>42605.699849537035</v>
      </c>
      <c r="T582" s="14">
        <f t="shared" si="66"/>
        <v>42635.699849537035</v>
      </c>
      <c r="U582" s="13" t="str">
        <f t="shared" si="67"/>
        <v>Aug</v>
      </c>
      <c r="V582" t="str">
        <f t="shared" si="68"/>
        <v>Sep</v>
      </c>
      <c r="W582" t="str">
        <f t="shared" si="69"/>
        <v>2016</v>
      </c>
    </row>
    <row r="583" spans="1:23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63"/>
        <v>0</v>
      </c>
      <c r="P583" s="9">
        <f t="shared" si="64"/>
        <v>0</v>
      </c>
      <c r="Q583" t="s">
        <v>8319</v>
      </c>
      <c r="R583" t="s">
        <v>8320</v>
      </c>
      <c r="S583" s="13">
        <f t="shared" si="65"/>
        <v>42187.804444444446</v>
      </c>
      <c r="T583" s="14">
        <f t="shared" si="66"/>
        <v>42217.804444444446</v>
      </c>
      <c r="U583" s="13" t="str">
        <f t="shared" si="67"/>
        <v>Jul</v>
      </c>
      <c r="V583" t="str">
        <f t="shared" si="68"/>
        <v>Aug</v>
      </c>
      <c r="W583" t="str">
        <f t="shared" si="69"/>
        <v>2015</v>
      </c>
    </row>
    <row r="584" spans="1:23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63"/>
        <v>0</v>
      </c>
      <c r="P584" s="9">
        <f t="shared" si="64"/>
        <v>0</v>
      </c>
      <c r="Q584" t="s">
        <v>8319</v>
      </c>
      <c r="R584" t="s">
        <v>8320</v>
      </c>
      <c r="S584" s="13">
        <f t="shared" si="65"/>
        <v>42055.531469907401</v>
      </c>
      <c r="T584" s="14">
        <f t="shared" si="66"/>
        <v>42078.541666666664</v>
      </c>
      <c r="U584" s="13" t="str">
        <f t="shared" si="67"/>
        <v>Feb</v>
      </c>
      <c r="V584" t="str">
        <f t="shared" si="68"/>
        <v>Mar</v>
      </c>
      <c r="W584" t="str">
        <f t="shared" si="69"/>
        <v>2015</v>
      </c>
    </row>
    <row r="585" spans="1:23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63"/>
        <v>1.1111111111111112E-2</v>
      </c>
      <c r="P585" s="9">
        <f t="shared" si="64"/>
        <v>1</v>
      </c>
      <c r="Q585" t="s">
        <v>8319</v>
      </c>
      <c r="R585" t="s">
        <v>8320</v>
      </c>
      <c r="S585" s="13">
        <f t="shared" si="65"/>
        <v>42052.730173611104</v>
      </c>
      <c r="T585" s="14">
        <f t="shared" si="66"/>
        <v>42082.688506944447</v>
      </c>
      <c r="U585" s="13" t="str">
        <f t="shared" si="67"/>
        <v>Feb</v>
      </c>
      <c r="V585" t="str">
        <f t="shared" si="68"/>
        <v>Mar</v>
      </c>
      <c r="W585" t="str">
        <f t="shared" si="69"/>
        <v>2015</v>
      </c>
    </row>
    <row r="586" spans="1:23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63"/>
        <v>1</v>
      </c>
      <c r="P586" s="9">
        <f t="shared" si="64"/>
        <v>5</v>
      </c>
      <c r="Q586" t="s">
        <v>8319</v>
      </c>
      <c r="R586" t="s">
        <v>8320</v>
      </c>
      <c r="S586" s="13">
        <f t="shared" si="65"/>
        <v>42049.508287037032</v>
      </c>
      <c r="T586" s="14">
        <f t="shared" si="66"/>
        <v>42079.466620370367</v>
      </c>
      <c r="U586" s="13" t="str">
        <f t="shared" si="67"/>
        <v>Feb</v>
      </c>
      <c r="V586" t="str">
        <f t="shared" si="68"/>
        <v>Mar</v>
      </c>
      <c r="W586" t="str">
        <f t="shared" si="69"/>
        <v>2015</v>
      </c>
    </row>
    <row r="587" spans="1:23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63"/>
        <v>0</v>
      </c>
      <c r="P587" s="9">
        <f t="shared" si="64"/>
        <v>0</v>
      </c>
      <c r="Q587" t="s">
        <v>8319</v>
      </c>
      <c r="R587" t="s">
        <v>8320</v>
      </c>
      <c r="S587" s="13">
        <f t="shared" si="65"/>
        <v>42283.182604166665</v>
      </c>
      <c r="T587" s="14">
        <f t="shared" si="66"/>
        <v>42338.791666666664</v>
      </c>
      <c r="U587" s="13" t="str">
        <f t="shared" si="67"/>
        <v>Oct</v>
      </c>
      <c r="V587" t="str">
        <f t="shared" si="68"/>
        <v>Nov</v>
      </c>
      <c r="W587" t="str">
        <f t="shared" si="69"/>
        <v>2015</v>
      </c>
    </row>
    <row r="588" spans="1:23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63"/>
        <v>0.55999999999999994</v>
      </c>
      <c r="P588" s="9">
        <f t="shared" si="64"/>
        <v>14</v>
      </c>
      <c r="Q588" t="s">
        <v>8319</v>
      </c>
      <c r="R588" t="s">
        <v>8320</v>
      </c>
      <c r="S588" s="13">
        <f t="shared" si="65"/>
        <v>42020.645914351851</v>
      </c>
      <c r="T588" s="14">
        <f t="shared" si="66"/>
        <v>42050.645914351851</v>
      </c>
      <c r="U588" s="13" t="str">
        <f t="shared" si="67"/>
        <v>Jan</v>
      </c>
      <c r="V588" t="str">
        <f t="shared" si="68"/>
        <v>Feb</v>
      </c>
      <c r="W588" t="str">
        <f t="shared" si="69"/>
        <v>2015</v>
      </c>
    </row>
    <row r="589" spans="1:23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63"/>
        <v>9.0833333333333339</v>
      </c>
      <c r="P589" s="9">
        <f t="shared" si="64"/>
        <v>389.28571428571428</v>
      </c>
      <c r="Q589" t="s">
        <v>8319</v>
      </c>
      <c r="R589" t="s">
        <v>8320</v>
      </c>
      <c r="S589" s="13">
        <f t="shared" si="65"/>
        <v>42080.548993055556</v>
      </c>
      <c r="T589" s="14">
        <f t="shared" si="66"/>
        <v>42110.548993055556</v>
      </c>
      <c r="U589" s="13" t="str">
        <f t="shared" si="67"/>
        <v>Mar</v>
      </c>
      <c r="V589" t="str">
        <f t="shared" si="68"/>
        <v>Apr</v>
      </c>
      <c r="W589" t="str">
        <f t="shared" si="69"/>
        <v>2015</v>
      </c>
    </row>
    <row r="590" spans="1:23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63"/>
        <v>3.3444444444444441</v>
      </c>
      <c r="P590" s="9">
        <f t="shared" si="64"/>
        <v>150.5</v>
      </c>
      <c r="Q590" t="s">
        <v>8319</v>
      </c>
      <c r="R590" t="s">
        <v>8320</v>
      </c>
      <c r="S590" s="13">
        <f t="shared" si="65"/>
        <v>42631.561180555553</v>
      </c>
      <c r="T590" s="14">
        <f t="shared" si="66"/>
        <v>42691.602847222217</v>
      </c>
      <c r="U590" s="13" t="str">
        <f t="shared" si="67"/>
        <v>Sep</v>
      </c>
      <c r="V590" t="str">
        <f t="shared" si="68"/>
        <v>Nov</v>
      </c>
      <c r="W590" t="str">
        <f t="shared" si="69"/>
        <v>2016</v>
      </c>
    </row>
    <row r="591" spans="1:23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63"/>
        <v>1.3333333333333334E-2</v>
      </c>
      <c r="P591" s="9">
        <f t="shared" si="64"/>
        <v>1</v>
      </c>
      <c r="Q591" t="s">
        <v>8319</v>
      </c>
      <c r="R591" t="s">
        <v>8320</v>
      </c>
      <c r="S591" s="13">
        <f t="shared" si="65"/>
        <v>42178.406238425923</v>
      </c>
      <c r="T591" s="14">
        <f t="shared" si="66"/>
        <v>42193.406238425923</v>
      </c>
      <c r="U591" s="13" t="str">
        <f t="shared" si="67"/>
        <v>Jun</v>
      </c>
      <c r="V591" t="str">
        <f t="shared" si="68"/>
        <v>Jul</v>
      </c>
      <c r="W591" t="str">
        <f t="shared" si="69"/>
        <v>2015</v>
      </c>
    </row>
    <row r="592" spans="1:23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63"/>
        <v>4.46</v>
      </c>
      <c r="P592" s="9">
        <f t="shared" si="64"/>
        <v>24.777777777777779</v>
      </c>
      <c r="Q592" t="s">
        <v>8319</v>
      </c>
      <c r="R592" t="s">
        <v>8320</v>
      </c>
      <c r="S592" s="13">
        <f t="shared" si="65"/>
        <v>42377.34642361111</v>
      </c>
      <c r="T592" s="14">
        <f t="shared" si="66"/>
        <v>42408.334027777775</v>
      </c>
      <c r="U592" s="13" t="str">
        <f t="shared" si="67"/>
        <v>Jan</v>
      </c>
      <c r="V592" t="str">
        <f t="shared" si="68"/>
        <v>Feb</v>
      </c>
      <c r="W592" t="str">
        <f t="shared" si="69"/>
        <v>2016</v>
      </c>
    </row>
    <row r="593" spans="1:23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63"/>
        <v>6.0999999999999999E-2</v>
      </c>
      <c r="P593" s="9">
        <f t="shared" si="64"/>
        <v>30.5</v>
      </c>
      <c r="Q593" t="s">
        <v>8319</v>
      </c>
      <c r="R593" t="s">
        <v>8320</v>
      </c>
      <c r="S593" s="13">
        <f t="shared" si="65"/>
        <v>42177.334837962961</v>
      </c>
      <c r="T593" s="14">
        <f t="shared" si="66"/>
        <v>42207.334837962961</v>
      </c>
      <c r="U593" s="13" t="str">
        <f t="shared" si="67"/>
        <v>Jun</v>
      </c>
      <c r="V593" t="str">
        <f t="shared" si="68"/>
        <v>Jul</v>
      </c>
      <c r="W593" t="str">
        <f t="shared" si="69"/>
        <v>2015</v>
      </c>
    </row>
    <row r="594" spans="1:23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63"/>
        <v>3.3333333333333335</v>
      </c>
      <c r="P594" s="9">
        <f t="shared" si="64"/>
        <v>250</v>
      </c>
      <c r="Q594" t="s">
        <v>8319</v>
      </c>
      <c r="R594" t="s">
        <v>8320</v>
      </c>
      <c r="S594" s="13">
        <f t="shared" si="65"/>
        <v>41946.023842592593</v>
      </c>
      <c r="T594" s="14">
        <f t="shared" si="66"/>
        <v>41976.023842592585</v>
      </c>
      <c r="U594" s="13" t="str">
        <f t="shared" si="67"/>
        <v>Nov</v>
      </c>
      <c r="V594" t="str">
        <f t="shared" si="68"/>
        <v>Dec</v>
      </c>
      <c r="W594" t="str">
        <f t="shared" si="69"/>
        <v>2014</v>
      </c>
    </row>
    <row r="595" spans="1:23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63"/>
        <v>23</v>
      </c>
      <c r="P595" s="9">
        <f t="shared" si="64"/>
        <v>16.428571428571427</v>
      </c>
      <c r="Q595" t="s">
        <v>8319</v>
      </c>
      <c r="R595" t="s">
        <v>8320</v>
      </c>
      <c r="S595" s="13">
        <f t="shared" si="65"/>
        <v>42070.469270833331</v>
      </c>
      <c r="T595" s="14">
        <f t="shared" si="66"/>
        <v>42100.427604166667</v>
      </c>
      <c r="U595" s="13" t="str">
        <f t="shared" si="67"/>
        <v>Mar</v>
      </c>
      <c r="V595" t="str">
        <f t="shared" si="68"/>
        <v>Apr</v>
      </c>
      <c r="W595" t="str">
        <f t="shared" si="69"/>
        <v>2015</v>
      </c>
    </row>
    <row r="596" spans="1:23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63"/>
        <v>0.104</v>
      </c>
      <c r="P596" s="9">
        <f t="shared" si="64"/>
        <v>13</v>
      </c>
      <c r="Q596" t="s">
        <v>8319</v>
      </c>
      <c r="R596" t="s">
        <v>8320</v>
      </c>
      <c r="S596" s="13">
        <f t="shared" si="65"/>
        <v>42446.571828703702</v>
      </c>
      <c r="T596" s="14">
        <f t="shared" si="66"/>
        <v>42476.571828703702</v>
      </c>
      <c r="U596" s="13" t="str">
        <f t="shared" si="67"/>
        <v>Mar</v>
      </c>
      <c r="V596" t="str">
        <f t="shared" si="68"/>
        <v>Apr</v>
      </c>
      <c r="W596" t="str">
        <f t="shared" si="69"/>
        <v>2016</v>
      </c>
    </row>
    <row r="597" spans="1:23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63"/>
        <v>0.42599999999999999</v>
      </c>
      <c r="P597" s="9">
        <f t="shared" si="64"/>
        <v>53.25</v>
      </c>
      <c r="Q597" t="s">
        <v>8319</v>
      </c>
      <c r="R597" t="s">
        <v>8320</v>
      </c>
      <c r="S597" s="13">
        <f t="shared" si="65"/>
        <v>42082.861550925925</v>
      </c>
      <c r="T597" s="14">
        <f t="shared" si="66"/>
        <v>42127.861550925925</v>
      </c>
      <c r="U597" s="13" t="str">
        <f t="shared" si="67"/>
        <v>Mar</v>
      </c>
      <c r="V597" t="str">
        <f t="shared" si="68"/>
        <v>May</v>
      </c>
      <c r="W597" t="str">
        <f t="shared" si="69"/>
        <v>2015</v>
      </c>
    </row>
    <row r="598" spans="1:23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63"/>
        <v>0.03</v>
      </c>
      <c r="P598" s="9">
        <f t="shared" si="64"/>
        <v>3</v>
      </c>
      <c r="Q598" t="s">
        <v>8319</v>
      </c>
      <c r="R598" t="s">
        <v>8320</v>
      </c>
      <c r="S598" s="13">
        <f t="shared" si="65"/>
        <v>42646.688564814809</v>
      </c>
      <c r="T598" s="14">
        <f t="shared" si="66"/>
        <v>42676.688564814809</v>
      </c>
      <c r="U598" s="13" t="str">
        <f t="shared" si="67"/>
        <v>Oct</v>
      </c>
      <c r="V598" t="str">
        <f t="shared" si="68"/>
        <v>Nov</v>
      </c>
      <c r="W598" t="str">
        <f t="shared" si="69"/>
        <v>2016</v>
      </c>
    </row>
    <row r="599" spans="1:23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63"/>
        <v>0.26666666666666666</v>
      </c>
      <c r="P599" s="9">
        <f t="shared" si="64"/>
        <v>10</v>
      </c>
      <c r="Q599" t="s">
        <v>8319</v>
      </c>
      <c r="R599" t="s">
        <v>8320</v>
      </c>
      <c r="S599" s="13">
        <f t="shared" si="65"/>
        <v>42545.496932870366</v>
      </c>
      <c r="T599" s="14">
        <f t="shared" si="66"/>
        <v>42582.458333333336</v>
      </c>
      <c r="U599" s="13" t="str">
        <f t="shared" si="67"/>
        <v>Jun</v>
      </c>
      <c r="V599" t="str">
        <f t="shared" si="68"/>
        <v>Jul</v>
      </c>
      <c r="W599" t="str">
        <f t="shared" si="69"/>
        <v>2016</v>
      </c>
    </row>
    <row r="600" spans="1:23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63"/>
        <v>34</v>
      </c>
      <c r="P600" s="9">
        <f t="shared" si="64"/>
        <v>121.42857142857143</v>
      </c>
      <c r="Q600" t="s">
        <v>8319</v>
      </c>
      <c r="R600" t="s">
        <v>8320</v>
      </c>
      <c r="S600" s="13">
        <f t="shared" si="65"/>
        <v>41947.793761574074</v>
      </c>
      <c r="T600" s="14">
        <f t="shared" si="66"/>
        <v>41977.793761574074</v>
      </c>
      <c r="U600" s="13" t="str">
        <f t="shared" si="67"/>
        <v>Nov</v>
      </c>
      <c r="V600" t="str">
        <f t="shared" si="68"/>
        <v>Dec</v>
      </c>
      <c r="W600" t="str">
        <f t="shared" si="69"/>
        <v>2014</v>
      </c>
    </row>
    <row r="601" spans="1:23" ht="46" thickBo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63"/>
        <v>6.2E-2</v>
      </c>
      <c r="P601" s="9">
        <f t="shared" si="64"/>
        <v>15.5</v>
      </c>
      <c r="Q601" t="s">
        <v>8319</v>
      </c>
      <c r="R601" t="s">
        <v>8320</v>
      </c>
      <c r="S601" s="13">
        <f t="shared" si="65"/>
        <v>42047.604189814818</v>
      </c>
      <c r="T601" s="14">
        <f t="shared" si="66"/>
        <v>42071.427777777775</v>
      </c>
      <c r="U601" s="13" t="str">
        <f t="shared" si="67"/>
        <v>Feb</v>
      </c>
      <c r="V601" t="str">
        <f t="shared" si="68"/>
        <v>Mar</v>
      </c>
      <c r="W601" t="str">
        <f t="shared" si="69"/>
        <v>2015</v>
      </c>
    </row>
    <row r="602" spans="1:23" ht="32" thickTop="1" thickBo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63"/>
        <v>2</v>
      </c>
      <c r="P602" s="9">
        <f t="shared" si="64"/>
        <v>100</v>
      </c>
      <c r="Q602" t="s">
        <v>8319</v>
      </c>
      <c r="R602" t="s">
        <v>8320</v>
      </c>
      <c r="S602" s="13">
        <f t="shared" si="65"/>
        <v>42073.589837962958</v>
      </c>
      <c r="T602" s="14">
        <f t="shared" si="66"/>
        <v>42133.589837962958</v>
      </c>
      <c r="U602" s="13" t="str">
        <f t="shared" si="67"/>
        <v>Mar</v>
      </c>
      <c r="V602" t="str">
        <f t="shared" si="68"/>
        <v>May</v>
      </c>
      <c r="W602" t="str">
        <f t="shared" si="69"/>
        <v>2015</v>
      </c>
    </row>
    <row r="603" spans="1:23" ht="47" thickTop="1" thickBo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63"/>
        <v>1.4000000000000001</v>
      </c>
      <c r="P603" s="9">
        <f t="shared" si="64"/>
        <v>23.333333333333332</v>
      </c>
      <c r="Q603" t="s">
        <v>8319</v>
      </c>
      <c r="R603" t="s">
        <v>8320</v>
      </c>
      <c r="S603" s="13">
        <f t="shared" si="65"/>
        <v>41969.64975694444</v>
      </c>
      <c r="T603" s="14">
        <f t="shared" si="66"/>
        <v>41999.64975694444</v>
      </c>
      <c r="U603" s="13" t="str">
        <f t="shared" si="67"/>
        <v>Nov</v>
      </c>
      <c r="V603" t="str">
        <f t="shared" si="68"/>
        <v>Dec</v>
      </c>
      <c r="W603" t="str">
        <f t="shared" si="69"/>
        <v>2014</v>
      </c>
    </row>
    <row r="604" spans="1:23" ht="46" thickTop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63"/>
        <v>0</v>
      </c>
      <c r="P604" s="9">
        <f t="shared" si="64"/>
        <v>0</v>
      </c>
      <c r="Q604" t="s">
        <v>8319</v>
      </c>
      <c r="R604" t="s">
        <v>8320</v>
      </c>
      <c r="S604" s="13">
        <f t="shared" si="65"/>
        <v>42143.585821759254</v>
      </c>
      <c r="T604" s="14">
        <f t="shared" si="66"/>
        <v>42173.585821759254</v>
      </c>
      <c r="U604" s="13" t="str">
        <f t="shared" si="67"/>
        <v>May</v>
      </c>
      <c r="V604" t="str">
        <f t="shared" si="68"/>
        <v>Jun</v>
      </c>
      <c r="W604" t="str">
        <f t="shared" si="69"/>
        <v>2015</v>
      </c>
    </row>
    <row r="605" spans="1:23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63"/>
        <v>3.9334666666666664</v>
      </c>
      <c r="P605" s="9">
        <f t="shared" si="64"/>
        <v>45.386153846153846</v>
      </c>
      <c r="Q605" t="s">
        <v>8319</v>
      </c>
      <c r="R605" t="s">
        <v>8320</v>
      </c>
      <c r="S605" s="13">
        <f t="shared" si="65"/>
        <v>41835.430821759255</v>
      </c>
      <c r="T605" s="14">
        <f t="shared" si="66"/>
        <v>41865.430821759255</v>
      </c>
      <c r="U605" s="13" t="str">
        <f t="shared" si="67"/>
        <v>Jul</v>
      </c>
      <c r="V605" t="str">
        <f t="shared" si="68"/>
        <v>Aug</v>
      </c>
      <c r="W605" t="str">
        <f t="shared" si="69"/>
        <v>2014</v>
      </c>
    </row>
    <row r="606" spans="1:23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63"/>
        <v>0</v>
      </c>
      <c r="P606" s="9">
        <f t="shared" si="64"/>
        <v>0</v>
      </c>
      <c r="Q606" t="s">
        <v>8319</v>
      </c>
      <c r="R606" t="s">
        <v>8320</v>
      </c>
      <c r="S606" s="13">
        <f t="shared" si="65"/>
        <v>41848.827037037037</v>
      </c>
      <c r="T606" s="14">
        <f t="shared" si="66"/>
        <v>41878.827037037037</v>
      </c>
      <c r="U606" s="13" t="str">
        <f t="shared" si="67"/>
        <v>Jul</v>
      </c>
      <c r="V606" t="str">
        <f t="shared" si="68"/>
        <v>Aug</v>
      </c>
      <c r="W606" t="str">
        <f t="shared" si="69"/>
        <v>2014</v>
      </c>
    </row>
    <row r="607" spans="1:23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63"/>
        <v>2.62</v>
      </c>
      <c r="P607" s="9">
        <f t="shared" si="64"/>
        <v>16.375</v>
      </c>
      <c r="Q607" t="s">
        <v>8319</v>
      </c>
      <c r="R607" t="s">
        <v>8320</v>
      </c>
      <c r="S607" s="13">
        <f t="shared" si="65"/>
        <v>42194.149398148147</v>
      </c>
      <c r="T607" s="14">
        <f t="shared" si="66"/>
        <v>42239.149398148147</v>
      </c>
      <c r="U607" s="13" t="str">
        <f t="shared" si="67"/>
        <v>Jul</v>
      </c>
      <c r="V607" t="str">
        <f t="shared" si="68"/>
        <v>Aug</v>
      </c>
      <c r="W607" t="str">
        <f t="shared" si="69"/>
        <v>2015</v>
      </c>
    </row>
    <row r="608" spans="1:23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63"/>
        <v>0.2</v>
      </c>
      <c r="P608" s="9">
        <f t="shared" si="64"/>
        <v>10</v>
      </c>
      <c r="Q608" t="s">
        <v>8319</v>
      </c>
      <c r="R608" t="s">
        <v>8320</v>
      </c>
      <c r="S608" s="13">
        <f t="shared" si="65"/>
        <v>42102.442233796297</v>
      </c>
      <c r="T608" s="14">
        <f t="shared" si="66"/>
        <v>42148.416666666664</v>
      </c>
      <c r="U608" s="13" t="str">
        <f t="shared" si="67"/>
        <v>Apr</v>
      </c>
      <c r="V608" t="str">
        <f t="shared" si="68"/>
        <v>May</v>
      </c>
      <c r="W608" t="str">
        <f t="shared" si="69"/>
        <v>2015</v>
      </c>
    </row>
    <row r="609" spans="1:23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63"/>
        <v>0</v>
      </c>
      <c r="P609" s="9">
        <f t="shared" si="64"/>
        <v>0</v>
      </c>
      <c r="Q609" t="s">
        <v>8319</v>
      </c>
      <c r="R609" t="s">
        <v>8320</v>
      </c>
      <c r="S609" s="13">
        <f t="shared" si="65"/>
        <v>42300.617314814815</v>
      </c>
      <c r="T609" s="14">
        <f t="shared" si="66"/>
        <v>42330.65898148148</v>
      </c>
      <c r="U609" s="13" t="str">
        <f t="shared" si="67"/>
        <v>Oct</v>
      </c>
      <c r="V609" t="str">
        <f t="shared" si="68"/>
        <v>Nov</v>
      </c>
      <c r="W609" t="str">
        <f t="shared" si="69"/>
        <v>2015</v>
      </c>
    </row>
    <row r="610" spans="1:23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63"/>
        <v>0.97400000000000009</v>
      </c>
      <c r="P610" s="9">
        <f t="shared" si="64"/>
        <v>292.2</v>
      </c>
      <c r="Q610" t="s">
        <v>8319</v>
      </c>
      <c r="R610" t="s">
        <v>8320</v>
      </c>
      <c r="S610" s="13">
        <f t="shared" si="65"/>
        <v>42140.712731481479</v>
      </c>
      <c r="T610" s="14">
        <f t="shared" si="66"/>
        <v>42170.712731481479</v>
      </c>
      <c r="U610" s="13" t="str">
        <f t="shared" si="67"/>
        <v>May</v>
      </c>
      <c r="V610" t="str">
        <f t="shared" si="68"/>
        <v>Jun</v>
      </c>
      <c r="W610" t="str">
        <f t="shared" si="69"/>
        <v>2015</v>
      </c>
    </row>
    <row r="611" spans="1:23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63"/>
        <v>0.64102564102564097</v>
      </c>
      <c r="P611" s="9">
        <f t="shared" si="64"/>
        <v>5</v>
      </c>
      <c r="Q611" t="s">
        <v>8319</v>
      </c>
      <c r="R611" t="s">
        <v>8320</v>
      </c>
      <c r="S611" s="13">
        <f t="shared" si="65"/>
        <v>42306.825740740744</v>
      </c>
      <c r="T611" s="14">
        <f t="shared" si="66"/>
        <v>42336.867407407401</v>
      </c>
      <c r="U611" s="13" t="str">
        <f t="shared" si="67"/>
        <v>Oct</v>
      </c>
      <c r="V611" t="str">
        <f t="shared" si="68"/>
        <v>Nov</v>
      </c>
      <c r="W611" t="str">
        <f t="shared" si="69"/>
        <v>2015</v>
      </c>
    </row>
    <row r="612" spans="1:23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63"/>
        <v>0</v>
      </c>
      <c r="P612" s="9">
        <f t="shared" si="64"/>
        <v>0</v>
      </c>
      <c r="Q612" t="s">
        <v>8319</v>
      </c>
      <c r="R612" t="s">
        <v>8320</v>
      </c>
      <c r="S612" s="13">
        <f t="shared" si="65"/>
        <v>42086.622523148144</v>
      </c>
      <c r="T612" s="14">
        <f t="shared" si="66"/>
        <v>42116.622523148144</v>
      </c>
      <c r="U612" s="13" t="str">
        <f t="shared" si="67"/>
        <v>Mar</v>
      </c>
      <c r="V612" t="str">
        <f t="shared" si="68"/>
        <v>Apr</v>
      </c>
      <c r="W612" t="str">
        <f t="shared" si="69"/>
        <v>2015</v>
      </c>
    </row>
    <row r="613" spans="1:23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63"/>
        <v>0</v>
      </c>
      <c r="P613" s="9">
        <f t="shared" si="64"/>
        <v>0</v>
      </c>
      <c r="Q613" t="s">
        <v>8319</v>
      </c>
      <c r="R613" t="s">
        <v>8320</v>
      </c>
      <c r="S613" s="13">
        <f t="shared" si="65"/>
        <v>42328.352280092593</v>
      </c>
      <c r="T613" s="14">
        <f t="shared" si="66"/>
        <v>42388.352280092593</v>
      </c>
      <c r="U613" s="13" t="str">
        <f t="shared" si="67"/>
        <v>Nov</v>
      </c>
      <c r="V613" t="str">
        <f t="shared" si="68"/>
        <v>Jan</v>
      </c>
      <c r="W613" t="str">
        <f t="shared" si="69"/>
        <v>2015</v>
      </c>
    </row>
    <row r="614" spans="1:23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63"/>
        <v>0</v>
      </c>
      <c r="P614" s="9">
        <f t="shared" si="64"/>
        <v>0</v>
      </c>
      <c r="Q614" t="s">
        <v>8319</v>
      </c>
      <c r="R614" t="s">
        <v>8320</v>
      </c>
      <c r="S614" s="13">
        <f t="shared" si="65"/>
        <v>42584.823449074072</v>
      </c>
      <c r="T614" s="14">
        <f t="shared" si="66"/>
        <v>42614.823449074072</v>
      </c>
      <c r="U614" s="13" t="str">
        <f t="shared" si="67"/>
        <v>Aug</v>
      </c>
      <c r="V614" t="str">
        <f t="shared" si="68"/>
        <v>Sep</v>
      </c>
      <c r="W614" t="str">
        <f t="shared" si="69"/>
        <v>2016</v>
      </c>
    </row>
    <row r="615" spans="1:23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63"/>
        <v>21.363333333333333</v>
      </c>
      <c r="P615" s="9">
        <f t="shared" si="64"/>
        <v>105.93388429752066</v>
      </c>
      <c r="Q615" t="s">
        <v>8319</v>
      </c>
      <c r="R615" t="s">
        <v>8320</v>
      </c>
      <c r="S615" s="13">
        <f t="shared" si="65"/>
        <v>42247.288425925923</v>
      </c>
      <c r="T615" s="14">
        <f t="shared" si="66"/>
        <v>42277.999305555553</v>
      </c>
      <c r="U615" s="13" t="str">
        <f t="shared" si="67"/>
        <v>Aug</v>
      </c>
      <c r="V615" t="str">
        <f t="shared" si="68"/>
        <v>Sep</v>
      </c>
      <c r="W615" t="str">
        <f t="shared" si="69"/>
        <v>2015</v>
      </c>
    </row>
    <row r="616" spans="1:23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63"/>
        <v>0</v>
      </c>
      <c r="P616" s="9">
        <f t="shared" si="64"/>
        <v>0</v>
      </c>
      <c r="Q616" t="s">
        <v>8319</v>
      </c>
      <c r="R616" t="s">
        <v>8320</v>
      </c>
      <c r="S616" s="13">
        <f t="shared" si="65"/>
        <v>42514.853472222218</v>
      </c>
      <c r="T616" s="14">
        <f t="shared" si="66"/>
        <v>42544.853472222218</v>
      </c>
      <c r="U616" s="13" t="str">
        <f t="shared" si="67"/>
        <v>May</v>
      </c>
      <c r="V616" t="str">
        <f t="shared" si="68"/>
        <v>Jun</v>
      </c>
      <c r="W616" t="str">
        <f t="shared" si="69"/>
        <v>2016</v>
      </c>
    </row>
    <row r="617" spans="1:23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63"/>
        <v>0</v>
      </c>
      <c r="P617" s="9">
        <f t="shared" si="64"/>
        <v>0</v>
      </c>
      <c r="Q617" t="s">
        <v>8319</v>
      </c>
      <c r="R617" t="s">
        <v>8320</v>
      </c>
      <c r="S617" s="13">
        <f t="shared" si="65"/>
        <v>42241.913877314808</v>
      </c>
      <c r="T617" s="14">
        <f t="shared" si="66"/>
        <v>42271.913877314808</v>
      </c>
      <c r="U617" s="13" t="str">
        <f t="shared" si="67"/>
        <v>Aug</v>
      </c>
      <c r="V617" t="str">
        <f t="shared" si="68"/>
        <v>Sep</v>
      </c>
      <c r="W617" t="str">
        <f t="shared" si="69"/>
        <v>2015</v>
      </c>
    </row>
    <row r="618" spans="1:23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63"/>
        <v>0</v>
      </c>
      <c r="P618" s="9">
        <f t="shared" si="64"/>
        <v>0</v>
      </c>
      <c r="Q618" t="s">
        <v>8319</v>
      </c>
      <c r="R618" t="s">
        <v>8320</v>
      </c>
      <c r="S618" s="13">
        <f t="shared" si="65"/>
        <v>42761.167905092589</v>
      </c>
      <c r="T618" s="14">
        <f t="shared" si="66"/>
        <v>42791.167905092589</v>
      </c>
      <c r="U618" s="13" t="str">
        <f t="shared" si="67"/>
        <v>Jan</v>
      </c>
      <c r="V618" t="str">
        <f t="shared" si="68"/>
        <v>Feb</v>
      </c>
      <c r="W618" t="str">
        <f t="shared" si="69"/>
        <v>2017</v>
      </c>
    </row>
    <row r="619" spans="1:23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63"/>
        <v>3</v>
      </c>
      <c r="P619" s="9">
        <f t="shared" si="64"/>
        <v>20</v>
      </c>
      <c r="Q619" t="s">
        <v>8319</v>
      </c>
      <c r="R619" t="s">
        <v>8320</v>
      </c>
      <c r="S619" s="13">
        <f t="shared" si="65"/>
        <v>42087.134756944441</v>
      </c>
      <c r="T619" s="14">
        <f t="shared" si="66"/>
        <v>42132.134756944441</v>
      </c>
      <c r="U619" s="13" t="str">
        <f t="shared" si="67"/>
        <v>Mar</v>
      </c>
      <c r="V619" t="str">
        <f t="shared" si="68"/>
        <v>May</v>
      </c>
      <c r="W619" t="str">
        <f t="shared" si="69"/>
        <v>2015</v>
      </c>
    </row>
    <row r="620" spans="1:23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63"/>
        <v>0</v>
      </c>
      <c r="P620" s="9">
        <f t="shared" si="64"/>
        <v>0</v>
      </c>
      <c r="Q620" t="s">
        <v>8319</v>
      </c>
      <c r="R620" t="s">
        <v>8320</v>
      </c>
      <c r="S620" s="13">
        <f t="shared" si="65"/>
        <v>42317.60188657407</v>
      </c>
      <c r="T620" s="14">
        <f t="shared" si="66"/>
        <v>42347.60188657407</v>
      </c>
      <c r="U620" s="13" t="str">
        <f t="shared" si="67"/>
        <v>Nov</v>
      </c>
      <c r="V620" t="str">
        <f t="shared" si="68"/>
        <v>Dec</v>
      </c>
      <c r="W620" t="str">
        <f t="shared" si="69"/>
        <v>2015</v>
      </c>
    </row>
    <row r="621" spans="1:23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63"/>
        <v>3.9999999999999996E-5</v>
      </c>
      <c r="P621" s="9">
        <f t="shared" si="64"/>
        <v>1</v>
      </c>
      <c r="Q621" t="s">
        <v>8319</v>
      </c>
      <c r="R621" t="s">
        <v>8320</v>
      </c>
      <c r="S621" s="13">
        <f t="shared" si="65"/>
        <v>41908.442013888889</v>
      </c>
      <c r="T621" s="14">
        <f t="shared" si="66"/>
        <v>41968.483680555553</v>
      </c>
      <c r="U621" s="13" t="str">
        <f t="shared" si="67"/>
        <v>Sep</v>
      </c>
      <c r="V621" t="str">
        <f t="shared" si="68"/>
        <v>Nov</v>
      </c>
      <c r="W621" t="str">
        <f t="shared" si="69"/>
        <v>2014</v>
      </c>
    </row>
    <row r="622" spans="1:23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63"/>
        <v>1</v>
      </c>
      <c r="P622" s="9">
        <f t="shared" si="64"/>
        <v>300</v>
      </c>
      <c r="Q622" t="s">
        <v>8319</v>
      </c>
      <c r="R622" t="s">
        <v>8320</v>
      </c>
      <c r="S622" s="13">
        <f t="shared" si="65"/>
        <v>41831.508541666662</v>
      </c>
      <c r="T622" s="14">
        <f t="shared" si="66"/>
        <v>41876.508541666662</v>
      </c>
      <c r="U622" s="13" t="str">
        <f t="shared" si="67"/>
        <v>Jul</v>
      </c>
      <c r="V622" t="str">
        <f t="shared" si="68"/>
        <v>Aug</v>
      </c>
      <c r="W622" t="str">
        <f t="shared" si="69"/>
        <v>2014</v>
      </c>
    </row>
    <row r="623" spans="1:23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63"/>
        <v>1.044</v>
      </c>
      <c r="P623" s="9">
        <f t="shared" si="64"/>
        <v>87</v>
      </c>
      <c r="Q623" t="s">
        <v>8319</v>
      </c>
      <c r="R623" t="s">
        <v>8320</v>
      </c>
      <c r="S623" s="13">
        <f t="shared" si="65"/>
        <v>42528.779363425921</v>
      </c>
      <c r="T623" s="14">
        <f t="shared" si="66"/>
        <v>42558.779363425921</v>
      </c>
      <c r="U623" s="13" t="str">
        <f t="shared" si="67"/>
        <v>Jun</v>
      </c>
      <c r="V623" t="str">
        <f t="shared" si="68"/>
        <v>Jul</v>
      </c>
      <c r="W623" t="str">
        <f t="shared" si="69"/>
        <v>2016</v>
      </c>
    </row>
    <row r="624" spans="1:23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63"/>
        <v>5.6833333333333336</v>
      </c>
      <c r="P624" s="9">
        <f t="shared" si="64"/>
        <v>37.888888888888886</v>
      </c>
      <c r="Q624" t="s">
        <v>8319</v>
      </c>
      <c r="R624" t="s">
        <v>8320</v>
      </c>
      <c r="S624" s="13">
        <f t="shared" si="65"/>
        <v>42532.566412037035</v>
      </c>
      <c r="T624" s="14">
        <f t="shared" si="66"/>
        <v>42552.566412037035</v>
      </c>
      <c r="U624" s="13" t="str">
        <f t="shared" si="67"/>
        <v>Jun</v>
      </c>
      <c r="V624" t="str">
        <f t="shared" si="68"/>
        <v>Jul</v>
      </c>
      <c r="W624" t="str">
        <f t="shared" si="69"/>
        <v>2016</v>
      </c>
    </row>
    <row r="625" spans="1:23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63"/>
        <v>0</v>
      </c>
      <c r="P625" s="9">
        <f t="shared" si="64"/>
        <v>0</v>
      </c>
      <c r="Q625" t="s">
        <v>8319</v>
      </c>
      <c r="R625" t="s">
        <v>8320</v>
      </c>
      <c r="S625" s="13">
        <f t="shared" si="65"/>
        <v>42121.800891203697</v>
      </c>
      <c r="T625" s="14">
        <f t="shared" si="66"/>
        <v>42151.800891203697</v>
      </c>
      <c r="U625" s="13" t="str">
        <f t="shared" si="67"/>
        <v>Apr</v>
      </c>
      <c r="V625" t="str">
        <f t="shared" si="68"/>
        <v>May</v>
      </c>
      <c r="W625" t="str">
        <f t="shared" si="69"/>
        <v>2015</v>
      </c>
    </row>
    <row r="626" spans="1:23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63"/>
        <v>0</v>
      </c>
      <c r="P626" s="9">
        <f t="shared" si="64"/>
        <v>0</v>
      </c>
      <c r="Q626" t="s">
        <v>8319</v>
      </c>
      <c r="R626" t="s">
        <v>8320</v>
      </c>
      <c r="S626" s="13">
        <f t="shared" si="65"/>
        <v>42108.78056712963</v>
      </c>
      <c r="T626" s="14">
        <f t="shared" si="66"/>
        <v>42138.78056712963</v>
      </c>
      <c r="U626" s="13" t="str">
        <f t="shared" si="67"/>
        <v>Apr</v>
      </c>
      <c r="V626" t="str">
        <f t="shared" si="68"/>
        <v>May</v>
      </c>
      <c r="W626" t="str">
        <f t="shared" si="69"/>
        <v>2015</v>
      </c>
    </row>
    <row r="627" spans="1:23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63"/>
        <v>0</v>
      </c>
      <c r="P627" s="9">
        <f t="shared" si="64"/>
        <v>0</v>
      </c>
      <c r="Q627" t="s">
        <v>8319</v>
      </c>
      <c r="R627" t="s">
        <v>8320</v>
      </c>
      <c r="S627" s="13">
        <f t="shared" si="65"/>
        <v>42790.687233796292</v>
      </c>
      <c r="T627" s="14">
        <f t="shared" si="66"/>
        <v>42820.645567129628</v>
      </c>
      <c r="U627" s="13" t="str">
        <f t="shared" si="67"/>
        <v>Feb</v>
      </c>
      <c r="V627" t="str">
        <f t="shared" si="68"/>
        <v>Mar</v>
      </c>
      <c r="W627" t="str">
        <f t="shared" si="69"/>
        <v>2017</v>
      </c>
    </row>
    <row r="628" spans="1:23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63"/>
        <v>17.380000000000003</v>
      </c>
      <c r="P628" s="9">
        <f t="shared" si="64"/>
        <v>111.41025641025641</v>
      </c>
      <c r="Q628" t="s">
        <v>8319</v>
      </c>
      <c r="R628" t="s">
        <v>8320</v>
      </c>
      <c r="S628" s="13">
        <f t="shared" si="65"/>
        <v>42198.351145833331</v>
      </c>
      <c r="T628" s="14">
        <f t="shared" si="66"/>
        <v>42231.348611111105</v>
      </c>
      <c r="U628" s="13" t="str">
        <f t="shared" si="67"/>
        <v>Jul</v>
      </c>
      <c r="V628" t="str">
        <f t="shared" si="68"/>
        <v>Aug</v>
      </c>
      <c r="W628" t="str">
        <f t="shared" si="69"/>
        <v>2015</v>
      </c>
    </row>
    <row r="629" spans="1:23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63"/>
        <v>0.02</v>
      </c>
      <c r="P629" s="9">
        <f t="shared" si="64"/>
        <v>90</v>
      </c>
      <c r="Q629" t="s">
        <v>8319</v>
      </c>
      <c r="R629" t="s">
        <v>8320</v>
      </c>
      <c r="S629" s="13">
        <f t="shared" si="65"/>
        <v>42384.098506944443</v>
      </c>
      <c r="T629" s="14">
        <f t="shared" si="66"/>
        <v>42443.749999999993</v>
      </c>
      <c r="U629" s="13" t="str">
        <f t="shared" si="67"/>
        <v>Jan</v>
      </c>
      <c r="V629" t="str">
        <f t="shared" si="68"/>
        <v>Mar</v>
      </c>
      <c r="W629" t="str">
        <f t="shared" si="69"/>
        <v>2016</v>
      </c>
    </row>
    <row r="630" spans="1:23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63"/>
        <v>0</v>
      </c>
      <c r="P630" s="9">
        <f t="shared" si="64"/>
        <v>0</v>
      </c>
      <c r="Q630" t="s">
        <v>8319</v>
      </c>
      <c r="R630" t="s">
        <v>8320</v>
      </c>
      <c r="S630" s="13">
        <f t="shared" si="65"/>
        <v>41803.484456018516</v>
      </c>
      <c r="T630" s="14">
        <f t="shared" si="66"/>
        <v>41833.484456018516</v>
      </c>
      <c r="U630" s="13" t="str">
        <f t="shared" si="67"/>
        <v>Jun</v>
      </c>
      <c r="V630" t="str">
        <f t="shared" si="68"/>
        <v>Jul</v>
      </c>
      <c r="W630" t="str">
        <f t="shared" si="69"/>
        <v>2014</v>
      </c>
    </row>
    <row r="631" spans="1:23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63"/>
        <v>0.17500000000000002</v>
      </c>
      <c r="P631" s="9">
        <f t="shared" si="64"/>
        <v>116.66666666666667</v>
      </c>
      <c r="Q631" t="s">
        <v>8319</v>
      </c>
      <c r="R631" t="s">
        <v>8320</v>
      </c>
      <c r="S631" s="13">
        <f t="shared" si="65"/>
        <v>42474.429490740738</v>
      </c>
      <c r="T631" s="14">
        <f t="shared" si="66"/>
        <v>42504.429490740738</v>
      </c>
      <c r="U631" s="13" t="str">
        <f t="shared" si="67"/>
        <v>Apr</v>
      </c>
      <c r="V631" t="str">
        <f t="shared" si="68"/>
        <v>May</v>
      </c>
      <c r="W631" t="str">
        <f t="shared" si="69"/>
        <v>2016</v>
      </c>
    </row>
    <row r="632" spans="1:23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63"/>
        <v>8.3340278356529712E-2</v>
      </c>
      <c r="P632" s="9">
        <f t="shared" si="64"/>
        <v>10</v>
      </c>
      <c r="Q632" t="s">
        <v>8319</v>
      </c>
      <c r="R632" t="s">
        <v>8320</v>
      </c>
      <c r="S632" s="13">
        <f t="shared" si="65"/>
        <v>42223.411122685182</v>
      </c>
      <c r="T632" s="14">
        <f t="shared" si="66"/>
        <v>42253.006944444445</v>
      </c>
      <c r="U632" s="13" t="str">
        <f t="shared" si="67"/>
        <v>Aug</v>
      </c>
      <c r="V632" t="str">
        <f t="shared" si="68"/>
        <v>Sep</v>
      </c>
      <c r="W632" t="str">
        <f t="shared" si="69"/>
        <v>2015</v>
      </c>
    </row>
    <row r="633" spans="1:23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63"/>
        <v>1.38</v>
      </c>
      <c r="P633" s="9">
        <f t="shared" si="64"/>
        <v>76.666666666666671</v>
      </c>
      <c r="Q633" t="s">
        <v>8319</v>
      </c>
      <c r="R633" t="s">
        <v>8320</v>
      </c>
      <c r="S633" s="13">
        <f t="shared" si="65"/>
        <v>42489.563993055555</v>
      </c>
      <c r="T633" s="14">
        <f t="shared" si="66"/>
        <v>42518.563993055555</v>
      </c>
      <c r="U633" s="13" t="str">
        <f t="shared" si="67"/>
        <v>Apr</v>
      </c>
      <c r="V633" t="str">
        <f t="shared" si="68"/>
        <v>May</v>
      </c>
      <c r="W633" t="str">
        <f t="shared" si="69"/>
        <v>2016</v>
      </c>
    </row>
    <row r="634" spans="1:23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63"/>
        <v>0</v>
      </c>
      <c r="P634" s="9">
        <f t="shared" si="64"/>
        <v>0</v>
      </c>
      <c r="Q634" t="s">
        <v>8319</v>
      </c>
      <c r="R634" t="s">
        <v>8320</v>
      </c>
      <c r="S634" s="13">
        <f t="shared" si="65"/>
        <v>42303.450983796291</v>
      </c>
      <c r="T634" s="14">
        <f t="shared" si="66"/>
        <v>42333.492650462962</v>
      </c>
      <c r="U634" s="13" t="str">
        <f t="shared" si="67"/>
        <v>Oct</v>
      </c>
      <c r="V634" t="str">
        <f t="shared" si="68"/>
        <v>Nov</v>
      </c>
      <c r="W634" t="str">
        <f t="shared" si="69"/>
        <v>2015</v>
      </c>
    </row>
    <row r="635" spans="1:23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63"/>
        <v>12.45</v>
      </c>
      <c r="P635" s="9">
        <f t="shared" si="64"/>
        <v>49.8</v>
      </c>
      <c r="Q635" t="s">
        <v>8319</v>
      </c>
      <c r="R635" t="s">
        <v>8320</v>
      </c>
      <c r="S635" s="13">
        <f t="shared" si="65"/>
        <v>42507.090995370367</v>
      </c>
      <c r="T635" s="14">
        <f t="shared" si="66"/>
        <v>42538.749999999993</v>
      </c>
      <c r="U635" s="13" t="str">
        <f t="shared" si="67"/>
        <v>May</v>
      </c>
      <c r="V635" t="str">
        <f t="shared" si="68"/>
        <v>Jun</v>
      </c>
      <c r="W635" t="str">
        <f t="shared" si="69"/>
        <v>2016</v>
      </c>
    </row>
    <row r="636" spans="1:23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63"/>
        <v>0.02</v>
      </c>
      <c r="P636" s="9">
        <f t="shared" si="64"/>
        <v>1</v>
      </c>
      <c r="Q636" t="s">
        <v>8319</v>
      </c>
      <c r="R636" t="s">
        <v>8320</v>
      </c>
      <c r="S636" s="13">
        <f t="shared" si="65"/>
        <v>42031.720243055555</v>
      </c>
      <c r="T636" s="14">
        <f t="shared" si="66"/>
        <v>42061.720243055555</v>
      </c>
      <c r="U636" s="13" t="str">
        <f t="shared" si="67"/>
        <v>Jan</v>
      </c>
      <c r="V636" t="str">
        <f t="shared" si="68"/>
        <v>Feb</v>
      </c>
      <c r="W636" t="str">
        <f t="shared" si="69"/>
        <v>2015</v>
      </c>
    </row>
    <row r="637" spans="1:23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63"/>
        <v>8.0000000000000002E-3</v>
      </c>
      <c r="P637" s="9">
        <f t="shared" si="64"/>
        <v>2</v>
      </c>
      <c r="Q637" t="s">
        <v>8319</v>
      </c>
      <c r="R637" t="s">
        <v>8320</v>
      </c>
      <c r="S637" s="13">
        <f t="shared" si="65"/>
        <v>42075.883819444447</v>
      </c>
      <c r="T637" s="14">
        <f t="shared" si="66"/>
        <v>42105.883819444447</v>
      </c>
      <c r="U637" s="13" t="str">
        <f t="shared" si="67"/>
        <v>Mar</v>
      </c>
      <c r="V637" t="str">
        <f t="shared" si="68"/>
        <v>Apr</v>
      </c>
      <c r="W637" t="str">
        <f t="shared" si="69"/>
        <v>2015</v>
      </c>
    </row>
    <row r="638" spans="1:23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63"/>
        <v>0.2</v>
      </c>
      <c r="P638" s="9">
        <f t="shared" si="64"/>
        <v>4</v>
      </c>
      <c r="Q638" t="s">
        <v>8319</v>
      </c>
      <c r="R638" t="s">
        <v>8320</v>
      </c>
      <c r="S638" s="13">
        <f t="shared" si="65"/>
        <v>42131.247106481482</v>
      </c>
      <c r="T638" s="14">
        <f t="shared" si="66"/>
        <v>42161.240972222215</v>
      </c>
      <c r="U638" s="13" t="str">
        <f t="shared" si="67"/>
        <v>May</v>
      </c>
      <c r="V638" t="str">
        <f t="shared" si="68"/>
        <v>Jun</v>
      </c>
      <c r="W638" t="str">
        <f t="shared" si="69"/>
        <v>2015</v>
      </c>
    </row>
    <row r="639" spans="1:23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63"/>
        <v>0</v>
      </c>
      <c r="P639" s="9">
        <f t="shared" si="64"/>
        <v>0</v>
      </c>
      <c r="Q639" t="s">
        <v>8319</v>
      </c>
      <c r="R639" t="s">
        <v>8320</v>
      </c>
      <c r="S639" s="13">
        <f t="shared" si="65"/>
        <v>42762.75368055555</v>
      </c>
      <c r="T639" s="14">
        <f t="shared" si="66"/>
        <v>42791.75277777778</v>
      </c>
      <c r="U639" s="13" t="str">
        <f t="shared" si="67"/>
        <v>Jan</v>
      </c>
      <c r="V639" t="str">
        <f t="shared" si="68"/>
        <v>Feb</v>
      </c>
      <c r="W639" t="str">
        <f t="shared" si="69"/>
        <v>2017</v>
      </c>
    </row>
    <row r="640" spans="1:23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63"/>
        <v>9.0000000000000011E-3</v>
      </c>
      <c r="P640" s="9">
        <f t="shared" si="64"/>
        <v>3</v>
      </c>
      <c r="Q640" t="s">
        <v>8319</v>
      </c>
      <c r="R640" t="s">
        <v>8320</v>
      </c>
      <c r="S640" s="13">
        <f t="shared" si="65"/>
        <v>42759.384976851848</v>
      </c>
      <c r="T640" s="14">
        <f t="shared" si="66"/>
        <v>42819.343310185184</v>
      </c>
      <c r="U640" s="13" t="str">
        <f t="shared" si="67"/>
        <v>Jan</v>
      </c>
      <c r="V640" t="str">
        <f t="shared" si="68"/>
        <v>Mar</v>
      </c>
      <c r="W640" t="str">
        <f t="shared" si="69"/>
        <v>2017</v>
      </c>
    </row>
    <row r="641" spans="1:23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63"/>
        <v>9.9999999999999991E-5</v>
      </c>
      <c r="P641" s="9">
        <f t="shared" si="64"/>
        <v>1</v>
      </c>
      <c r="Q641" t="s">
        <v>8319</v>
      </c>
      <c r="R641" t="s">
        <v>8320</v>
      </c>
      <c r="S641" s="13">
        <f t="shared" si="65"/>
        <v>41865.374942129631</v>
      </c>
      <c r="T641" s="14">
        <f t="shared" si="66"/>
        <v>41925.374942129631</v>
      </c>
      <c r="U641" s="13" t="str">
        <f t="shared" si="67"/>
        <v>Aug</v>
      </c>
      <c r="V641" t="str">
        <f t="shared" si="68"/>
        <v>Oct</v>
      </c>
      <c r="W641" t="str">
        <f t="shared" si="69"/>
        <v>2014</v>
      </c>
    </row>
    <row r="642" spans="1:23" ht="45" x14ac:dyDescent="0.2">
      <c r="A642">
        <v>3291</v>
      </c>
      <c r="B642" s="3" t="s">
        <v>3291</v>
      </c>
      <c r="C642" s="3" t="s">
        <v>7401</v>
      </c>
      <c r="D642">
        <v>500</v>
      </c>
      <c r="E642">
        <v>570</v>
      </c>
      <c r="F642" t="s">
        <v>8219</v>
      </c>
      <c r="G642" t="s">
        <v>8224</v>
      </c>
      <c r="H642" t="s">
        <v>8246</v>
      </c>
      <c r="I642">
        <v>1442462340</v>
      </c>
      <c r="J642">
        <v>1439743900</v>
      </c>
      <c r="K642" t="b">
        <v>0</v>
      </c>
      <c r="L642">
        <v>14</v>
      </c>
      <c r="M642" t="b">
        <v>1</v>
      </c>
      <c r="N642" t="s">
        <v>8271</v>
      </c>
      <c r="O642" s="8">
        <f t="shared" ref="O642:O705" si="70">(E642/D642)*100</f>
        <v>113.99999999999999</v>
      </c>
      <c r="P642" s="9">
        <f t="shared" ref="P642:P705" si="71">IFERROR(E642/L642,0)</f>
        <v>40.714285714285715</v>
      </c>
      <c r="Q642" t="s">
        <v>8317</v>
      </c>
      <c r="R642" t="s">
        <v>8318</v>
      </c>
      <c r="S642" s="13">
        <f t="shared" ref="S642:S705" si="72">(J642/86400)+25569+(-5/24)</f>
        <v>42232.494212962956</v>
      </c>
      <c r="T642" s="14">
        <f t="shared" ref="T642:T705" si="73">(I642/86400)+25569+(-5/24)</f>
        <v>42263.957638888889</v>
      </c>
      <c r="U642" s="13" t="str">
        <f t="shared" ref="U642:U705" si="74">TEXT((S642),"mmm")</f>
        <v>Aug</v>
      </c>
      <c r="V642" t="str">
        <f t="shared" ref="V642:V705" si="75">TEXT((T642),"mmm")</f>
        <v>Sep</v>
      </c>
      <c r="W642" t="str">
        <f t="shared" ref="W642:W705" si="76">TEXT((S642),"yyyy")</f>
        <v>2015</v>
      </c>
    </row>
    <row r="643" spans="1:23" ht="45" x14ac:dyDescent="0.2">
      <c r="A643">
        <v>3295</v>
      </c>
      <c r="B643" s="3" t="s">
        <v>3295</v>
      </c>
      <c r="C643" s="3" t="s">
        <v>7405</v>
      </c>
      <c r="D643">
        <v>700</v>
      </c>
      <c r="E643">
        <v>720.01</v>
      </c>
      <c r="F643" t="s">
        <v>8219</v>
      </c>
      <c r="G643" t="s">
        <v>8225</v>
      </c>
      <c r="H643" t="s">
        <v>8247</v>
      </c>
      <c r="I643">
        <v>1474886229</v>
      </c>
      <c r="J643">
        <v>1472294229</v>
      </c>
      <c r="K643" t="b">
        <v>0</v>
      </c>
      <c r="L643">
        <v>27</v>
      </c>
      <c r="M643" t="b">
        <v>1</v>
      </c>
      <c r="N643" t="s">
        <v>8271</v>
      </c>
      <c r="O643" s="8">
        <f t="shared" si="70"/>
        <v>102.85857142857142</v>
      </c>
      <c r="P643" s="9">
        <f t="shared" si="71"/>
        <v>26.667037037037037</v>
      </c>
      <c r="Q643" t="s">
        <v>8317</v>
      </c>
      <c r="R643" t="s">
        <v>8318</v>
      </c>
      <c r="S643" s="13">
        <f t="shared" si="72"/>
        <v>42609.234131944446</v>
      </c>
      <c r="T643" s="14">
        <f t="shared" si="73"/>
        <v>42639.234131944446</v>
      </c>
      <c r="U643" s="13" t="str">
        <f t="shared" si="74"/>
        <v>Aug</v>
      </c>
      <c r="V643" t="str">
        <f t="shared" si="75"/>
        <v>Sep</v>
      </c>
      <c r="W643" t="str">
        <f t="shared" si="76"/>
        <v>2016</v>
      </c>
    </row>
    <row r="644" spans="1:23" ht="45" x14ac:dyDescent="0.2">
      <c r="A644">
        <v>3298</v>
      </c>
      <c r="B644" s="3" t="s">
        <v>3298</v>
      </c>
      <c r="C644" s="3" t="s">
        <v>7408</v>
      </c>
      <c r="D644">
        <v>10000</v>
      </c>
      <c r="E644">
        <v>10173</v>
      </c>
      <c r="F644" t="s">
        <v>8219</v>
      </c>
      <c r="G644" t="s">
        <v>8224</v>
      </c>
      <c r="H644" t="s">
        <v>8246</v>
      </c>
      <c r="I644">
        <v>1442102400</v>
      </c>
      <c r="J644">
        <v>1440370768</v>
      </c>
      <c r="K644" t="b">
        <v>0</v>
      </c>
      <c r="L644">
        <v>72</v>
      </c>
      <c r="M644" t="b">
        <v>1</v>
      </c>
      <c r="N644" t="s">
        <v>8271</v>
      </c>
      <c r="O644" s="8">
        <f t="shared" si="70"/>
        <v>101.73</v>
      </c>
      <c r="P644" s="9">
        <f t="shared" si="71"/>
        <v>141.29166666666666</v>
      </c>
      <c r="Q644" t="s">
        <v>8317</v>
      </c>
      <c r="R644" t="s">
        <v>8318</v>
      </c>
      <c r="S644" s="13">
        <f t="shared" si="72"/>
        <v>42239.749629629623</v>
      </c>
      <c r="T644" s="14">
        <f t="shared" si="73"/>
        <v>42259.791666666664</v>
      </c>
      <c r="U644" s="13" t="str">
        <f t="shared" si="74"/>
        <v>Aug</v>
      </c>
      <c r="V644" t="str">
        <f t="shared" si="75"/>
        <v>Sep</v>
      </c>
      <c r="W644" t="str">
        <f t="shared" si="76"/>
        <v>2015</v>
      </c>
    </row>
    <row r="645" spans="1:23" ht="45" x14ac:dyDescent="0.2">
      <c r="A645">
        <v>3323</v>
      </c>
      <c r="B645" s="3" t="s">
        <v>3323</v>
      </c>
      <c r="C645" s="3" t="s">
        <v>7433</v>
      </c>
      <c r="D645">
        <v>1000</v>
      </c>
      <c r="E645">
        <v>1259</v>
      </c>
      <c r="F645" t="s">
        <v>8219</v>
      </c>
      <c r="G645" t="s">
        <v>8225</v>
      </c>
      <c r="H645" t="s">
        <v>8247</v>
      </c>
      <c r="I645">
        <v>1474793208</v>
      </c>
      <c r="J645">
        <v>1472201208</v>
      </c>
      <c r="K645" t="b">
        <v>0</v>
      </c>
      <c r="L645">
        <v>49</v>
      </c>
      <c r="M645" t="b">
        <v>1</v>
      </c>
      <c r="N645" t="s">
        <v>8271</v>
      </c>
      <c r="O645" s="8">
        <f t="shared" si="70"/>
        <v>125.89999999999999</v>
      </c>
      <c r="P645" s="9">
        <f t="shared" si="71"/>
        <v>25.693877551020407</v>
      </c>
      <c r="Q645" t="s">
        <v>8317</v>
      </c>
      <c r="R645" t="s">
        <v>8318</v>
      </c>
      <c r="S645" s="13">
        <f t="shared" si="72"/>
        <v>42608.157499999994</v>
      </c>
      <c r="T645" s="14">
        <f t="shared" si="73"/>
        <v>42638.157499999994</v>
      </c>
      <c r="U645" s="13" t="str">
        <f t="shared" si="74"/>
        <v>Aug</v>
      </c>
      <c r="V645" t="str">
        <f t="shared" si="75"/>
        <v>Sep</v>
      </c>
      <c r="W645" t="str">
        <f t="shared" si="76"/>
        <v>2016</v>
      </c>
    </row>
    <row r="646" spans="1:23" ht="45" x14ac:dyDescent="0.2">
      <c r="A646">
        <v>3361</v>
      </c>
      <c r="B646" s="3" t="s">
        <v>3360</v>
      </c>
      <c r="C646" s="3" t="s">
        <v>7471</v>
      </c>
      <c r="D646">
        <v>5000</v>
      </c>
      <c r="E646">
        <v>5673</v>
      </c>
      <c r="F646" t="s">
        <v>8219</v>
      </c>
      <c r="G646" t="s">
        <v>8224</v>
      </c>
      <c r="H646" t="s">
        <v>8246</v>
      </c>
      <c r="I646">
        <v>1409587140</v>
      </c>
      <c r="J646">
        <v>1408062990</v>
      </c>
      <c r="K646" t="b">
        <v>0</v>
      </c>
      <c r="L646">
        <v>68</v>
      </c>
      <c r="M646" t="b">
        <v>1</v>
      </c>
      <c r="N646" t="s">
        <v>8271</v>
      </c>
      <c r="O646" s="8">
        <f t="shared" si="70"/>
        <v>113.46000000000001</v>
      </c>
      <c r="P646" s="9">
        <f t="shared" si="71"/>
        <v>83.42647058823529</v>
      </c>
      <c r="Q646" t="s">
        <v>8317</v>
      </c>
      <c r="R646" t="s">
        <v>8318</v>
      </c>
      <c r="S646" s="13">
        <f t="shared" si="72"/>
        <v>41865.817013888889</v>
      </c>
      <c r="T646" s="14">
        <f t="shared" si="73"/>
        <v>41883.457638888889</v>
      </c>
      <c r="U646" s="13" t="str">
        <f t="shared" si="74"/>
        <v>Aug</v>
      </c>
      <c r="V646" t="str">
        <f t="shared" si="75"/>
        <v>Sep</v>
      </c>
      <c r="W646" t="str">
        <f t="shared" si="76"/>
        <v>2014</v>
      </c>
    </row>
    <row r="647" spans="1:23" ht="45" x14ac:dyDescent="0.2">
      <c r="A647">
        <v>3372</v>
      </c>
      <c r="B647" s="3" t="s">
        <v>3371</v>
      </c>
      <c r="C647" s="3" t="s">
        <v>7482</v>
      </c>
      <c r="D647">
        <v>1000</v>
      </c>
      <c r="E647">
        <v>1035</v>
      </c>
      <c r="F647" t="s">
        <v>8219</v>
      </c>
      <c r="G647" t="s">
        <v>8224</v>
      </c>
      <c r="H647" t="s">
        <v>8246</v>
      </c>
      <c r="I647">
        <v>1408942740</v>
      </c>
      <c r="J647">
        <v>1407157756</v>
      </c>
      <c r="K647" t="b">
        <v>0</v>
      </c>
      <c r="L647">
        <v>27</v>
      </c>
      <c r="M647" t="b">
        <v>1</v>
      </c>
      <c r="N647" t="s">
        <v>8271</v>
      </c>
      <c r="O647" s="8">
        <f t="shared" si="70"/>
        <v>103.49999999999999</v>
      </c>
      <c r="P647" s="9">
        <f t="shared" si="71"/>
        <v>38.333333333333336</v>
      </c>
      <c r="Q647" t="s">
        <v>8317</v>
      </c>
      <c r="R647" t="s">
        <v>8318</v>
      </c>
      <c r="S647" s="13">
        <f t="shared" si="72"/>
        <v>41855.339768518512</v>
      </c>
      <c r="T647" s="14">
        <f t="shared" si="73"/>
        <v>41875.999305555553</v>
      </c>
      <c r="U647" s="13" t="str">
        <f t="shared" si="74"/>
        <v>Aug</v>
      </c>
      <c r="V647" t="str">
        <f t="shared" si="75"/>
        <v>Aug</v>
      </c>
      <c r="W647" t="str">
        <f t="shared" si="76"/>
        <v>2014</v>
      </c>
    </row>
    <row r="648" spans="1:23" ht="45" x14ac:dyDescent="0.2">
      <c r="A648">
        <v>3378</v>
      </c>
      <c r="B648" s="3" t="s">
        <v>3377</v>
      </c>
      <c r="C648" s="3" t="s">
        <v>7488</v>
      </c>
      <c r="D648">
        <v>550</v>
      </c>
      <c r="E648">
        <v>592</v>
      </c>
      <c r="F648" t="s">
        <v>8219</v>
      </c>
      <c r="G648" t="s">
        <v>8225</v>
      </c>
      <c r="H648" t="s">
        <v>8247</v>
      </c>
      <c r="I648">
        <v>1409490480</v>
      </c>
      <c r="J648">
        <v>1407400306</v>
      </c>
      <c r="K648" t="b">
        <v>0</v>
      </c>
      <c r="L648">
        <v>21</v>
      </c>
      <c r="M648" t="b">
        <v>1</v>
      </c>
      <c r="N648" t="s">
        <v>8271</v>
      </c>
      <c r="O648" s="8">
        <f t="shared" si="70"/>
        <v>107.63636363636364</v>
      </c>
      <c r="P648" s="9">
        <f t="shared" si="71"/>
        <v>28.19047619047619</v>
      </c>
      <c r="Q648" t="s">
        <v>8317</v>
      </c>
      <c r="R648" t="s">
        <v>8318</v>
      </c>
      <c r="S648" s="13">
        <f t="shared" si="72"/>
        <v>41858.147060185183</v>
      </c>
      <c r="T648" s="14">
        <f t="shared" si="73"/>
        <v>41882.338888888888</v>
      </c>
      <c r="U648" s="13" t="str">
        <f t="shared" si="74"/>
        <v>Aug</v>
      </c>
      <c r="V648" t="str">
        <f t="shared" si="75"/>
        <v>Aug</v>
      </c>
      <c r="W648" t="str">
        <f t="shared" si="76"/>
        <v>2014</v>
      </c>
    </row>
    <row r="649" spans="1:23" ht="45" x14ac:dyDescent="0.2">
      <c r="A649">
        <v>3379</v>
      </c>
      <c r="B649" s="3" t="s">
        <v>3378</v>
      </c>
      <c r="C649" s="3" t="s">
        <v>7489</v>
      </c>
      <c r="D649">
        <v>2000</v>
      </c>
      <c r="E649">
        <v>2073</v>
      </c>
      <c r="F649" t="s">
        <v>8219</v>
      </c>
      <c r="G649" t="s">
        <v>8225</v>
      </c>
      <c r="H649" t="s">
        <v>8247</v>
      </c>
      <c r="I649">
        <v>1440630000</v>
      </c>
      <c r="J649">
        <v>1439122800</v>
      </c>
      <c r="K649" t="b">
        <v>0</v>
      </c>
      <c r="L649">
        <v>38</v>
      </c>
      <c r="M649" t="b">
        <v>1</v>
      </c>
      <c r="N649" t="s">
        <v>8271</v>
      </c>
      <c r="O649" s="8">
        <f t="shared" si="70"/>
        <v>103.64999999999999</v>
      </c>
      <c r="P649" s="9">
        <f t="shared" si="71"/>
        <v>54.55263157894737</v>
      </c>
      <c r="Q649" t="s">
        <v>8317</v>
      </c>
      <c r="R649" t="s">
        <v>8318</v>
      </c>
      <c r="S649" s="13">
        <f t="shared" si="72"/>
        <v>42225.305555555555</v>
      </c>
      <c r="T649" s="14">
        <f t="shared" si="73"/>
        <v>42242.749999999993</v>
      </c>
      <c r="U649" s="13" t="str">
        <f t="shared" si="74"/>
        <v>Aug</v>
      </c>
      <c r="V649" t="str">
        <f t="shared" si="75"/>
        <v>Aug</v>
      </c>
      <c r="W649" t="str">
        <f t="shared" si="76"/>
        <v>2015</v>
      </c>
    </row>
    <row r="650" spans="1:23" ht="45" x14ac:dyDescent="0.2">
      <c r="A650">
        <v>3412</v>
      </c>
      <c r="B650" s="3" t="s">
        <v>3411</v>
      </c>
      <c r="C650" s="3" t="s">
        <v>7522</v>
      </c>
      <c r="D650">
        <v>3000</v>
      </c>
      <c r="E650">
        <v>3000</v>
      </c>
      <c r="F650" t="s">
        <v>8219</v>
      </c>
      <c r="G650" t="s">
        <v>8225</v>
      </c>
      <c r="H650" t="s">
        <v>8247</v>
      </c>
      <c r="I650">
        <v>1411858862</v>
      </c>
      <c r="J650">
        <v>1409266862</v>
      </c>
      <c r="K650" t="b">
        <v>0</v>
      </c>
      <c r="L650">
        <v>26</v>
      </c>
      <c r="M650" t="b">
        <v>1</v>
      </c>
      <c r="N650" t="s">
        <v>8271</v>
      </c>
      <c r="O650" s="8">
        <f t="shared" si="70"/>
        <v>100</v>
      </c>
      <c r="P650" s="9">
        <f t="shared" si="71"/>
        <v>115.38461538461539</v>
      </c>
      <c r="Q650" t="s">
        <v>8317</v>
      </c>
      <c r="R650" t="s">
        <v>8318</v>
      </c>
      <c r="S650" s="13">
        <f t="shared" si="72"/>
        <v>41879.750717592593</v>
      </c>
      <c r="T650" s="14">
        <f t="shared" si="73"/>
        <v>41909.750717592593</v>
      </c>
      <c r="U650" s="13" t="str">
        <f t="shared" si="74"/>
        <v>Aug</v>
      </c>
      <c r="V650" t="str">
        <f t="shared" si="75"/>
        <v>Sep</v>
      </c>
      <c r="W650" t="str">
        <f t="shared" si="76"/>
        <v>2014</v>
      </c>
    </row>
    <row r="651" spans="1:23" ht="45" x14ac:dyDescent="0.2">
      <c r="A651">
        <v>3443</v>
      </c>
      <c r="B651" s="3" t="s">
        <v>3442</v>
      </c>
      <c r="C651" s="3" t="s">
        <v>7553</v>
      </c>
      <c r="D651">
        <v>1000</v>
      </c>
      <c r="E651">
        <v>1855</v>
      </c>
      <c r="F651" t="s">
        <v>8219</v>
      </c>
      <c r="G651" t="s">
        <v>8224</v>
      </c>
      <c r="H651" t="s">
        <v>8246</v>
      </c>
      <c r="I651">
        <v>1410266146</v>
      </c>
      <c r="J651">
        <v>1407674146</v>
      </c>
      <c r="K651" t="b">
        <v>0</v>
      </c>
      <c r="L651">
        <v>45</v>
      </c>
      <c r="M651" t="b">
        <v>1</v>
      </c>
      <c r="N651" t="s">
        <v>8271</v>
      </c>
      <c r="O651" s="8">
        <f t="shared" si="70"/>
        <v>185.5</v>
      </c>
      <c r="P651" s="9">
        <f t="shared" si="71"/>
        <v>41.222222222222221</v>
      </c>
      <c r="Q651" t="s">
        <v>8317</v>
      </c>
      <c r="R651" t="s">
        <v>8318</v>
      </c>
      <c r="S651" s="13">
        <f t="shared" si="72"/>
        <v>41861.316504629627</v>
      </c>
      <c r="T651" s="14">
        <f t="shared" si="73"/>
        <v>41891.316504629627</v>
      </c>
      <c r="U651" s="13" t="str">
        <f t="shared" si="74"/>
        <v>Aug</v>
      </c>
      <c r="V651" t="str">
        <f t="shared" si="75"/>
        <v>Sep</v>
      </c>
      <c r="W651" t="str">
        <f t="shared" si="76"/>
        <v>2014</v>
      </c>
    </row>
    <row r="652" spans="1:23" ht="45" x14ac:dyDescent="0.2">
      <c r="A652">
        <v>3460</v>
      </c>
      <c r="B652" s="3" t="s">
        <v>3459</v>
      </c>
      <c r="C652" s="3" t="s">
        <v>7570</v>
      </c>
      <c r="D652">
        <v>500</v>
      </c>
      <c r="E652">
        <v>950</v>
      </c>
      <c r="F652" t="s">
        <v>8219</v>
      </c>
      <c r="G652" t="s">
        <v>8225</v>
      </c>
      <c r="H652" t="s">
        <v>8247</v>
      </c>
      <c r="I652">
        <v>1408106352</v>
      </c>
      <c r="J652">
        <v>1406896752</v>
      </c>
      <c r="K652" t="b">
        <v>0</v>
      </c>
      <c r="L652">
        <v>19</v>
      </c>
      <c r="M652" t="b">
        <v>1</v>
      </c>
      <c r="N652" t="s">
        <v>8271</v>
      </c>
      <c r="O652" s="8">
        <f t="shared" si="70"/>
        <v>190</v>
      </c>
      <c r="P652" s="9">
        <f t="shared" si="71"/>
        <v>50</v>
      </c>
      <c r="Q652" t="s">
        <v>8317</v>
      </c>
      <c r="R652" t="s">
        <v>8318</v>
      </c>
      <c r="S652" s="13">
        <f t="shared" si="72"/>
        <v>41852.318888888891</v>
      </c>
      <c r="T652" s="14">
        <f t="shared" si="73"/>
        <v>41866.318888888891</v>
      </c>
      <c r="U652" s="13" t="str">
        <f t="shared" si="74"/>
        <v>Aug</v>
      </c>
      <c r="V652" t="str">
        <f t="shared" si="75"/>
        <v>Aug</v>
      </c>
      <c r="W652" t="str">
        <f t="shared" si="76"/>
        <v>2014</v>
      </c>
    </row>
    <row r="653" spans="1:23" ht="45" x14ac:dyDescent="0.2">
      <c r="A653">
        <v>3463</v>
      </c>
      <c r="B653" s="3" t="s">
        <v>3462</v>
      </c>
      <c r="C653" s="3" t="s">
        <v>7573</v>
      </c>
      <c r="D653">
        <v>10000</v>
      </c>
      <c r="E653">
        <v>10338</v>
      </c>
      <c r="F653" t="s">
        <v>8219</v>
      </c>
      <c r="G653" t="s">
        <v>8229</v>
      </c>
      <c r="H653" t="s">
        <v>8251</v>
      </c>
      <c r="I653">
        <v>1476158340</v>
      </c>
      <c r="J653">
        <v>1472594585</v>
      </c>
      <c r="K653" t="b">
        <v>0</v>
      </c>
      <c r="L653">
        <v>114</v>
      </c>
      <c r="M653" t="b">
        <v>1</v>
      </c>
      <c r="N653" t="s">
        <v>8271</v>
      </c>
      <c r="O653" s="8">
        <f t="shared" si="70"/>
        <v>103.38000000000001</v>
      </c>
      <c r="P653" s="9">
        <f t="shared" si="71"/>
        <v>90.684210526315795</v>
      </c>
      <c r="Q653" t="s">
        <v>8317</v>
      </c>
      <c r="R653" t="s">
        <v>8318</v>
      </c>
      <c r="S653" s="13">
        <f t="shared" si="72"/>
        <v>42612.710474537038</v>
      </c>
      <c r="T653" s="14">
        <f t="shared" si="73"/>
        <v>42653.957638888889</v>
      </c>
      <c r="U653" s="13" t="str">
        <f t="shared" si="74"/>
        <v>Aug</v>
      </c>
      <c r="V653" t="str">
        <f t="shared" si="75"/>
        <v>Oct</v>
      </c>
      <c r="W653" t="str">
        <f t="shared" si="76"/>
        <v>2016</v>
      </c>
    </row>
    <row r="654" spans="1:23" ht="45" x14ac:dyDescent="0.2">
      <c r="A654">
        <v>3468</v>
      </c>
      <c r="B654" s="3" t="s">
        <v>3467</v>
      </c>
      <c r="C654" s="3" t="s">
        <v>7578</v>
      </c>
      <c r="D654">
        <v>10000</v>
      </c>
      <c r="E654">
        <v>12178</v>
      </c>
      <c r="F654" t="s">
        <v>8219</v>
      </c>
      <c r="G654" t="s">
        <v>8224</v>
      </c>
      <c r="H654" t="s">
        <v>8246</v>
      </c>
      <c r="I654">
        <v>1474426800</v>
      </c>
      <c r="J654">
        <v>1471976529</v>
      </c>
      <c r="K654" t="b">
        <v>0</v>
      </c>
      <c r="L654">
        <v>17</v>
      </c>
      <c r="M654" t="b">
        <v>1</v>
      </c>
      <c r="N654" t="s">
        <v>8271</v>
      </c>
      <c r="O654" s="8">
        <f t="shared" si="70"/>
        <v>121.78</v>
      </c>
      <c r="P654" s="9">
        <f t="shared" si="71"/>
        <v>716.35294117647061</v>
      </c>
      <c r="Q654" t="s">
        <v>8317</v>
      </c>
      <c r="R654" t="s">
        <v>8318</v>
      </c>
      <c r="S654" s="13">
        <f t="shared" si="72"/>
        <v>42605.55704861111</v>
      </c>
      <c r="T654" s="14">
        <f t="shared" si="73"/>
        <v>42633.916666666664</v>
      </c>
      <c r="U654" s="13" t="str">
        <f t="shared" si="74"/>
        <v>Aug</v>
      </c>
      <c r="V654" t="str">
        <f t="shared" si="75"/>
        <v>Sep</v>
      </c>
      <c r="W654" t="str">
        <f t="shared" si="76"/>
        <v>2016</v>
      </c>
    </row>
    <row r="655" spans="1:23" ht="45" x14ac:dyDescent="0.2">
      <c r="A655">
        <v>3496</v>
      </c>
      <c r="B655" s="3" t="s">
        <v>3495</v>
      </c>
      <c r="C655" s="3" t="s">
        <v>7606</v>
      </c>
      <c r="D655">
        <v>3000</v>
      </c>
      <c r="E655">
        <v>3732</v>
      </c>
      <c r="F655" t="s">
        <v>8219</v>
      </c>
      <c r="G655" t="s">
        <v>8224</v>
      </c>
      <c r="H655" t="s">
        <v>8246</v>
      </c>
      <c r="I655">
        <v>1473625166</v>
      </c>
      <c r="J655">
        <v>1470169166</v>
      </c>
      <c r="K655" t="b">
        <v>0</v>
      </c>
      <c r="L655">
        <v>78</v>
      </c>
      <c r="M655" t="b">
        <v>1</v>
      </c>
      <c r="N655" t="s">
        <v>8271</v>
      </c>
      <c r="O655" s="8">
        <f t="shared" si="70"/>
        <v>124.4</v>
      </c>
      <c r="P655" s="9">
        <f t="shared" si="71"/>
        <v>47.846153846153847</v>
      </c>
      <c r="Q655" t="s">
        <v>8317</v>
      </c>
      <c r="R655" t="s">
        <v>8318</v>
      </c>
      <c r="S655" s="13">
        <f t="shared" si="72"/>
        <v>42584.638495370367</v>
      </c>
      <c r="T655" s="14">
        <f t="shared" si="73"/>
        <v>42624.638495370367</v>
      </c>
      <c r="U655" s="13" t="str">
        <f t="shared" si="74"/>
        <v>Aug</v>
      </c>
      <c r="V655" t="str">
        <f t="shared" si="75"/>
        <v>Sep</v>
      </c>
      <c r="W655" t="str">
        <f t="shared" si="76"/>
        <v>2016</v>
      </c>
    </row>
    <row r="656" spans="1:23" ht="45" x14ac:dyDescent="0.2">
      <c r="A656">
        <v>3501</v>
      </c>
      <c r="B656" s="3" t="s">
        <v>3500</v>
      </c>
      <c r="C656" s="3" t="s">
        <v>7611</v>
      </c>
      <c r="D656">
        <v>1500</v>
      </c>
      <c r="E656">
        <v>1510</v>
      </c>
      <c r="F656" t="s">
        <v>8219</v>
      </c>
      <c r="G656" t="s">
        <v>8225</v>
      </c>
      <c r="H656" t="s">
        <v>8247</v>
      </c>
      <c r="I656">
        <v>1441995595</v>
      </c>
      <c r="J656">
        <v>1439835595</v>
      </c>
      <c r="K656" t="b">
        <v>0</v>
      </c>
      <c r="L656">
        <v>42</v>
      </c>
      <c r="M656" t="b">
        <v>1</v>
      </c>
      <c r="N656" t="s">
        <v>8271</v>
      </c>
      <c r="O656" s="8">
        <f t="shared" si="70"/>
        <v>100.66666666666666</v>
      </c>
      <c r="P656" s="9">
        <f t="shared" si="71"/>
        <v>35.952380952380949</v>
      </c>
      <c r="Q656" t="s">
        <v>8317</v>
      </c>
      <c r="R656" t="s">
        <v>8318</v>
      </c>
      <c r="S656" s="13">
        <f t="shared" si="72"/>
        <v>42233.555497685178</v>
      </c>
      <c r="T656" s="14">
        <f t="shared" si="73"/>
        <v>42258.555497685178</v>
      </c>
      <c r="U656" s="13" t="str">
        <f t="shared" si="74"/>
        <v>Aug</v>
      </c>
      <c r="V656" t="str">
        <f t="shared" si="75"/>
        <v>Sep</v>
      </c>
      <c r="W656" t="str">
        <f t="shared" si="76"/>
        <v>2015</v>
      </c>
    </row>
    <row r="657" spans="1:23" ht="45" x14ac:dyDescent="0.2">
      <c r="A657">
        <v>3516</v>
      </c>
      <c r="B657" s="3" t="s">
        <v>3515</v>
      </c>
      <c r="C657" s="3" t="s">
        <v>7626</v>
      </c>
      <c r="D657">
        <v>2500</v>
      </c>
      <c r="E657">
        <v>2500</v>
      </c>
      <c r="F657" t="s">
        <v>8219</v>
      </c>
      <c r="G657" t="s">
        <v>8224</v>
      </c>
      <c r="H657" t="s">
        <v>8246</v>
      </c>
      <c r="I657">
        <v>1410145200</v>
      </c>
      <c r="J657">
        <v>1407197670</v>
      </c>
      <c r="K657" t="b">
        <v>0</v>
      </c>
      <c r="L657">
        <v>11</v>
      </c>
      <c r="M657" t="b">
        <v>1</v>
      </c>
      <c r="N657" t="s">
        <v>8271</v>
      </c>
      <c r="O657" s="8">
        <f t="shared" si="70"/>
        <v>100</v>
      </c>
      <c r="P657" s="9">
        <f t="shared" si="71"/>
        <v>227.27272727272728</v>
      </c>
      <c r="Q657" t="s">
        <v>8317</v>
      </c>
      <c r="R657" t="s">
        <v>8318</v>
      </c>
      <c r="S657" s="13">
        <f t="shared" si="72"/>
        <v>41855.801736111105</v>
      </c>
      <c r="T657" s="14">
        <f t="shared" si="73"/>
        <v>41889.916666666664</v>
      </c>
      <c r="U657" s="13" t="str">
        <f t="shared" si="74"/>
        <v>Aug</v>
      </c>
      <c r="V657" t="str">
        <f t="shared" si="75"/>
        <v>Sep</v>
      </c>
      <c r="W657" t="str">
        <f t="shared" si="76"/>
        <v>2014</v>
      </c>
    </row>
    <row r="658" spans="1:23" ht="30" x14ac:dyDescent="0.2">
      <c r="A658">
        <v>3520</v>
      </c>
      <c r="B658" s="3" t="s">
        <v>3519</v>
      </c>
      <c r="C658" s="3" t="s">
        <v>7630</v>
      </c>
      <c r="D658">
        <v>2000</v>
      </c>
      <c r="E658">
        <v>2015</v>
      </c>
      <c r="F658" t="s">
        <v>8219</v>
      </c>
      <c r="G658" t="s">
        <v>8225</v>
      </c>
      <c r="H658" t="s">
        <v>8247</v>
      </c>
      <c r="I658">
        <v>1441547220</v>
      </c>
      <c r="J658">
        <v>1439322412</v>
      </c>
      <c r="K658" t="b">
        <v>0</v>
      </c>
      <c r="L658">
        <v>21</v>
      </c>
      <c r="M658" t="b">
        <v>1</v>
      </c>
      <c r="N658" t="s">
        <v>8271</v>
      </c>
      <c r="O658" s="8">
        <f t="shared" si="70"/>
        <v>100.75</v>
      </c>
      <c r="P658" s="9">
        <f t="shared" si="71"/>
        <v>95.952380952380949</v>
      </c>
      <c r="Q658" t="s">
        <v>8317</v>
      </c>
      <c r="R658" t="s">
        <v>8318</v>
      </c>
      <c r="S658" s="13">
        <f t="shared" si="72"/>
        <v>42227.615879629629</v>
      </c>
      <c r="T658" s="14">
        <f t="shared" si="73"/>
        <v>42253.365972222215</v>
      </c>
      <c r="U658" s="13" t="str">
        <f t="shared" si="74"/>
        <v>Aug</v>
      </c>
      <c r="V658" t="str">
        <f t="shared" si="75"/>
        <v>Sep</v>
      </c>
      <c r="W658" t="str">
        <f t="shared" si="76"/>
        <v>2015</v>
      </c>
    </row>
    <row r="659" spans="1:23" ht="45" x14ac:dyDescent="0.2">
      <c r="A659">
        <v>3521</v>
      </c>
      <c r="B659" s="3" t="s">
        <v>3520</v>
      </c>
      <c r="C659" s="3" t="s">
        <v>7631</v>
      </c>
      <c r="D659">
        <v>350</v>
      </c>
      <c r="E659">
        <v>593</v>
      </c>
      <c r="F659" t="s">
        <v>8219</v>
      </c>
      <c r="G659" t="s">
        <v>8224</v>
      </c>
      <c r="H659" t="s">
        <v>8246</v>
      </c>
      <c r="I659">
        <v>1411980020</v>
      </c>
      <c r="J659">
        <v>1409388020</v>
      </c>
      <c r="K659" t="b">
        <v>0</v>
      </c>
      <c r="L659">
        <v>13</v>
      </c>
      <c r="M659" t="b">
        <v>1</v>
      </c>
      <c r="N659" t="s">
        <v>8271</v>
      </c>
      <c r="O659" s="8">
        <f t="shared" si="70"/>
        <v>169.42857142857144</v>
      </c>
      <c r="P659" s="9">
        <f t="shared" si="71"/>
        <v>45.615384615384613</v>
      </c>
      <c r="Q659" t="s">
        <v>8317</v>
      </c>
      <c r="R659" t="s">
        <v>8318</v>
      </c>
      <c r="S659" s="13">
        <f t="shared" si="72"/>
        <v>41881.153009259258</v>
      </c>
      <c r="T659" s="14">
        <f t="shared" si="73"/>
        <v>41911.153009259258</v>
      </c>
      <c r="U659" s="13" t="str">
        <f t="shared" si="74"/>
        <v>Aug</v>
      </c>
      <c r="V659" t="str">
        <f t="shared" si="75"/>
        <v>Sep</v>
      </c>
      <c r="W659" t="str">
        <f t="shared" si="76"/>
        <v>2014</v>
      </c>
    </row>
    <row r="660" spans="1:23" ht="45" x14ac:dyDescent="0.2">
      <c r="A660">
        <v>3522</v>
      </c>
      <c r="B660" s="3" t="s">
        <v>3521</v>
      </c>
      <c r="C660" s="3" t="s">
        <v>7632</v>
      </c>
      <c r="D660">
        <v>1395</v>
      </c>
      <c r="E660">
        <v>1395</v>
      </c>
      <c r="F660" t="s">
        <v>8219</v>
      </c>
      <c r="G660" t="s">
        <v>8225</v>
      </c>
      <c r="H660" t="s">
        <v>8247</v>
      </c>
      <c r="I660">
        <v>1442311560</v>
      </c>
      <c r="J660">
        <v>1439924246</v>
      </c>
      <c r="K660" t="b">
        <v>0</v>
      </c>
      <c r="L660">
        <v>34</v>
      </c>
      <c r="M660" t="b">
        <v>1</v>
      </c>
      <c r="N660" t="s">
        <v>8271</v>
      </c>
      <c r="O660" s="8">
        <f t="shared" si="70"/>
        <v>100</v>
      </c>
      <c r="P660" s="9">
        <f t="shared" si="71"/>
        <v>41.029411764705884</v>
      </c>
      <c r="Q660" t="s">
        <v>8317</v>
      </c>
      <c r="R660" t="s">
        <v>8318</v>
      </c>
      <c r="S660" s="13">
        <f t="shared" si="72"/>
        <v>42234.581550925919</v>
      </c>
      <c r="T660" s="14">
        <f t="shared" si="73"/>
        <v>42262.212500000001</v>
      </c>
      <c r="U660" s="13" t="str">
        <f t="shared" si="74"/>
        <v>Aug</v>
      </c>
      <c r="V660" t="str">
        <f t="shared" si="75"/>
        <v>Sep</v>
      </c>
      <c r="W660" t="str">
        <f t="shared" si="76"/>
        <v>2015</v>
      </c>
    </row>
    <row r="661" spans="1:23" ht="45" x14ac:dyDescent="0.2">
      <c r="A661">
        <v>3524</v>
      </c>
      <c r="B661" s="3" t="s">
        <v>3523</v>
      </c>
      <c r="C661" s="3" t="s">
        <v>7634</v>
      </c>
      <c r="D661">
        <v>10000</v>
      </c>
      <c r="E661">
        <v>10156</v>
      </c>
      <c r="F661" t="s">
        <v>8219</v>
      </c>
      <c r="G661" t="s">
        <v>8224</v>
      </c>
      <c r="H661" t="s">
        <v>8246</v>
      </c>
      <c r="I661">
        <v>1410580800</v>
      </c>
      <c r="J661">
        <v>1409336373</v>
      </c>
      <c r="K661" t="b">
        <v>0</v>
      </c>
      <c r="L661">
        <v>74</v>
      </c>
      <c r="M661" t="b">
        <v>1</v>
      </c>
      <c r="N661" t="s">
        <v>8271</v>
      </c>
      <c r="O661" s="8">
        <f t="shared" si="70"/>
        <v>101.56</v>
      </c>
      <c r="P661" s="9">
        <f t="shared" si="71"/>
        <v>137.24324324324326</v>
      </c>
      <c r="Q661" t="s">
        <v>8317</v>
      </c>
      <c r="R661" t="s">
        <v>8318</v>
      </c>
      <c r="S661" s="13">
        <f t="shared" si="72"/>
        <v>41880.555243055554</v>
      </c>
      <c r="T661" s="14">
        <f t="shared" si="73"/>
        <v>41894.958333333328</v>
      </c>
      <c r="U661" s="13" t="str">
        <f t="shared" si="74"/>
        <v>Aug</v>
      </c>
      <c r="V661" t="str">
        <f t="shared" si="75"/>
        <v>Sep</v>
      </c>
      <c r="W661" t="str">
        <f t="shared" si="76"/>
        <v>2014</v>
      </c>
    </row>
    <row r="662" spans="1:23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70"/>
        <v>3.0579999999999998</v>
      </c>
      <c r="P662" s="9">
        <f t="shared" si="71"/>
        <v>84.944444444444443</v>
      </c>
      <c r="Q662" t="s">
        <v>8319</v>
      </c>
      <c r="R662" t="s">
        <v>8321</v>
      </c>
      <c r="S662" s="13">
        <f t="shared" si="72"/>
        <v>41922.533321759256</v>
      </c>
      <c r="T662" s="14">
        <f t="shared" si="73"/>
        <v>41952.57498842592</v>
      </c>
      <c r="U662" s="13" t="str">
        <f t="shared" si="74"/>
        <v>Oct</v>
      </c>
      <c r="V662" t="str">
        <f t="shared" si="75"/>
        <v>Nov</v>
      </c>
      <c r="W662" t="str">
        <f t="shared" si="76"/>
        <v>2014</v>
      </c>
    </row>
    <row r="663" spans="1:23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70"/>
        <v>0.95</v>
      </c>
      <c r="P663" s="9">
        <f t="shared" si="71"/>
        <v>10.555555555555555</v>
      </c>
      <c r="Q663" t="s">
        <v>8319</v>
      </c>
      <c r="R663" t="s">
        <v>8321</v>
      </c>
      <c r="S663" s="13">
        <f t="shared" si="72"/>
        <v>42636.437025462961</v>
      </c>
      <c r="T663" s="14">
        <f t="shared" si="73"/>
        <v>42666.437025462961</v>
      </c>
      <c r="U663" s="13" t="str">
        <f t="shared" si="74"/>
        <v>Sep</v>
      </c>
      <c r="V663" t="str">
        <f t="shared" si="75"/>
        <v>Oct</v>
      </c>
      <c r="W663" t="str">
        <f t="shared" si="76"/>
        <v>2016</v>
      </c>
    </row>
    <row r="664" spans="1:23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70"/>
        <v>0.4</v>
      </c>
      <c r="P664" s="9">
        <f t="shared" si="71"/>
        <v>39</v>
      </c>
      <c r="Q664" t="s">
        <v>8319</v>
      </c>
      <c r="R664" t="s">
        <v>8321</v>
      </c>
      <c r="S664" s="13">
        <f t="shared" si="72"/>
        <v>41990.229710648149</v>
      </c>
      <c r="T664" s="14">
        <f t="shared" si="73"/>
        <v>42020.229710648149</v>
      </c>
      <c r="U664" s="13" t="str">
        <f t="shared" si="74"/>
        <v>Dec</v>
      </c>
      <c r="V664" t="str">
        <f t="shared" si="75"/>
        <v>Jan</v>
      </c>
      <c r="W664" t="str">
        <f t="shared" si="76"/>
        <v>2014</v>
      </c>
    </row>
    <row r="665" spans="1:23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70"/>
        <v>0.35000000000000003</v>
      </c>
      <c r="P665" s="9">
        <f t="shared" si="71"/>
        <v>100</v>
      </c>
      <c r="Q665" t="s">
        <v>8319</v>
      </c>
      <c r="R665" t="s">
        <v>8321</v>
      </c>
      <c r="S665" s="13">
        <f t="shared" si="72"/>
        <v>42173.634907407402</v>
      </c>
      <c r="T665" s="14">
        <f t="shared" si="73"/>
        <v>42203.634907407402</v>
      </c>
      <c r="U665" s="13" t="str">
        <f t="shared" si="74"/>
        <v>Jun</v>
      </c>
      <c r="V665" t="str">
        <f t="shared" si="75"/>
        <v>Jul</v>
      </c>
      <c r="W665" t="str">
        <f t="shared" si="76"/>
        <v>2015</v>
      </c>
    </row>
    <row r="666" spans="1:23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70"/>
        <v>7.5333333333333332</v>
      </c>
      <c r="P666" s="9">
        <f t="shared" si="71"/>
        <v>31.172413793103448</v>
      </c>
      <c r="Q666" t="s">
        <v>8319</v>
      </c>
      <c r="R666" t="s">
        <v>8321</v>
      </c>
      <c r="S666" s="13">
        <f t="shared" si="72"/>
        <v>42077.458043981482</v>
      </c>
      <c r="T666" s="14">
        <f t="shared" si="73"/>
        <v>42107.458043981482</v>
      </c>
      <c r="U666" s="13" t="str">
        <f t="shared" si="74"/>
        <v>Mar</v>
      </c>
      <c r="V666" t="str">
        <f t="shared" si="75"/>
        <v>Apr</v>
      </c>
      <c r="W666" t="str">
        <f t="shared" si="76"/>
        <v>2015</v>
      </c>
    </row>
    <row r="667" spans="1:23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70"/>
        <v>18.64</v>
      </c>
      <c r="P667" s="9">
        <f t="shared" si="71"/>
        <v>155.33333333333334</v>
      </c>
      <c r="Q667" t="s">
        <v>8319</v>
      </c>
      <c r="R667" t="s">
        <v>8321</v>
      </c>
      <c r="S667" s="13">
        <f t="shared" si="72"/>
        <v>42688.503020833326</v>
      </c>
      <c r="T667" s="14">
        <f t="shared" si="73"/>
        <v>42748.503020833326</v>
      </c>
      <c r="U667" s="13" t="str">
        <f t="shared" si="74"/>
        <v>Nov</v>
      </c>
      <c r="V667" t="str">
        <f t="shared" si="75"/>
        <v>Jan</v>
      </c>
      <c r="W667" t="str">
        <f t="shared" si="76"/>
        <v>2016</v>
      </c>
    </row>
    <row r="668" spans="1:23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70"/>
        <v>4.0000000000000001E-3</v>
      </c>
      <c r="P668" s="9">
        <f t="shared" si="71"/>
        <v>2</v>
      </c>
      <c r="Q668" t="s">
        <v>8319</v>
      </c>
      <c r="R668" t="s">
        <v>8321</v>
      </c>
      <c r="S668" s="13">
        <f t="shared" si="72"/>
        <v>41838.623819444438</v>
      </c>
      <c r="T668" s="14">
        <f t="shared" si="73"/>
        <v>41868.623819444438</v>
      </c>
      <c r="U668" s="13" t="str">
        <f t="shared" si="74"/>
        <v>Jul</v>
      </c>
      <c r="V668" t="str">
        <f t="shared" si="75"/>
        <v>Aug</v>
      </c>
      <c r="W668" t="str">
        <f t="shared" si="76"/>
        <v>2014</v>
      </c>
    </row>
    <row r="669" spans="1:23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70"/>
        <v>10.02</v>
      </c>
      <c r="P669" s="9">
        <f t="shared" si="71"/>
        <v>178.92857142857142</v>
      </c>
      <c r="Q669" t="s">
        <v>8319</v>
      </c>
      <c r="R669" t="s">
        <v>8321</v>
      </c>
      <c r="S669" s="13">
        <f t="shared" si="72"/>
        <v>42632.165081018517</v>
      </c>
      <c r="T669" s="14">
        <f t="shared" si="73"/>
        <v>42672.165081018517</v>
      </c>
      <c r="U669" s="13" t="str">
        <f t="shared" si="74"/>
        <v>Sep</v>
      </c>
      <c r="V669" t="str">
        <f t="shared" si="75"/>
        <v>Oct</v>
      </c>
      <c r="W669" t="str">
        <f t="shared" si="76"/>
        <v>2016</v>
      </c>
    </row>
    <row r="670" spans="1:23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70"/>
        <v>4.5600000000000005</v>
      </c>
      <c r="P670" s="9">
        <f t="shared" si="71"/>
        <v>27.36</v>
      </c>
      <c r="Q670" t="s">
        <v>8319</v>
      </c>
      <c r="R670" t="s">
        <v>8321</v>
      </c>
      <c r="S670" s="13">
        <f t="shared" si="72"/>
        <v>42090.622939814813</v>
      </c>
      <c r="T670" s="14">
        <f t="shared" si="73"/>
        <v>42135.622939814813</v>
      </c>
      <c r="U670" s="13" t="str">
        <f t="shared" si="74"/>
        <v>Mar</v>
      </c>
      <c r="V670" t="str">
        <f t="shared" si="75"/>
        <v>May</v>
      </c>
      <c r="W670" t="str">
        <f t="shared" si="76"/>
        <v>2015</v>
      </c>
    </row>
    <row r="671" spans="1:23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70"/>
        <v>21.5075</v>
      </c>
      <c r="P671" s="9">
        <f t="shared" si="71"/>
        <v>1536.25</v>
      </c>
      <c r="Q671" t="s">
        <v>8319</v>
      </c>
      <c r="R671" t="s">
        <v>8321</v>
      </c>
      <c r="S671" s="13">
        <f t="shared" si="72"/>
        <v>42527.417337962957</v>
      </c>
      <c r="T671" s="14">
        <f t="shared" si="73"/>
        <v>42557.417337962957</v>
      </c>
      <c r="U671" s="13" t="str">
        <f t="shared" si="74"/>
        <v>Jun</v>
      </c>
      <c r="V671" t="str">
        <f t="shared" si="75"/>
        <v>Jul</v>
      </c>
      <c r="W671" t="str">
        <f t="shared" si="76"/>
        <v>2016</v>
      </c>
    </row>
    <row r="672" spans="1:23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70"/>
        <v>29.276666666666667</v>
      </c>
      <c r="P672" s="9">
        <f t="shared" si="71"/>
        <v>84.99677419354839</v>
      </c>
      <c r="Q672" t="s">
        <v>8319</v>
      </c>
      <c r="R672" t="s">
        <v>8321</v>
      </c>
      <c r="S672" s="13">
        <f t="shared" si="72"/>
        <v>42506.501388888886</v>
      </c>
      <c r="T672" s="14">
        <f t="shared" si="73"/>
        <v>42540.131944444445</v>
      </c>
      <c r="U672" s="13" t="str">
        <f t="shared" si="74"/>
        <v>May</v>
      </c>
      <c r="V672" t="str">
        <f t="shared" si="75"/>
        <v>Jun</v>
      </c>
      <c r="W672" t="str">
        <f t="shared" si="76"/>
        <v>2016</v>
      </c>
    </row>
    <row r="673" spans="1:23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70"/>
        <v>39.426666666666662</v>
      </c>
      <c r="P673" s="9">
        <f t="shared" si="71"/>
        <v>788.5333333333333</v>
      </c>
      <c r="Q673" t="s">
        <v>8319</v>
      </c>
      <c r="R673" t="s">
        <v>8321</v>
      </c>
      <c r="S673" s="13">
        <f t="shared" si="72"/>
        <v>41984.484398148146</v>
      </c>
      <c r="T673" s="14">
        <f t="shared" si="73"/>
        <v>42017.958333333336</v>
      </c>
      <c r="U673" s="13" t="str">
        <f t="shared" si="74"/>
        <v>Dec</v>
      </c>
      <c r="V673" t="str">
        <f t="shared" si="75"/>
        <v>Jan</v>
      </c>
      <c r="W673" t="str">
        <f t="shared" si="76"/>
        <v>2014</v>
      </c>
    </row>
    <row r="674" spans="1:23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70"/>
        <v>21.628</v>
      </c>
      <c r="P674" s="9">
        <f t="shared" si="71"/>
        <v>50.29767441860465</v>
      </c>
      <c r="Q674" t="s">
        <v>8319</v>
      </c>
      <c r="R674" t="s">
        <v>8321</v>
      </c>
      <c r="S674" s="13">
        <f t="shared" si="72"/>
        <v>41974.011157407404</v>
      </c>
      <c r="T674" s="14">
        <f t="shared" si="73"/>
        <v>42004.999305555553</v>
      </c>
      <c r="U674" s="13" t="str">
        <f t="shared" si="74"/>
        <v>Dec</v>
      </c>
      <c r="V674" t="str">
        <f t="shared" si="75"/>
        <v>Dec</v>
      </c>
      <c r="W674" t="str">
        <f t="shared" si="76"/>
        <v>2014</v>
      </c>
    </row>
    <row r="675" spans="1:23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70"/>
        <v>0.20500000000000002</v>
      </c>
      <c r="P675" s="9">
        <f t="shared" si="71"/>
        <v>68.333333333333329</v>
      </c>
      <c r="Q675" t="s">
        <v>8319</v>
      </c>
      <c r="R675" t="s">
        <v>8321</v>
      </c>
      <c r="S675" s="13">
        <f t="shared" si="72"/>
        <v>41838.6321412037</v>
      </c>
      <c r="T675" s="14">
        <f t="shared" si="73"/>
        <v>41883.6321412037</v>
      </c>
      <c r="U675" s="13" t="str">
        <f t="shared" si="74"/>
        <v>Jul</v>
      </c>
      <c r="V675" t="str">
        <f t="shared" si="75"/>
        <v>Sep</v>
      </c>
      <c r="W675" t="str">
        <f t="shared" si="76"/>
        <v>2014</v>
      </c>
    </row>
    <row r="676" spans="1:23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70"/>
        <v>0.03</v>
      </c>
      <c r="P676" s="9">
        <f t="shared" si="71"/>
        <v>7.5</v>
      </c>
      <c r="Q676" t="s">
        <v>8319</v>
      </c>
      <c r="R676" t="s">
        <v>8321</v>
      </c>
      <c r="S676" s="13">
        <f t="shared" si="72"/>
        <v>41802.907719907402</v>
      </c>
      <c r="T676" s="14">
        <f t="shared" si="73"/>
        <v>41862.907719907402</v>
      </c>
      <c r="U676" s="13" t="str">
        <f t="shared" si="74"/>
        <v>Jun</v>
      </c>
      <c r="V676" t="str">
        <f t="shared" si="75"/>
        <v>Aug</v>
      </c>
      <c r="W676" t="str">
        <f t="shared" si="76"/>
        <v>2014</v>
      </c>
    </row>
    <row r="677" spans="1:23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70"/>
        <v>14.85</v>
      </c>
      <c r="P677" s="9">
        <f t="shared" si="71"/>
        <v>34.269230769230766</v>
      </c>
      <c r="Q677" t="s">
        <v>8319</v>
      </c>
      <c r="R677" t="s">
        <v>8321</v>
      </c>
      <c r="S677" s="13">
        <f t="shared" si="72"/>
        <v>41975.722268518519</v>
      </c>
      <c r="T677" s="14">
        <f t="shared" si="73"/>
        <v>42005.082638888889</v>
      </c>
      <c r="U677" s="13" t="str">
        <f t="shared" si="74"/>
        <v>Dec</v>
      </c>
      <c r="V677" t="str">
        <f t="shared" si="75"/>
        <v>Jan</v>
      </c>
      <c r="W677" t="str">
        <f t="shared" si="76"/>
        <v>2014</v>
      </c>
    </row>
    <row r="678" spans="1:23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70"/>
        <v>1.4710000000000001</v>
      </c>
      <c r="P678" s="9">
        <f t="shared" si="71"/>
        <v>61.291666666666664</v>
      </c>
      <c r="Q678" t="s">
        <v>8319</v>
      </c>
      <c r="R678" t="s">
        <v>8321</v>
      </c>
      <c r="S678" s="13">
        <f t="shared" si="72"/>
        <v>42012.559965277775</v>
      </c>
      <c r="T678" s="14">
        <f t="shared" si="73"/>
        <v>42042.559965277775</v>
      </c>
      <c r="U678" s="13" t="str">
        <f t="shared" si="74"/>
        <v>Jan</v>
      </c>
      <c r="V678" t="str">
        <f t="shared" si="75"/>
        <v>Feb</v>
      </c>
      <c r="W678" t="str">
        <f t="shared" si="76"/>
        <v>2015</v>
      </c>
    </row>
    <row r="679" spans="1:23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70"/>
        <v>25.584</v>
      </c>
      <c r="P679" s="9">
        <f t="shared" si="71"/>
        <v>133.25</v>
      </c>
      <c r="Q679" t="s">
        <v>8319</v>
      </c>
      <c r="R679" t="s">
        <v>8321</v>
      </c>
      <c r="S679" s="13">
        <f t="shared" si="72"/>
        <v>42504.195543981477</v>
      </c>
      <c r="T679" s="14">
        <f t="shared" si="73"/>
        <v>42549.195543981477</v>
      </c>
      <c r="U679" s="13" t="str">
        <f t="shared" si="74"/>
        <v>May</v>
      </c>
      <c r="V679" t="str">
        <f t="shared" si="75"/>
        <v>Jun</v>
      </c>
      <c r="W679" t="str">
        <f t="shared" si="76"/>
        <v>2016</v>
      </c>
    </row>
    <row r="680" spans="1:23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70"/>
        <v>3.8206896551724134</v>
      </c>
      <c r="P680" s="9">
        <f t="shared" si="71"/>
        <v>65.17647058823529</v>
      </c>
      <c r="Q680" t="s">
        <v>8319</v>
      </c>
      <c r="R680" t="s">
        <v>8321</v>
      </c>
      <c r="S680" s="13">
        <f t="shared" si="72"/>
        <v>42481.168263888881</v>
      </c>
      <c r="T680" s="14">
        <f t="shared" si="73"/>
        <v>42511.168263888881</v>
      </c>
      <c r="U680" s="13" t="str">
        <f t="shared" si="74"/>
        <v>Apr</v>
      </c>
      <c r="V680" t="str">
        <f t="shared" si="75"/>
        <v>May</v>
      </c>
      <c r="W680" t="str">
        <f t="shared" si="76"/>
        <v>2016</v>
      </c>
    </row>
    <row r="681" spans="1:23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70"/>
        <v>15.485964912280703</v>
      </c>
      <c r="P681" s="9">
        <f t="shared" si="71"/>
        <v>93.90425531914893</v>
      </c>
      <c r="Q681" t="s">
        <v>8319</v>
      </c>
      <c r="R681" t="s">
        <v>8321</v>
      </c>
      <c r="S681" s="13">
        <f t="shared" si="72"/>
        <v>42556.487372685187</v>
      </c>
      <c r="T681" s="14">
        <f t="shared" si="73"/>
        <v>42616.487372685187</v>
      </c>
      <c r="U681" s="13" t="str">
        <f t="shared" si="74"/>
        <v>Jul</v>
      </c>
      <c r="V681" t="str">
        <f t="shared" si="75"/>
        <v>Sep</v>
      </c>
      <c r="W681" t="str">
        <f t="shared" si="76"/>
        <v>2016</v>
      </c>
    </row>
    <row r="682" spans="1:23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70"/>
        <v>25.912000000000003</v>
      </c>
      <c r="P682" s="9">
        <f t="shared" si="71"/>
        <v>150.65116279069767</v>
      </c>
      <c r="Q682" t="s">
        <v>8319</v>
      </c>
      <c r="R682" t="s">
        <v>8321</v>
      </c>
      <c r="S682" s="13">
        <f t="shared" si="72"/>
        <v>41864.293182870366</v>
      </c>
      <c r="T682" s="14">
        <f t="shared" si="73"/>
        <v>41899.293182870366</v>
      </c>
      <c r="U682" s="13" t="str">
        <f t="shared" si="74"/>
        <v>Aug</v>
      </c>
      <c r="V682" t="str">
        <f t="shared" si="75"/>
        <v>Sep</v>
      </c>
      <c r="W682" t="str">
        <f t="shared" si="76"/>
        <v>2014</v>
      </c>
    </row>
    <row r="683" spans="1:23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70"/>
        <v>0.04</v>
      </c>
      <c r="P683" s="9">
        <f t="shared" si="71"/>
        <v>1</v>
      </c>
      <c r="Q683" t="s">
        <v>8319</v>
      </c>
      <c r="R683" t="s">
        <v>8321</v>
      </c>
      <c r="S683" s="13">
        <f t="shared" si="72"/>
        <v>42639.597268518519</v>
      </c>
      <c r="T683" s="14">
        <f t="shared" si="73"/>
        <v>42669.597268518519</v>
      </c>
      <c r="U683" s="13" t="str">
        <f t="shared" si="74"/>
        <v>Sep</v>
      </c>
      <c r="V683" t="str">
        <f t="shared" si="75"/>
        <v>Oct</v>
      </c>
      <c r="W683" t="str">
        <f t="shared" si="76"/>
        <v>2016</v>
      </c>
    </row>
    <row r="684" spans="1:23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70"/>
        <v>0.106</v>
      </c>
      <c r="P684" s="9">
        <f t="shared" si="71"/>
        <v>13.25</v>
      </c>
      <c r="Q684" t="s">
        <v>8319</v>
      </c>
      <c r="R684" t="s">
        <v>8321</v>
      </c>
      <c r="S684" s="13">
        <f t="shared" si="72"/>
        <v>42778.556967592587</v>
      </c>
      <c r="T684" s="14">
        <f t="shared" si="73"/>
        <v>42808.515300925923</v>
      </c>
      <c r="U684" s="13" t="str">
        <f t="shared" si="74"/>
        <v>Feb</v>
      </c>
      <c r="V684" t="str">
        <f t="shared" si="75"/>
        <v>Mar</v>
      </c>
      <c r="W684" t="str">
        <f t="shared" si="76"/>
        <v>2017</v>
      </c>
    </row>
    <row r="685" spans="1:23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70"/>
        <v>0.85142857142857142</v>
      </c>
      <c r="P685" s="9">
        <f t="shared" si="71"/>
        <v>99.333333333333329</v>
      </c>
      <c r="Q685" t="s">
        <v>8319</v>
      </c>
      <c r="R685" t="s">
        <v>8321</v>
      </c>
      <c r="S685" s="13">
        <f t="shared" si="72"/>
        <v>42634.691712962966</v>
      </c>
      <c r="T685" s="14">
        <f t="shared" si="73"/>
        <v>42674.691712962966</v>
      </c>
      <c r="U685" s="13" t="str">
        <f t="shared" si="74"/>
        <v>Sep</v>
      </c>
      <c r="V685" t="str">
        <f t="shared" si="75"/>
        <v>Oct</v>
      </c>
      <c r="W685" t="str">
        <f t="shared" si="76"/>
        <v>2016</v>
      </c>
    </row>
    <row r="686" spans="1:23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70"/>
        <v>7.4837500000000006</v>
      </c>
      <c r="P686" s="9">
        <f t="shared" si="71"/>
        <v>177.39259259259259</v>
      </c>
      <c r="Q686" t="s">
        <v>8319</v>
      </c>
      <c r="R686" t="s">
        <v>8321</v>
      </c>
      <c r="S686" s="13">
        <f t="shared" si="72"/>
        <v>41809.26494212963</v>
      </c>
      <c r="T686" s="14">
        <f t="shared" si="73"/>
        <v>41844.916666666664</v>
      </c>
      <c r="U686" s="13" t="str">
        <f t="shared" si="74"/>
        <v>Jun</v>
      </c>
      <c r="V686" t="str">
        <f t="shared" si="75"/>
        <v>Jul</v>
      </c>
      <c r="W686" t="str">
        <f t="shared" si="76"/>
        <v>2014</v>
      </c>
    </row>
    <row r="687" spans="1:23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70"/>
        <v>27.650000000000002</v>
      </c>
      <c r="P687" s="9">
        <f t="shared" si="71"/>
        <v>55.3</v>
      </c>
      <c r="Q687" t="s">
        <v>8319</v>
      </c>
      <c r="R687" t="s">
        <v>8321</v>
      </c>
      <c r="S687" s="13">
        <f t="shared" si="72"/>
        <v>41971.658240740733</v>
      </c>
      <c r="T687" s="14">
        <f t="shared" si="73"/>
        <v>42016.658240740733</v>
      </c>
      <c r="U687" s="13" t="str">
        <f t="shared" si="74"/>
        <v>Nov</v>
      </c>
      <c r="V687" t="str">
        <f t="shared" si="75"/>
        <v>Jan</v>
      </c>
      <c r="W687" t="str">
        <f t="shared" si="76"/>
        <v>2014</v>
      </c>
    </row>
    <row r="688" spans="1:23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70"/>
        <v>0</v>
      </c>
      <c r="P688" s="9">
        <f t="shared" si="71"/>
        <v>0</v>
      </c>
      <c r="Q688" t="s">
        <v>8319</v>
      </c>
      <c r="R688" t="s">
        <v>8321</v>
      </c>
      <c r="S688" s="13">
        <f t="shared" si="72"/>
        <v>42189.464930555558</v>
      </c>
      <c r="T688" s="14">
        <f t="shared" si="73"/>
        <v>42219.464930555558</v>
      </c>
      <c r="U688" s="13" t="str">
        <f t="shared" si="74"/>
        <v>Jul</v>
      </c>
      <c r="V688" t="str">
        <f t="shared" si="75"/>
        <v>Aug</v>
      </c>
      <c r="W688" t="str">
        <f t="shared" si="76"/>
        <v>2015</v>
      </c>
    </row>
    <row r="689" spans="1:23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70"/>
        <v>3.55</v>
      </c>
      <c r="P689" s="9">
        <f t="shared" si="71"/>
        <v>591.66666666666663</v>
      </c>
      <c r="Q689" t="s">
        <v>8319</v>
      </c>
      <c r="R689" t="s">
        <v>8321</v>
      </c>
      <c r="S689" s="13">
        <f t="shared" si="72"/>
        <v>42711.542280092595</v>
      </c>
      <c r="T689" s="14">
        <f t="shared" si="73"/>
        <v>42771.542280092595</v>
      </c>
      <c r="U689" s="13" t="str">
        <f t="shared" si="74"/>
        <v>Dec</v>
      </c>
      <c r="V689" t="str">
        <f t="shared" si="75"/>
        <v>Feb</v>
      </c>
      <c r="W689" t="str">
        <f t="shared" si="76"/>
        <v>2016</v>
      </c>
    </row>
    <row r="690" spans="1:23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70"/>
        <v>72.989999999999995</v>
      </c>
      <c r="P690" s="9">
        <f t="shared" si="71"/>
        <v>405.5</v>
      </c>
      <c r="Q690" t="s">
        <v>8319</v>
      </c>
      <c r="R690" t="s">
        <v>8321</v>
      </c>
      <c r="S690" s="13">
        <f t="shared" si="72"/>
        <v>42261.896446759252</v>
      </c>
      <c r="T690" s="14">
        <f t="shared" si="73"/>
        <v>42291.896446759252</v>
      </c>
      <c r="U690" s="13" t="str">
        <f t="shared" si="74"/>
        <v>Sep</v>
      </c>
      <c r="V690" t="str">
        <f t="shared" si="75"/>
        <v>Oct</v>
      </c>
      <c r="W690" t="str">
        <f t="shared" si="76"/>
        <v>2015</v>
      </c>
    </row>
    <row r="691" spans="1:23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70"/>
        <v>57.648750000000007</v>
      </c>
      <c r="P691" s="9">
        <f t="shared" si="71"/>
        <v>343.14732142857144</v>
      </c>
      <c r="Q691" t="s">
        <v>8319</v>
      </c>
      <c r="R691" t="s">
        <v>8321</v>
      </c>
      <c r="S691" s="13">
        <f t="shared" si="72"/>
        <v>42675.459456018514</v>
      </c>
      <c r="T691" s="14">
        <f t="shared" si="73"/>
        <v>42711.999305555553</v>
      </c>
      <c r="U691" s="13" t="str">
        <f t="shared" si="74"/>
        <v>Nov</v>
      </c>
      <c r="V691" t="str">
        <f t="shared" si="75"/>
        <v>Dec</v>
      </c>
      <c r="W691" t="str">
        <f t="shared" si="76"/>
        <v>2016</v>
      </c>
    </row>
    <row r="692" spans="1:23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70"/>
        <v>12.34</v>
      </c>
      <c r="P692" s="9">
        <f t="shared" si="71"/>
        <v>72.588235294117652</v>
      </c>
      <c r="Q692" t="s">
        <v>8319</v>
      </c>
      <c r="R692" t="s">
        <v>8321</v>
      </c>
      <c r="S692" s="13">
        <f t="shared" si="72"/>
        <v>42579.426400462959</v>
      </c>
      <c r="T692" s="14">
        <f t="shared" si="73"/>
        <v>42622.041666666664</v>
      </c>
      <c r="U692" s="13" t="str">
        <f t="shared" si="74"/>
        <v>Jul</v>
      </c>
      <c r="V692" t="str">
        <f t="shared" si="75"/>
        <v>Sep</v>
      </c>
      <c r="W692" t="str">
        <f t="shared" si="76"/>
        <v>2016</v>
      </c>
    </row>
    <row r="693" spans="1:23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70"/>
        <v>0.52</v>
      </c>
      <c r="P693" s="9">
        <f t="shared" si="71"/>
        <v>26</v>
      </c>
      <c r="Q693" t="s">
        <v>8319</v>
      </c>
      <c r="R693" t="s">
        <v>8321</v>
      </c>
      <c r="S693" s="13">
        <f t="shared" si="72"/>
        <v>42157.819976851846</v>
      </c>
      <c r="T693" s="14">
        <f t="shared" si="73"/>
        <v>42185.819976851846</v>
      </c>
      <c r="U693" s="13" t="str">
        <f t="shared" si="74"/>
        <v>Jun</v>
      </c>
      <c r="V693" t="str">
        <f t="shared" si="75"/>
        <v>Jun</v>
      </c>
      <c r="W693" t="str">
        <f t="shared" si="76"/>
        <v>2015</v>
      </c>
    </row>
    <row r="694" spans="1:23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70"/>
        <v>6.5299999999999994</v>
      </c>
      <c r="P694" s="9">
        <f t="shared" si="71"/>
        <v>6.4975124378109452</v>
      </c>
      <c r="Q694" t="s">
        <v>8319</v>
      </c>
      <c r="R694" t="s">
        <v>8321</v>
      </c>
      <c r="S694" s="13">
        <f t="shared" si="72"/>
        <v>42696.167395833334</v>
      </c>
      <c r="T694" s="14">
        <f t="shared" si="73"/>
        <v>42726.167395833334</v>
      </c>
      <c r="U694" s="13" t="str">
        <f t="shared" si="74"/>
        <v>Nov</v>
      </c>
      <c r="V694" t="str">
        <f t="shared" si="75"/>
        <v>Dec</v>
      </c>
      <c r="W694" t="str">
        <f t="shared" si="76"/>
        <v>2016</v>
      </c>
    </row>
    <row r="695" spans="1:23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70"/>
        <v>35.338000000000001</v>
      </c>
      <c r="P695" s="9">
        <f t="shared" si="71"/>
        <v>119.38513513513513</v>
      </c>
      <c r="Q695" t="s">
        <v>8319</v>
      </c>
      <c r="R695" t="s">
        <v>8321</v>
      </c>
      <c r="S695" s="13">
        <f t="shared" si="72"/>
        <v>42094.599849537037</v>
      </c>
      <c r="T695" s="14">
        <f t="shared" si="73"/>
        <v>42124.599849537037</v>
      </c>
      <c r="U695" s="13" t="str">
        <f t="shared" si="74"/>
        <v>Mar</v>
      </c>
      <c r="V695" t="str">
        <f t="shared" si="75"/>
        <v>Apr</v>
      </c>
      <c r="W695" t="str">
        <f t="shared" si="76"/>
        <v>2015</v>
      </c>
    </row>
    <row r="696" spans="1:23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70"/>
        <v>0.39333333333333331</v>
      </c>
      <c r="P696" s="9">
        <f t="shared" si="71"/>
        <v>84.285714285714292</v>
      </c>
      <c r="Q696" t="s">
        <v>8319</v>
      </c>
      <c r="R696" t="s">
        <v>8321</v>
      </c>
      <c r="S696" s="13">
        <f t="shared" si="72"/>
        <v>42737.455543981479</v>
      </c>
      <c r="T696" s="14">
        <f t="shared" si="73"/>
        <v>42767.455543981479</v>
      </c>
      <c r="U696" s="13" t="str">
        <f t="shared" si="74"/>
        <v>Jan</v>
      </c>
      <c r="V696" t="str">
        <f t="shared" si="75"/>
        <v>Feb</v>
      </c>
      <c r="W696" t="str">
        <f t="shared" si="76"/>
        <v>2017</v>
      </c>
    </row>
    <row r="697" spans="1:23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70"/>
        <v>1.06</v>
      </c>
      <c r="P697" s="9">
        <f t="shared" si="71"/>
        <v>90.857142857142861</v>
      </c>
      <c r="Q697" t="s">
        <v>8319</v>
      </c>
      <c r="R697" t="s">
        <v>8321</v>
      </c>
      <c r="S697" s="13">
        <f t="shared" si="72"/>
        <v>41913.312731481477</v>
      </c>
      <c r="T697" s="14">
        <f t="shared" si="73"/>
        <v>41943.312731481477</v>
      </c>
      <c r="U697" s="13" t="str">
        <f t="shared" si="74"/>
        <v>Oct</v>
      </c>
      <c r="V697" t="str">
        <f t="shared" si="75"/>
        <v>Oct</v>
      </c>
      <c r="W697" t="str">
        <f t="shared" si="76"/>
        <v>2014</v>
      </c>
    </row>
    <row r="698" spans="1:23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70"/>
        <v>5.7142857142857147E-4</v>
      </c>
      <c r="P698" s="9">
        <f t="shared" si="71"/>
        <v>1</v>
      </c>
      <c r="Q698" t="s">
        <v>8319</v>
      </c>
      <c r="R698" t="s">
        <v>8321</v>
      </c>
      <c r="S698" s="13">
        <f t="shared" si="72"/>
        <v>41815.718773148146</v>
      </c>
      <c r="T698" s="14">
        <f t="shared" si="73"/>
        <v>41845.718773148146</v>
      </c>
      <c r="U698" s="13" t="str">
        <f t="shared" si="74"/>
        <v>Jun</v>
      </c>
      <c r="V698" t="str">
        <f t="shared" si="75"/>
        <v>Jul</v>
      </c>
      <c r="W698" t="str">
        <f t="shared" si="76"/>
        <v>2014</v>
      </c>
    </row>
    <row r="699" spans="1:23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70"/>
        <v>46.379999999999995</v>
      </c>
      <c r="P699" s="9">
        <f t="shared" si="71"/>
        <v>20.342105263157894</v>
      </c>
      <c r="Q699" t="s">
        <v>8319</v>
      </c>
      <c r="R699" t="s">
        <v>8321</v>
      </c>
      <c r="S699" s="13">
        <f t="shared" si="72"/>
        <v>42388.314687500002</v>
      </c>
      <c r="T699" s="14">
        <f t="shared" si="73"/>
        <v>42403.314687500002</v>
      </c>
      <c r="U699" s="13" t="str">
        <f t="shared" si="74"/>
        <v>Jan</v>
      </c>
      <c r="V699" t="str">
        <f t="shared" si="75"/>
        <v>Feb</v>
      </c>
      <c r="W699" t="str">
        <f t="shared" si="76"/>
        <v>2016</v>
      </c>
    </row>
    <row r="700" spans="1:23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70"/>
        <v>15.39</v>
      </c>
      <c r="P700" s="9">
        <f t="shared" si="71"/>
        <v>530.68965517241384</v>
      </c>
      <c r="Q700" t="s">
        <v>8319</v>
      </c>
      <c r="R700" t="s">
        <v>8321</v>
      </c>
      <c r="S700" s="13">
        <f t="shared" si="72"/>
        <v>41866.722743055558</v>
      </c>
      <c r="T700" s="14">
        <f t="shared" si="73"/>
        <v>41899.875</v>
      </c>
      <c r="U700" s="13" t="str">
        <f t="shared" si="74"/>
        <v>Aug</v>
      </c>
      <c r="V700" t="str">
        <f t="shared" si="75"/>
        <v>Sep</v>
      </c>
      <c r="W700" t="str">
        <f t="shared" si="76"/>
        <v>2014</v>
      </c>
    </row>
    <row r="701" spans="1:23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70"/>
        <v>82.422107692307705</v>
      </c>
      <c r="P701" s="9">
        <f t="shared" si="71"/>
        <v>120.39184269662923</v>
      </c>
      <c r="Q701" t="s">
        <v>8319</v>
      </c>
      <c r="R701" t="s">
        <v>8321</v>
      </c>
      <c r="S701" s="13">
        <f t="shared" si="72"/>
        <v>41563.277175925927</v>
      </c>
      <c r="T701" s="14">
        <f t="shared" si="73"/>
        <v>41600.458333333328</v>
      </c>
      <c r="U701" s="13" t="str">
        <f t="shared" si="74"/>
        <v>Oct</v>
      </c>
      <c r="V701" t="str">
        <f t="shared" si="75"/>
        <v>Nov</v>
      </c>
      <c r="W701" t="str">
        <f t="shared" si="76"/>
        <v>2013</v>
      </c>
    </row>
    <row r="702" spans="1:23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70"/>
        <v>2.6866666666666665</v>
      </c>
      <c r="P702" s="9">
        <f t="shared" si="71"/>
        <v>13</v>
      </c>
      <c r="Q702" t="s">
        <v>8319</v>
      </c>
      <c r="R702" t="s">
        <v>8321</v>
      </c>
      <c r="S702" s="13">
        <f t="shared" si="72"/>
        <v>42715.480104166665</v>
      </c>
      <c r="T702" s="14">
        <f t="shared" si="73"/>
        <v>42745.480104166665</v>
      </c>
      <c r="U702" s="13" t="str">
        <f t="shared" si="74"/>
        <v>Dec</v>
      </c>
      <c r="V702" t="str">
        <f t="shared" si="75"/>
        <v>Jan</v>
      </c>
      <c r="W702" t="str">
        <f t="shared" si="76"/>
        <v>2016</v>
      </c>
    </row>
    <row r="703" spans="1:23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70"/>
        <v>26.6</v>
      </c>
      <c r="P703" s="9">
        <f t="shared" si="71"/>
        <v>291.33333333333331</v>
      </c>
      <c r="Q703" t="s">
        <v>8319</v>
      </c>
      <c r="R703" t="s">
        <v>8321</v>
      </c>
      <c r="S703" s="13">
        <f t="shared" si="72"/>
        <v>41813.454629629625</v>
      </c>
      <c r="T703" s="14">
        <f t="shared" si="73"/>
        <v>41843.454629629625</v>
      </c>
      <c r="U703" s="13" t="str">
        <f t="shared" si="74"/>
        <v>Jun</v>
      </c>
      <c r="V703" t="str">
        <f t="shared" si="75"/>
        <v>Jul</v>
      </c>
      <c r="W703" t="str">
        <f t="shared" si="76"/>
        <v>2014</v>
      </c>
    </row>
    <row r="704" spans="1:23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70"/>
        <v>30.813400000000001</v>
      </c>
      <c r="P704" s="9">
        <f t="shared" si="71"/>
        <v>124.9191891891892</v>
      </c>
      <c r="Q704" t="s">
        <v>8319</v>
      </c>
      <c r="R704" t="s">
        <v>8321</v>
      </c>
      <c r="S704" s="13">
        <f t="shared" si="72"/>
        <v>42668.518368055556</v>
      </c>
      <c r="T704" s="14">
        <f t="shared" si="73"/>
        <v>42698.560034722221</v>
      </c>
      <c r="U704" s="13" t="str">
        <f t="shared" si="74"/>
        <v>Oct</v>
      </c>
      <c r="V704" t="str">
        <f t="shared" si="75"/>
        <v>Nov</v>
      </c>
      <c r="W704" t="str">
        <f t="shared" si="76"/>
        <v>2016</v>
      </c>
    </row>
    <row r="705" spans="1:23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70"/>
        <v>5.58</v>
      </c>
      <c r="P705" s="9">
        <f t="shared" si="71"/>
        <v>119.57142857142857</v>
      </c>
      <c r="Q705" t="s">
        <v>8319</v>
      </c>
      <c r="R705" t="s">
        <v>8321</v>
      </c>
      <c r="S705" s="13">
        <f t="shared" si="72"/>
        <v>42711.742465277777</v>
      </c>
      <c r="T705" s="14">
        <f t="shared" si="73"/>
        <v>42766.772222222215</v>
      </c>
      <c r="U705" s="13" t="str">
        <f t="shared" si="74"/>
        <v>Dec</v>
      </c>
      <c r="V705" t="str">
        <f t="shared" si="75"/>
        <v>Jan</v>
      </c>
      <c r="W705" t="str">
        <f t="shared" si="76"/>
        <v>2016</v>
      </c>
    </row>
    <row r="706" spans="1:23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77">(E706/D706)*100</f>
        <v>0.87454545454545463</v>
      </c>
      <c r="P706" s="9">
        <f t="shared" ref="P706:P769" si="78">IFERROR(E706/L706,0)</f>
        <v>120.25</v>
      </c>
      <c r="Q706" t="s">
        <v>8319</v>
      </c>
      <c r="R706" t="s">
        <v>8321</v>
      </c>
      <c r="S706" s="13">
        <f t="shared" ref="S706:S769" si="79">(J706/86400)+25569+(-5/24)</f>
        <v>42725.984583333331</v>
      </c>
      <c r="T706" s="14">
        <f t="shared" ref="T706:T769" si="80">(I706/86400)+25569+(-5/24)</f>
        <v>42785.984583333331</v>
      </c>
      <c r="U706" s="13" t="str">
        <f t="shared" ref="U706:U769" si="81">TEXT((S706),"mmm")</f>
        <v>Dec</v>
      </c>
      <c r="V706" t="str">
        <f t="shared" ref="V706:V769" si="82">TEXT((T706),"mmm")</f>
        <v>Feb</v>
      </c>
      <c r="W706" t="str">
        <f t="shared" ref="W706:W769" si="83">TEXT((S706),"yyyy")</f>
        <v>2016</v>
      </c>
    </row>
    <row r="707" spans="1:23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77"/>
        <v>0.97699999999999987</v>
      </c>
      <c r="P707" s="9">
        <f t="shared" si="78"/>
        <v>195.4</v>
      </c>
      <c r="Q707" t="s">
        <v>8319</v>
      </c>
      <c r="R707" t="s">
        <v>8321</v>
      </c>
      <c r="S707" s="13">
        <f t="shared" si="79"/>
        <v>42726.283310185179</v>
      </c>
      <c r="T707" s="14">
        <f t="shared" si="80"/>
        <v>42756.283310185179</v>
      </c>
      <c r="U707" s="13" t="str">
        <f t="shared" si="81"/>
        <v>Dec</v>
      </c>
      <c r="V707" t="str">
        <f t="shared" si="82"/>
        <v>Jan</v>
      </c>
      <c r="W707" t="str">
        <f t="shared" si="83"/>
        <v>2016</v>
      </c>
    </row>
    <row r="708" spans="1:23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77"/>
        <v>0</v>
      </c>
      <c r="P708" s="9">
        <f t="shared" si="78"/>
        <v>0</v>
      </c>
      <c r="Q708" t="s">
        <v>8319</v>
      </c>
      <c r="R708" t="s">
        <v>8321</v>
      </c>
      <c r="S708" s="13">
        <f t="shared" si="79"/>
        <v>42676.786840277775</v>
      </c>
      <c r="T708" s="14">
        <f t="shared" si="80"/>
        <v>42718.568749999999</v>
      </c>
      <c r="U708" s="13" t="str">
        <f t="shared" si="81"/>
        <v>Nov</v>
      </c>
      <c r="V708" t="str">
        <f t="shared" si="82"/>
        <v>Dec</v>
      </c>
      <c r="W708" t="str">
        <f t="shared" si="83"/>
        <v>2016</v>
      </c>
    </row>
    <row r="709" spans="1:23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77"/>
        <v>78.927352941176466</v>
      </c>
      <c r="P709" s="9">
        <f t="shared" si="78"/>
        <v>117.69868421052631</v>
      </c>
      <c r="Q709" t="s">
        <v>8319</v>
      </c>
      <c r="R709" t="s">
        <v>8321</v>
      </c>
      <c r="S709" s="13">
        <f t="shared" si="79"/>
        <v>42696.45517361111</v>
      </c>
      <c r="T709" s="14">
        <f t="shared" si="80"/>
        <v>42736.45517361111</v>
      </c>
      <c r="U709" s="13" t="str">
        <f t="shared" si="81"/>
        <v>Nov</v>
      </c>
      <c r="V709" t="str">
        <f t="shared" si="82"/>
        <v>Jan</v>
      </c>
      <c r="W709" t="str">
        <f t="shared" si="83"/>
        <v>2016</v>
      </c>
    </row>
    <row r="710" spans="1:23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77"/>
        <v>22.092500000000001</v>
      </c>
      <c r="P710" s="9">
        <f t="shared" si="78"/>
        <v>23.948509485094849</v>
      </c>
      <c r="Q710" t="s">
        <v>8319</v>
      </c>
      <c r="R710" t="s">
        <v>8321</v>
      </c>
      <c r="S710" s="13">
        <f t="shared" si="79"/>
        <v>41835.372685185182</v>
      </c>
      <c r="T710" s="14">
        <f t="shared" si="80"/>
        <v>41895.372685185182</v>
      </c>
      <c r="U710" s="13" t="str">
        <f t="shared" si="81"/>
        <v>Jul</v>
      </c>
      <c r="V710" t="str">
        <f t="shared" si="82"/>
        <v>Sep</v>
      </c>
      <c r="W710" t="str">
        <f t="shared" si="83"/>
        <v>2014</v>
      </c>
    </row>
    <row r="711" spans="1:23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77"/>
        <v>0.40666666666666662</v>
      </c>
      <c r="P711" s="9">
        <f t="shared" si="78"/>
        <v>30.5</v>
      </c>
      <c r="Q711" t="s">
        <v>8319</v>
      </c>
      <c r="R711" t="s">
        <v>8321</v>
      </c>
      <c r="S711" s="13">
        <f t="shared" si="79"/>
        <v>41947.832858796297</v>
      </c>
      <c r="T711" s="14">
        <f t="shared" si="80"/>
        <v>41977.832858796297</v>
      </c>
      <c r="U711" s="13" t="str">
        <f t="shared" si="81"/>
        <v>Nov</v>
      </c>
      <c r="V711" t="str">
        <f t="shared" si="82"/>
        <v>Dec</v>
      </c>
      <c r="W711" t="str">
        <f t="shared" si="83"/>
        <v>2014</v>
      </c>
    </row>
    <row r="712" spans="1:23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77"/>
        <v>0</v>
      </c>
      <c r="P712" s="9">
        <f t="shared" si="78"/>
        <v>0</v>
      </c>
      <c r="Q712" t="s">
        <v>8319</v>
      </c>
      <c r="R712" t="s">
        <v>8321</v>
      </c>
      <c r="S712" s="13">
        <f t="shared" si="79"/>
        <v>41837.776643518519</v>
      </c>
      <c r="T712" s="14">
        <f t="shared" si="80"/>
        <v>41870.822222222218</v>
      </c>
      <c r="U712" s="13" t="str">
        <f t="shared" si="81"/>
        <v>Jul</v>
      </c>
      <c r="V712" t="str">
        <f t="shared" si="82"/>
        <v>Aug</v>
      </c>
      <c r="W712" t="str">
        <f t="shared" si="83"/>
        <v>2014</v>
      </c>
    </row>
    <row r="713" spans="1:23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77"/>
        <v>33.790999999999997</v>
      </c>
      <c r="P713" s="9">
        <f t="shared" si="78"/>
        <v>99.973372781065095</v>
      </c>
      <c r="Q713" t="s">
        <v>8319</v>
      </c>
      <c r="R713" t="s">
        <v>8321</v>
      </c>
      <c r="S713" s="13">
        <f t="shared" si="79"/>
        <v>42678.250787037039</v>
      </c>
      <c r="T713" s="14">
        <f t="shared" si="80"/>
        <v>42718.292453703696</v>
      </c>
      <c r="U713" s="13" t="str">
        <f t="shared" si="81"/>
        <v>Nov</v>
      </c>
      <c r="V713" t="str">
        <f t="shared" si="82"/>
        <v>Dec</v>
      </c>
      <c r="W713" t="str">
        <f t="shared" si="83"/>
        <v>2016</v>
      </c>
    </row>
    <row r="714" spans="1:23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77"/>
        <v>0.21649484536082475</v>
      </c>
      <c r="P714" s="9">
        <f t="shared" si="78"/>
        <v>26.25</v>
      </c>
      <c r="Q714" t="s">
        <v>8319</v>
      </c>
      <c r="R714" t="s">
        <v>8321</v>
      </c>
      <c r="S714" s="13">
        <f t="shared" si="79"/>
        <v>42384.472592592589</v>
      </c>
      <c r="T714" s="14">
        <f t="shared" si="80"/>
        <v>42414.472592592589</v>
      </c>
      <c r="U714" s="13" t="str">
        <f t="shared" si="81"/>
        <v>Jan</v>
      </c>
      <c r="V714" t="str">
        <f t="shared" si="82"/>
        <v>Feb</v>
      </c>
      <c r="W714" t="str">
        <f t="shared" si="83"/>
        <v>2016</v>
      </c>
    </row>
    <row r="715" spans="1:23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77"/>
        <v>0.79600000000000004</v>
      </c>
      <c r="P715" s="9">
        <f t="shared" si="78"/>
        <v>199</v>
      </c>
      <c r="Q715" t="s">
        <v>8319</v>
      </c>
      <c r="R715" t="s">
        <v>8321</v>
      </c>
      <c r="S715" s="13">
        <f t="shared" si="79"/>
        <v>42496.320972222216</v>
      </c>
      <c r="T715" s="14">
        <f t="shared" si="80"/>
        <v>42526.320972222216</v>
      </c>
      <c r="U715" s="13" t="str">
        <f t="shared" si="81"/>
        <v>May</v>
      </c>
      <c r="V715" t="str">
        <f t="shared" si="82"/>
        <v>Jun</v>
      </c>
      <c r="W715" t="str">
        <f t="shared" si="83"/>
        <v>2016</v>
      </c>
    </row>
    <row r="716" spans="1:23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77"/>
        <v>14.993333333333334</v>
      </c>
      <c r="P716" s="9">
        <f t="shared" si="78"/>
        <v>80.321428571428569</v>
      </c>
      <c r="Q716" t="s">
        <v>8319</v>
      </c>
      <c r="R716" t="s">
        <v>8321</v>
      </c>
      <c r="S716" s="13">
        <f t="shared" si="79"/>
        <v>42734.579652777778</v>
      </c>
      <c r="T716" s="14">
        <f t="shared" si="80"/>
        <v>42794.579652777778</v>
      </c>
      <c r="U716" s="13" t="str">
        <f t="shared" si="81"/>
        <v>Dec</v>
      </c>
      <c r="V716" t="str">
        <f t="shared" si="82"/>
        <v>Feb</v>
      </c>
      <c r="W716" t="str">
        <f t="shared" si="83"/>
        <v>2016</v>
      </c>
    </row>
    <row r="717" spans="1:23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77"/>
        <v>5.0509090909090908</v>
      </c>
      <c r="P717" s="9">
        <f t="shared" si="78"/>
        <v>115.75</v>
      </c>
      <c r="Q717" t="s">
        <v>8319</v>
      </c>
      <c r="R717" t="s">
        <v>8321</v>
      </c>
      <c r="S717" s="13">
        <f t="shared" si="79"/>
        <v>42272.8824074074</v>
      </c>
      <c r="T717" s="14">
        <f t="shared" si="80"/>
        <v>42312.924074074072</v>
      </c>
      <c r="U717" s="13" t="str">
        <f t="shared" si="81"/>
        <v>Sep</v>
      </c>
      <c r="V717" t="str">
        <f t="shared" si="82"/>
        <v>Nov</v>
      </c>
      <c r="W717" t="str">
        <f t="shared" si="83"/>
        <v>2015</v>
      </c>
    </row>
    <row r="718" spans="1:23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77"/>
        <v>10.214285714285715</v>
      </c>
      <c r="P718" s="9">
        <f t="shared" si="78"/>
        <v>44.6875</v>
      </c>
      <c r="Q718" t="s">
        <v>8319</v>
      </c>
      <c r="R718" t="s">
        <v>8321</v>
      </c>
      <c r="S718" s="13">
        <f t="shared" si="79"/>
        <v>41940.450312499997</v>
      </c>
      <c r="T718" s="14">
        <f t="shared" si="80"/>
        <v>41973.791666666664</v>
      </c>
      <c r="U718" s="13" t="str">
        <f t="shared" si="81"/>
        <v>Oct</v>
      </c>
      <c r="V718" t="str">
        <f t="shared" si="82"/>
        <v>Nov</v>
      </c>
      <c r="W718" t="str">
        <f t="shared" si="83"/>
        <v>2014</v>
      </c>
    </row>
    <row r="719" spans="1:23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77"/>
        <v>0.30499999999999999</v>
      </c>
      <c r="P719" s="9">
        <f t="shared" si="78"/>
        <v>76.25</v>
      </c>
      <c r="Q719" t="s">
        <v>8319</v>
      </c>
      <c r="R719" t="s">
        <v>8321</v>
      </c>
      <c r="S719" s="13">
        <f t="shared" si="79"/>
        <v>41857.645856481475</v>
      </c>
      <c r="T719" s="14">
        <f t="shared" si="80"/>
        <v>41887.645856481475</v>
      </c>
      <c r="U719" s="13" t="str">
        <f t="shared" si="81"/>
        <v>Aug</v>
      </c>
      <c r="V719" t="str">
        <f t="shared" si="82"/>
        <v>Sep</v>
      </c>
      <c r="W719" t="str">
        <f t="shared" si="83"/>
        <v>2014</v>
      </c>
    </row>
    <row r="720" spans="1:23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77"/>
        <v>0.75</v>
      </c>
      <c r="P720" s="9">
        <f t="shared" si="78"/>
        <v>22.5</v>
      </c>
      <c r="Q720" t="s">
        <v>8319</v>
      </c>
      <c r="R720" t="s">
        <v>8321</v>
      </c>
      <c r="S720" s="13">
        <f t="shared" si="79"/>
        <v>42752.637118055551</v>
      </c>
      <c r="T720" s="14">
        <f t="shared" si="80"/>
        <v>42784.040972222218</v>
      </c>
      <c r="U720" s="13" t="str">
        <f t="shared" si="81"/>
        <v>Jan</v>
      </c>
      <c r="V720" t="str">
        <f t="shared" si="82"/>
        <v>Feb</v>
      </c>
      <c r="W720" t="str">
        <f t="shared" si="83"/>
        <v>2017</v>
      </c>
    </row>
    <row r="721" spans="1:23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77"/>
        <v>1.2933333333333332</v>
      </c>
      <c r="P721" s="9">
        <f t="shared" si="78"/>
        <v>19.399999999999999</v>
      </c>
      <c r="Q721" t="s">
        <v>8319</v>
      </c>
      <c r="R721" t="s">
        <v>8321</v>
      </c>
      <c r="S721" s="13">
        <f t="shared" si="79"/>
        <v>42408.83189814815</v>
      </c>
      <c r="T721" s="14">
        <f t="shared" si="80"/>
        <v>42422.83189814815</v>
      </c>
      <c r="U721" s="13" t="str">
        <f t="shared" si="81"/>
        <v>Feb</v>
      </c>
      <c r="V721" t="str">
        <f t="shared" si="82"/>
        <v>Feb</v>
      </c>
      <c r="W721" t="str">
        <f t="shared" si="83"/>
        <v>2016</v>
      </c>
    </row>
    <row r="722" spans="1:23" ht="30" x14ac:dyDescent="0.2">
      <c r="A722">
        <v>3534</v>
      </c>
      <c r="B722" s="3" t="s">
        <v>3533</v>
      </c>
      <c r="C722" s="3" t="s">
        <v>7644</v>
      </c>
      <c r="D722">
        <v>5000</v>
      </c>
      <c r="E722">
        <v>7810</v>
      </c>
      <c r="F722" t="s">
        <v>8219</v>
      </c>
      <c r="G722" t="s">
        <v>8224</v>
      </c>
      <c r="H722" t="s">
        <v>8246</v>
      </c>
      <c r="I722">
        <v>1443711623</v>
      </c>
      <c r="J722">
        <v>1440687623</v>
      </c>
      <c r="K722" t="b">
        <v>0</v>
      </c>
      <c r="L722">
        <v>204</v>
      </c>
      <c r="M722" t="b">
        <v>1</v>
      </c>
      <c r="N722" t="s">
        <v>8271</v>
      </c>
      <c r="O722" s="8">
        <f t="shared" si="77"/>
        <v>156.20000000000002</v>
      </c>
      <c r="P722" s="9">
        <f t="shared" si="78"/>
        <v>38.284313725490193</v>
      </c>
      <c r="Q722" t="s">
        <v>8317</v>
      </c>
      <c r="R722" t="s">
        <v>8318</v>
      </c>
      <c r="S722" s="13">
        <f t="shared" si="79"/>
        <v>42243.416932870365</v>
      </c>
      <c r="T722" s="14">
        <f t="shared" si="80"/>
        <v>42278.416932870365</v>
      </c>
      <c r="U722" s="13" t="str">
        <f t="shared" si="81"/>
        <v>Aug</v>
      </c>
      <c r="V722" t="str">
        <f t="shared" si="82"/>
        <v>Oct</v>
      </c>
      <c r="W722" t="str">
        <f t="shared" si="83"/>
        <v>2015</v>
      </c>
    </row>
    <row r="723" spans="1:23" ht="45" x14ac:dyDescent="0.2">
      <c r="A723">
        <v>3539</v>
      </c>
      <c r="B723" s="3" t="s">
        <v>3538</v>
      </c>
      <c r="C723" s="3" t="s">
        <v>7649</v>
      </c>
      <c r="D723">
        <v>600</v>
      </c>
      <c r="E723">
        <v>718</v>
      </c>
      <c r="F723" t="s">
        <v>8219</v>
      </c>
      <c r="G723" t="s">
        <v>8224</v>
      </c>
      <c r="H723" t="s">
        <v>8246</v>
      </c>
      <c r="I723">
        <v>1473358122</v>
      </c>
      <c r="J723">
        <v>1471543722</v>
      </c>
      <c r="K723" t="b">
        <v>0</v>
      </c>
      <c r="L723">
        <v>13</v>
      </c>
      <c r="M723" t="b">
        <v>1</v>
      </c>
      <c r="N723" t="s">
        <v>8271</v>
      </c>
      <c r="O723" s="8">
        <f t="shared" si="77"/>
        <v>119.66666666666667</v>
      </c>
      <c r="P723" s="9">
        <f t="shared" si="78"/>
        <v>55.230769230769234</v>
      </c>
      <c r="Q723" t="s">
        <v>8317</v>
      </c>
      <c r="R723" t="s">
        <v>8318</v>
      </c>
      <c r="S723" s="13">
        <f t="shared" si="79"/>
        <v>42600.547708333332</v>
      </c>
      <c r="T723" s="14">
        <f t="shared" si="80"/>
        <v>42621.547708333332</v>
      </c>
      <c r="U723" s="13" t="str">
        <f t="shared" si="81"/>
        <v>Aug</v>
      </c>
      <c r="V723" t="str">
        <f t="shared" si="82"/>
        <v>Sep</v>
      </c>
      <c r="W723" t="str">
        <f t="shared" si="83"/>
        <v>2016</v>
      </c>
    </row>
    <row r="724" spans="1:23" ht="45" x14ac:dyDescent="0.2">
      <c r="A724">
        <v>3541</v>
      </c>
      <c r="B724" s="3" t="s">
        <v>3540</v>
      </c>
      <c r="C724" s="3" t="s">
        <v>7651</v>
      </c>
      <c r="D724">
        <v>1200</v>
      </c>
      <c r="E724">
        <v>1260</v>
      </c>
      <c r="F724" t="s">
        <v>8219</v>
      </c>
      <c r="G724" t="s">
        <v>8225</v>
      </c>
      <c r="H724" t="s">
        <v>8247</v>
      </c>
      <c r="I724">
        <v>1441042275</v>
      </c>
      <c r="J724">
        <v>1438882275</v>
      </c>
      <c r="K724" t="b">
        <v>0</v>
      </c>
      <c r="L724">
        <v>32</v>
      </c>
      <c r="M724" t="b">
        <v>1</v>
      </c>
      <c r="N724" t="s">
        <v>8271</v>
      </c>
      <c r="O724" s="8">
        <f t="shared" si="77"/>
        <v>105</v>
      </c>
      <c r="P724" s="9">
        <f t="shared" si="78"/>
        <v>39.375</v>
      </c>
      <c r="Q724" t="s">
        <v>8317</v>
      </c>
      <c r="R724" t="s">
        <v>8318</v>
      </c>
      <c r="S724" s="13">
        <f t="shared" si="79"/>
        <v>42222.521701388883</v>
      </c>
      <c r="T724" s="14">
        <f t="shared" si="80"/>
        <v>42247.521701388883</v>
      </c>
      <c r="U724" s="13" t="str">
        <f t="shared" si="81"/>
        <v>Aug</v>
      </c>
      <c r="V724" t="str">
        <f t="shared" si="82"/>
        <v>Aug</v>
      </c>
      <c r="W724" t="str">
        <f t="shared" si="83"/>
        <v>2015</v>
      </c>
    </row>
    <row r="725" spans="1:23" ht="45" x14ac:dyDescent="0.2">
      <c r="A725">
        <v>3549</v>
      </c>
      <c r="B725" s="3" t="s">
        <v>3548</v>
      </c>
      <c r="C725" s="3" t="s">
        <v>7659</v>
      </c>
      <c r="D725">
        <v>1000</v>
      </c>
      <c r="E725">
        <v>1020</v>
      </c>
      <c r="F725" t="s">
        <v>8219</v>
      </c>
      <c r="G725" t="s">
        <v>8225</v>
      </c>
      <c r="H725" t="s">
        <v>8247</v>
      </c>
      <c r="I725">
        <v>1441358873</v>
      </c>
      <c r="J725">
        <v>1438939673</v>
      </c>
      <c r="K725" t="b">
        <v>0</v>
      </c>
      <c r="L725">
        <v>42</v>
      </c>
      <c r="M725" t="b">
        <v>1</v>
      </c>
      <c r="N725" t="s">
        <v>8271</v>
      </c>
      <c r="O725" s="8">
        <f t="shared" si="77"/>
        <v>102</v>
      </c>
      <c r="P725" s="9">
        <f t="shared" si="78"/>
        <v>24.285714285714285</v>
      </c>
      <c r="Q725" t="s">
        <v>8317</v>
      </c>
      <c r="R725" t="s">
        <v>8318</v>
      </c>
      <c r="S725" s="13">
        <f t="shared" si="79"/>
        <v>42223.186030092591</v>
      </c>
      <c r="T725" s="14">
        <f t="shared" si="80"/>
        <v>42251.186030092591</v>
      </c>
      <c r="U725" s="13" t="str">
        <f t="shared" si="81"/>
        <v>Aug</v>
      </c>
      <c r="V725" t="str">
        <f t="shared" si="82"/>
        <v>Sep</v>
      </c>
      <c r="W725" t="str">
        <f t="shared" si="83"/>
        <v>2015</v>
      </c>
    </row>
    <row r="726" spans="1:23" ht="30" x14ac:dyDescent="0.2">
      <c r="A726">
        <v>3564</v>
      </c>
      <c r="B726" s="3" t="s">
        <v>3563</v>
      </c>
      <c r="C726" s="3" t="s">
        <v>7674</v>
      </c>
      <c r="D726">
        <v>1000</v>
      </c>
      <c r="E726">
        <v>1005</v>
      </c>
      <c r="F726" t="s">
        <v>8219</v>
      </c>
      <c r="G726" t="s">
        <v>8225</v>
      </c>
      <c r="H726" t="s">
        <v>8247</v>
      </c>
      <c r="I726">
        <v>1444060800</v>
      </c>
      <c r="J726">
        <v>1440082649</v>
      </c>
      <c r="K726" t="b">
        <v>0</v>
      </c>
      <c r="L726">
        <v>17</v>
      </c>
      <c r="M726" t="b">
        <v>1</v>
      </c>
      <c r="N726" t="s">
        <v>8271</v>
      </c>
      <c r="O726" s="8">
        <f t="shared" si="77"/>
        <v>100.49999999999999</v>
      </c>
      <c r="P726" s="9">
        <f t="shared" si="78"/>
        <v>59.117647058823529</v>
      </c>
      <c r="Q726" t="s">
        <v>8317</v>
      </c>
      <c r="R726" t="s">
        <v>8318</v>
      </c>
      <c r="S726" s="13">
        <f t="shared" si="79"/>
        <v>42236.414918981478</v>
      </c>
      <c r="T726" s="14">
        <f t="shared" si="80"/>
        <v>42282.458333333336</v>
      </c>
      <c r="U726" s="13" t="str">
        <f t="shared" si="81"/>
        <v>Aug</v>
      </c>
      <c r="V726" t="str">
        <f t="shared" si="82"/>
        <v>Oct</v>
      </c>
      <c r="W726" t="str">
        <f t="shared" si="83"/>
        <v>2015</v>
      </c>
    </row>
    <row r="727" spans="1:23" ht="45" x14ac:dyDescent="0.2">
      <c r="A727">
        <v>3568</v>
      </c>
      <c r="B727" s="3" t="s">
        <v>3567</v>
      </c>
      <c r="C727" s="3" t="s">
        <v>7678</v>
      </c>
      <c r="D727">
        <v>1000</v>
      </c>
      <c r="E727">
        <v>1110</v>
      </c>
      <c r="F727" t="s">
        <v>8219</v>
      </c>
      <c r="G727" t="s">
        <v>8224</v>
      </c>
      <c r="H727" t="s">
        <v>8246</v>
      </c>
      <c r="I727">
        <v>1410975994</v>
      </c>
      <c r="J727">
        <v>1408383994</v>
      </c>
      <c r="K727" t="b">
        <v>0</v>
      </c>
      <c r="L727">
        <v>19</v>
      </c>
      <c r="M727" t="b">
        <v>1</v>
      </c>
      <c r="N727" t="s">
        <v>8271</v>
      </c>
      <c r="O727" s="8">
        <f t="shared" si="77"/>
        <v>111.00000000000001</v>
      </c>
      <c r="P727" s="9">
        <f t="shared" si="78"/>
        <v>58.421052631578945</v>
      </c>
      <c r="Q727" t="s">
        <v>8317</v>
      </c>
      <c r="R727" t="s">
        <v>8318</v>
      </c>
      <c r="S727" s="13">
        <f t="shared" si="79"/>
        <v>41869.532337962963</v>
      </c>
      <c r="T727" s="14">
        <f t="shared" si="80"/>
        <v>41899.532337962963</v>
      </c>
      <c r="U727" s="13" t="str">
        <f t="shared" si="81"/>
        <v>Aug</v>
      </c>
      <c r="V727" t="str">
        <f t="shared" si="82"/>
        <v>Sep</v>
      </c>
      <c r="W727" t="str">
        <f t="shared" si="83"/>
        <v>2014</v>
      </c>
    </row>
    <row r="728" spans="1:23" ht="45" x14ac:dyDescent="0.2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8">
        <f t="shared" si="77"/>
        <v>125.93749999999999</v>
      </c>
      <c r="P728" s="9">
        <f t="shared" si="78"/>
        <v>55.972222222222221</v>
      </c>
      <c r="Q728" t="s">
        <v>8317</v>
      </c>
      <c r="R728" t="s">
        <v>8318</v>
      </c>
      <c r="S728" s="13">
        <f t="shared" si="79"/>
        <v>42591.858587962961</v>
      </c>
      <c r="T728" s="14">
        <f t="shared" si="80"/>
        <v>42616.858587962961</v>
      </c>
      <c r="U728" s="13" t="str">
        <f t="shared" si="81"/>
        <v>Aug</v>
      </c>
      <c r="V728" t="str">
        <f t="shared" si="82"/>
        <v>Sep</v>
      </c>
      <c r="W728" t="str">
        <f t="shared" si="83"/>
        <v>2016</v>
      </c>
    </row>
    <row r="729" spans="1:23" ht="45" x14ac:dyDescent="0.2">
      <c r="A729">
        <v>3596</v>
      </c>
      <c r="B729" s="3" t="s">
        <v>3595</v>
      </c>
      <c r="C729" s="3" t="s">
        <v>7706</v>
      </c>
      <c r="D729">
        <v>1100</v>
      </c>
      <c r="E729">
        <v>1185</v>
      </c>
      <c r="F729" t="s">
        <v>8219</v>
      </c>
      <c r="G729" t="s">
        <v>8229</v>
      </c>
      <c r="H729" t="s">
        <v>8251</v>
      </c>
      <c r="I729">
        <v>1409072982</v>
      </c>
      <c r="J729">
        <v>1407258582</v>
      </c>
      <c r="K729" t="b">
        <v>0</v>
      </c>
      <c r="L729">
        <v>15</v>
      </c>
      <c r="M729" t="b">
        <v>1</v>
      </c>
      <c r="N729" t="s">
        <v>8271</v>
      </c>
      <c r="O729" s="8">
        <f t="shared" si="77"/>
        <v>107.72727272727273</v>
      </c>
      <c r="P729" s="9">
        <f t="shared" si="78"/>
        <v>79</v>
      </c>
      <c r="Q729" t="s">
        <v>8317</v>
      </c>
      <c r="R729" t="s">
        <v>8318</v>
      </c>
      <c r="S729" s="13">
        <f t="shared" si="79"/>
        <v>41856.506736111107</v>
      </c>
      <c r="T729" s="14">
        <f t="shared" si="80"/>
        <v>41877.506736111107</v>
      </c>
      <c r="U729" s="13" t="str">
        <f t="shared" si="81"/>
        <v>Aug</v>
      </c>
      <c r="V729" t="str">
        <f t="shared" si="82"/>
        <v>Aug</v>
      </c>
      <c r="W729" t="str">
        <f t="shared" si="83"/>
        <v>2014</v>
      </c>
    </row>
    <row r="730" spans="1:23" ht="45" x14ac:dyDescent="0.2">
      <c r="A730">
        <v>3598</v>
      </c>
      <c r="B730" s="3" t="s">
        <v>3597</v>
      </c>
      <c r="C730" s="3" t="s">
        <v>7708</v>
      </c>
      <c r="D730">
        <v>1000</v>
      </c>
      <c r="E730">
        <v>1101</v>
      </c>
      <c r="F730" t="s">
        <v>8219</v>
      </c>
      <c r="G730" t="s">
        <v>8224</v>
      </c>
      <c r="H730" t="s">
        <v>8246</v>
      </c>
      <c r="I730">
        <v>1409720340</v>
      </c>
      <c r="J730">
        <v>1408129822</v>
      </c>
      <c r="K730" t="b">
        <v>0</v>
      </c>
      <c r="L730">
        <v>27</v>
      </c>
      <c r="M730" t="b">
        <v>1</v>
      </c>
      <c r="N730" t="s">
        <v>8271</v>
      </c>
      <c r="O730" s="8">
        <f t="shared" si="77"/>
        <v>110.1</v>
      </c>
      <c r="P730" s="9">
        <f t="shared" si="78"/>
        <v>40.777777777777779</v>
      </c>
      <c r="Q730" t="s">
        <v>8317</v>
      </c>
      <c r="R730" t="s">
        <v>8318</v>
      </c>
      <c r="S730" s="13">
        <f t="shared" si="79"/>
        <v>41866.590532407405</v>
      </c>
      <c r="T730" s="14">
        <f t="shared" si="80"/>
        <v>41884.999305555553</v>
      </c>
      <c r="U730" s="13" t="str">
        <f t="shared" si="81"/>
        <v>Aug</v>
      </c>
      <c r="V730" t="str">
        <f t="shared" si="82"/>
        <v>Sep</v>
      </c>
      <c r="W730" t="str">
        <f t="shared" si="83"/>
        <v>2014</v>
      </c>
    </row>
    <row r="731" spans="1:23" ht="45" x14ac:dyDescent="0.2">
      <c r="A731">
        <v>3599</v>
      </c>
      <c r="B731" s="3" t="s">
        <v>3598</v>
      </c>
      <c r="C731" s="3" t="s">
        <v>7709</v>
      </c>
      <c r="D731">
        <v>500</v>
      </c>
      <c r="E731">
        <v>1010</v>
      </c>
      <c r="F731" t="s">
        <v>8219</v>
      </c>
      <c r="G731" t="s">
        <v>8224</v>
      </c>
      <c r="H731" t="s">
        <v>8246</v>
      </c>
      <c r="I731">
        <v>1440892800</v>
      </c>
      <c r="J731">
        <v>1438715077</v>
      </c>
      <c r="K731" t="b">
        <v>0</v>
      </c>
      <c r="L731">
        <v>17</v>
      </c>
      <c r="M731" t="b">
        <v>1</v>
      </c>
      <c r="N731" t="s">
        <v>8271</v>
      </c>
      <c r="O731" s="8">
        <f t="shared" si="77"/>
        <v>202</v>
      </c>
      <c r="P731" s="9">
        <f t="shared" si="78"/>
        <v>59.411764705882355</v>
      </c>
      <c r="Q731" t="s">
        <v>8317</v>
      </c>
      <c r="R731" t="s">
        <v>8318</v>
      </c>
      <c r="S731" s="13">
        <f t="shared" si="79"/>
        <v>42220.586539351854</v>
      </c>
      <c r="T731" s="14">
        <f t="shared" si="80"/>
        <v>42245.791666666664</v>
      </c>
      <c r="U731" s="13" t="str">
        <f t="shared" si="81"/>
        <v>Aug</v>
      </c>
      <c r="V731" t="str">
        <f t="shared" si="82"/>
        <v>Aug</v>
      </c>
      <c r="W731" t="str">
        <f t="shared" si="83"/>
        <v>2015</v>
      </c>
    </row>
    <row r="732" spans="1:23" ht="30" x14ac:dyDescent="0.2">
      <c r="A732">
        <v>3622</v>
      </c>
      <c r="B732" s="3" t="s">
        <v>3620</v>
      </c>
      <c r="C732" s="3" t="s">
        <v>7732</v>
      </c>
      <c r="D732">
        <v>1000</v>
      </c>
      <c r="E732">
        <v>1000.99</v>
      </c>
      <c r="F732" t="s">
        <v>8219</v>
      </c>
      <c r="G732" t="s">
        <v>8224</v>
      </c>
      <c r="H732" t="s">
        <v>8246</v>
      </c>
      <c r="I732">
        <v>1411874580</v>
      </c>
      <c r="J732">
        <v>1409030371</v>
      </c>
      <c r="K732" t="b">
        <v>0</v>
      </c>
      <c r="L732">
        <v>21</v>
      </c>
      <c r="M732" t="b">
        <v>1</v>
      </c>
      <c r="N732" t="s">
        <v>8271</v>
      </c>
      <c r="O732" s="8">
        <f t="shared" si="77"/>
        <v>100.099</v>
      </c>
      <c r="P732" s="9">
        <f t="shared" si="78"/>
        <v>47.666190476190479</v>
      </c>
      <c r="Q732" t="s">
        <v>8317</v>
      </c>
      <c r="R732" t="s">
        <v>8318</v>
      </c>
      <c r="S732" s="13">
        <f t="shared" si="79"/>
        <v>41877.013553240737</v>
      </c>
      <c r="T732" s="14">
        <f t="shared" si="80"/>
        <v>41909.932638888888</v>
      </c>
      <c r="U732" s="13" t="str">
        <f t="shared" si="81"/>
        <v>Aug</v>
      </c>
      <c r="V732" t="str">
        <f t="shared" si="82"/>
        <v>Sep</v>
      </c>
      <c r="W732" t="str">
        <f t="shared" si="83"/>
        <v>2014</v>
      </c>
    </row>
    <row r="733" spans="1:23" ht="45" x14ac:dyDescent="0.2">
      <c r="A733">
        <v>3652</v>
      </c>
      <c r="B733" s="3" t="s">
        <v>2867</v>
      </c>
      <c r="C733" s="3" t="s">
        <v>7762</v>
      </c>
      <c r="D733">
        <v>300</v>
      </c>
      <c r="E733">
        <v>752</v>
      </c>
      <c r="F733" t="s">
        <v>8219</v>
      </c>
      <c r="G733" t="s">
        <v>8229</v>
      </c>
      <c r="H733" t="s">
        <v>8251</v>
      </c>
      <c r="I733">
        <v>1472097540</v>
      </c>
      <c r="J733">
        <v>1471188502</v>
      </c>
      <c r="K733" t="b">
        <v>0</v>
      </c>
      <c r="L733">
        <v>17</v>
      </c>
      <c r="M733" t="b">
        <v>1</v>
      </c>
      <c r="N733" t="s">
        <v>8271</v>
      </c>
      <c r="O733" s="8">
        <f t="shared" si="77"/>
        <v>250.66666666666669</v>
      </c>
      <c r="P733" s="9">
        <f t="shared" si="78"/>
        <v>44.235294117647058</v>
      </c>
      <c r="Q733" t="s">
        <v>8317</v>
      </c>
      <c r="R733" t="s">
        <v>8318</v>
      </c>
      <c r="S733" s="13">
        <f t="shared" si="79"/>
        <v>42596.436365740738</v>
      </c>
      <c r="T733" s="14">
        <f t="shared" si="80"/>
        <v>42606.957638888889</v>
      </c>
      <c r="U733" s="13" t="str">
        <f t="shared" si="81"/>
        <v>Aug</v>
      </c>
      <c r="V733" t="str">
        <f t="shared" si="82"/>
        <v>Aug</v>
      </c>
      <c r="W733" t="str">
        <f t="shared" si="83"/>
        <v>2016</v>
      </c>
    </row>
    <row r="734" spans="1:23" ht="45" x14ac:dyDescent="0.2">
      <c r="A734">
        <v>3672</v>
      </c>
      <c r="B734" s="3" t="s">
        <v>3669</v>
      </c>
      <c r="C734" s="3" t="s">
        <v>7782</v>
      </c>
      <c r="D734">
        <v>3000</v>
      </c>
      <c r="E734">
        <v>3046</v>
      </c>
      <c r="F734" t="s">
        <v>8219</v>
      </c>
      <c r="G734" t="s">
        <v>8225</v>
      </c>
      <c r="H734" t="s">
        <v>8247</v>
      </c>
      <c r="I734">
        <v>1411771384</v>
      </c>
      <c r="J734">
        <v>1409179384</v>
      </c>
      <c r="K734" t="b">
        <v>0</v>
      </c>
      <c r="L734">
        <v>57</v>
      </c>
      <c r="M734" t="b">
        <v>1</v>
      </c>
      <c r="N734" t="s">
        <v>8271</v>
      </c>
      <c r="O734" s="8">
        <f t="shared" si="77"/>
        <v>101.53333333333335</v>
      </c>
      <c r="P734" s="9">
        <f t="shared" si="78"/>
        <v>53.438596491228068</v>
      </c>
      <c r="Q734" t="s">
        <v>8317</v>
      </c>
      <c r="R734" t="s">
        <v>8318</v>
      </c>
      <c r="S734" s="13">
        <f t="shared" si="79"/>
        <v>41878.738240740735</v>
      </c>
      <c r="T734" s="14">
        <f t="shared" si="80"/>
        <v>41908.738240740735</v>
      </c>
      <c r="U734" s="13" t="str">
        <f t="shared" si="81"/>
        <v>Aug</v>
      </c>
      <c r="V734" t="str">
        <f t="shared" si="82"/>
        <v>Sep</v>
      </c>
      <c r="W734" t="str">
        <f t="shared" si="83"/>
        <v>2014</v>
      </c>
    </row>
    <row r="735" spans="1:23" ht="45" x14ac:dyDescent="0.2">
      <c r="A735">
        <v>3676</v>
      </c>
      <c r="B735" s="3" t="s">
        <v>3673</v>
      </c>
      <c r="C735" s="3" t="s">
        <v>7786</v>
      </c>
      <c r="D735">
        <v>800</v>
      </c>
      <c r="E735">
        <v>1030</v>
      </c>
      <c r="F735" t="s">
        <v>8219</v>
      </c>
      <c r="G735" t="s">
        <v>8224</v>
      </c>
      <c r="H735" t="s">
        <v>8246</v>
      </c>
      <c r="I735">
        <v>1410550484</v>
      </c>
      <c r="J735">
        <v>1408995284</v>
      </c>
      <c r="K735" t="b">
        <v>0</v>
      </c>
      <c r="L735">
        <v>16</v>
      </c>
      <c r="M735" t="b">
        <v>1</v>
      </c>
      <c r="N735" t="s">
        <v>8271</v>
      </c>
      <c r="O735" s="8">
        <f t="shared" si="77"/>
        <v>128.75</v>
      </c>
      <c r="P735" s="9">
        <f t="shared" si="78"/>
        <v>64.375</v>
      </c>
      <c r="Q735" t="s">
        <v>8317</v>
      </c>
      <c r="R735" t="s">
        <v>8318</v>
      </c>
      <c r="S735" s="13">
        <f t="shared" si="79"/>
        <v>41876.607453703698</v>
      </c>
      <c r="T735" s="14">
        <f t="shared" si="80"/>
        <v>41894.607453703698</v>
      </c>
      <c r="U735" s="13" t="str">
        <f t="shared" si="81"/>
        <v>Aug</v>
      </c>
      <c r="V735" t="str">
        <f t="shared" si="82"/>
        <v>Sep</v>
      </c>
      <c r="W735" t="str">
        <f t="shared" si="83"/>
        <v>2014</v>
      </c>
    </row>
    <row r="736" spans="1:23" ht="45" x14ac:dyDescent="0.2">
      <c r="A736">
        <v>3684</v>
      </c>
      <c r="B736" s="3" t="s">
        <v>3681</v>
      </c>
      <c r="C736" s="3" t="s">
        <v>7794</v>
      </c>
      <c r="D736">
        <v>750</v>
      </c>
      <c r="E736">
        <v>1043</v>
      </c>
      <c r="F736" t="s">
        <v>8219</v>
      </c>
      <c r="G736" t="s">
        <v>8224</v>
      </c>
      <c r="H736" t="s">
        <v>8246</v>
      </c>
      <c r="I736">
        <v>1441167586</v>
      </c>
      <c r="J736">
        <v>1438575586</v>
      </c>
      <c r="K736" t="b">
        <v>0</v>
      </c>
      <c r="L736">
        <v>23</v>
      </c>
      <c r="M736" t="b">
        <v>1</v>
      </c>
      <c r="N736" t="s">
        <v>8271</v>
      </c>
      <c r="O736" s="8">
        <f t="shared" si="77"/>
        <v>139.06666666666666</v>
      </c>
      <c r="P736" s="9">
        <f t="shared" si="78"/>
        <v>45.347826086956523</v>
      </c>
      <c r="Q736" t="s">
        <v>8317</v>
      </c>
      <c r="R736" t="s">
        <v>8318</v>
      </c>
      <c r="S736" s="13">
        <f t="shared" si="79"/>
        <v>42218.97206018518</v>
      </c>
      <c r="T736" s="14">
        <f t="shared" si="80"/>
        <v>42248.97206018518</v>
      </c>
      <c r="U736" s="13" t="str">
        <f t="shared" si="81"/>
        <v>Aug</v>
      </c>
      <c r="V736" t="str">
        <f t="shared" si="82"/>
        <v>Sep</v>
      </c>
      <c r="W736" t="str">
        <f t="shared" si="83"/>
        <v>2015</v>
      </c>
    </row>
    <row r="737" spans="1:23" ht="45" x14ac:dyDescent="0.2">
      <c r="A737">
        <v>3686</v>
      </c>
      <c r="B737" s="3" t="s">
        <v>3683</v>
      </c>
      <c r="C737" s="3" t="s">
        <v>7796</v>
      </c>
      <c r="D737">
        <v>350</v>
      </c>
      <c r="E737">
        <v>355</v>
      </c>
      <c r="F737" t="s">
        <v>8219</v>
      </c>
      <c r="G737" t="s">
        <v>8224</v>
      </c>
      <c r="H737" t="s">
        <v>8246</v>
      </c>
      <c r="I737">
        <v>1440820740</v>
      </c>
      <c r="J737">
        <v>1439567660</v>
      </c>
      <c r="K737" t="b">
        <v>0</v>
      </c>
      <c r="L737">
        <v>6</v>
      </c>
      <c r="M737" t="b">
        <v>1</v>
      </c>
      <c r="N737" t="s">
        <v>8271</v>
      </c>
      <c r="O737" s="8">
        <f t="shared" si="77"/>
        <v>101.42857142857142</v>
      </c>
      <c r="P737" s="9">
        <f t="shared" si="78"/>
        <v>59.166666666666664</v>
      </c>
      <c r="Q737" t="s">
        <v>8317</v>
      </c>
      <c r="R737" t="s">
        <v>8318</v>
      </c>
      <c r="S737" s="13">
        <f t="shared" si="79"/>
        <v>42230.454398148147</v>
      </c>
      <c r="T737" s="14">
        <f t="shared" si="80"/>
        <v>42244.957638888889</v>
      </c>
      <c r="U737" s="13" t="str">
        <f t="shared" si="81"/>
        <v>Aug</v>
      </c>
      <c r="V737" t="str">
        <f t="shared" si="82"/>
        <v>Aug</v>
      </c>
      <c r="W737" t="str">
        <f t="shared" si="83"/>
        <v>2015</v>
      </c>
    </row>
    <row r="738" spans="1:23" ht="30" x14ac:dyDescent="0.2">
      <c r="A738">
        <v>3700</v>
      </c>
      <c r="B738" s="3" t="s">
        <v>3697</v>
      </c>
      <c r="C738" s="3" t="s">
        <v>7810</v>
      </c>
      <c r="D738">
        <v>500</v>
      </c>
      <c r="E738">
        <v>606</v>
      </c>
      <c r="F738" t="s">
        <v>8219</v>
      </c>
      <c r="G738" t="s">
        <v>8224</v>
      </c>
      <c r="H738" t="s">
        <v>8246</v>
      </c>
      <c r="I738">
        <v>1412092800</v>
      </c>
      <c r="J738">
        <v>1409493800</v>
      </c>
      <c r="K738" t="b">
        <v>0</v>
      </c>
      <c r="L738">
        <v>18</v>
      </c>
      <c r="M738" t="b">
        <v>1</v>
      </c>
      <c r="N738" t="s">
        <v>8271</v>
      </c>
      <c r="O738" s="8">
        <f t="shared" si="77"/>
        <v>121.2</v>
      </c>
      <c r="P738" s="9">
        <f t="shared" si="78"/>
        <v>33.666666666666664</v>
      </c>
      <c r="Q738" t="s">
        <v>8317</v>
      </c>
      <c r="R738" t="s">
        <v>8318</v>
      </c>
      <c r="S738" s="13">
        <f t="shared" si="79"/>
        <v>41882.37731481481</v>
      </c>
      <c r="T738" s="14">
        <f t="shared" si="80"/>
        <v>41912.458333333328</v>
      </c>
      <c r="U738" s="13" t="str">
        <f t="shared" si="81"/>
        <v>Aug</v>
      </c>
      <c r="V738" t="str">
        <f t="shared" si="82"/>
        <v>Sep</v>
      </c>
      <c r="W738" t="str">
        <f t="shared" si="83"/>
        <v>2014</v>
      </c>
    </row>
    <row r="739" spans="1:23" ht="45" x14ac:dyDescent="0.2">
      <c r="A739">
        <v>3706</v>
      </c>
      <c r="B739" s="3" t="s">
        <v>3703</v>
      </c>
      <c r="C739" s="3" t="s">
        <v>7816</v>
      </c>
      <c r="D739">
        <v>1500</v>
      </c>
      <c r="E739">
        <v>1820</v>
      </c>
      <c r="F739" t="s">
        <v>8219</v>
      </c>
      <c r="G739" t="s">
        <v>8224</v>
      </c>
      <c r="H739" t="s">
        <v>8246</v>
      </c>
      <c r="I739">
        <v>1410558949</v>
      </c>
      <c r="J739">
        <v>1409262949</v>
      </c>
      <c r="K739" t="b">
        <v>0</v>
      </c>
      <c r="L739">
        <v>13</v>
      </c>
      <c r="M739" t="b">
        <v>1</v>
      </c>
      <c r="N739" t="s">
        <v>8271</v>
      </c>
      <c r="O739" s="8">
        <f t="shared" si="77"/>
        <v>121.33333333333334</v>
      </c>
      <c r="P739" s="9">
        <f t="shared" si="78"/>
        <v>140</v>
      </c>
      <c r="Q739" t="s">
        <v>8317</v>
      </c>
      <c r="R739" t="s">
        <v>8318</v>
      </c>
      <c r="S739" s="13">
        <f t="shared" si="79"/>
        <v>41879.705428240741</v>
      </c>
      <c r="T739" s="14">
        <f t="shared" si="80"/>
        <v>41894.705428240741</v>
      </c>
      <c r="U739" s="13" t="str">
        <f t="shared" si="81"/>
        <v>Aug</v>
      </c>
      <c r="V739" t="str">
        <f t="shared" si="82"/>
        <v>Sep</v>
      </c>
      <c r="W739" t="str">
        <f t="shared" si="83"/>
        <v>2014</v>
      </c>
    </row>
    <row r="740" spans="1:23" ht="45" x14ac:dyDescent="0.2">
      <c r="A740">
        <v>3781</v>
      </c>
      <c r="B740" s="3" t="s">
        <v>3778</v>
      </c>
      <c r="C740" s="3" t="s">
        <v>7891</v>
      </c>
      <c r="D740">
        <v>4500</v>
      </c>
      <c r="E740">
        <v>4935</v>
      </c>
      <c r="F740" t="s">
        <v>8219</v>
      </c>
      <c r="G740" t="s">
        <v>8224</v>
      </c>
      <c r="H740" t="s">
        <v>8246</v>
      </c>
      <c r="I740">
        <v>1410210685</v>
      </c>
      <c r="J740">
        <v>1408050685</v>
      </c>
      <c r="K740" t="b">
        <v>0</v>
      </c>
      <c r="L740">
        <v>52</v>
      </c>
      <c r="M740" t="b">
        <v>1</v>
      </c>
      <c r="N740" t="s">
        <v>8305</v>
      </c>
      <c r="O740" s="8">
        <f t="shared" si="77"/>
        <v>109.66666666666667</v>
      </c>
      <c r="P740" s="9">
        <f t="shared" si="78"/>
        <v>94.90384615384616</v>
      </c>
      <c r="Q740" t="s">
        <v>8317</v>
      </c>
      <c r="R740" t="s">
        <v>8359</v>
      </c>
      <c r="S740" s="13">
        <f t="shared" si="79"/>
        <v>41865.674594907403</v>
      </c>
      <c r="T740" s="14">
        <f t="shared" si="80"/>
        <v>41890.674594907403</v>
      </c>
      <c r="U740" s="13" t="str">
        <f t="shared" si="81"/>
        <v>Aug</v>
      </c>
      <c r="V740" t="str">
        <f t="shared" si="82"/>
        <v>Sep</v>
      </c>
      <c r="W740" t="str">
        <f t="shared" si="83"/>
        <v>2014</v>
      </c>
    </row>
    <row r="741" spans="1:23" ht="45" x14ac:dyDescent="0.2">
      <c r="A741">
        <v>3829</v>
      </c>
      <c r="B741" s="3" t="s">
        <v>3826</v>
      </c>
      <c r="C741" s="3" t="s">
        <v>7938</v>
      </c>
      <c r="D741">
        <v>500</v>
      </c>
      <c r="E741">
        <v>501</v>
      </c>
      <c r="F741" t="s">
        <v>8219</v>
      </c>
      <c r="G741" t="s">
        <v>8224</v>
      </c>
      <c r="H741" t="s">
        <v>8246</v>
      </c>
      <c r="I741">
        <v>1472676371</v>
      </c>
      <c r="J741">
        <v>1470948371</v>
      </c>
      <c r="K741" t="b">
        <v>0</v>
      </c>
      <c r="L741">
        <v>8</v>
      </c>
      <c r="M741" t="b">
        <v>1</v>
      </c>
      <c r="N741" t="s">
        <v>8271</v>
      </c>
      <c r="O741" s="8">
        <f t="shared" si="77"/>
        <v>100.2</v>
      </c>
      <c r="P741" s="9">
        <f t="shared" si="78"/>
        <v>62.625</v>
      </c>
      <c r="Q741" t="s">
        <v>8317</v>
      </c>
      <c r="R741" t="s">
        <v>8318</v>
      </c>
      <c r="S741" s="13">
        <f t="shared" si="79"/>
        <v>42593.657071759262</v>
      </c>
      <c r="T741" s="14">
        <f t="shared" si="80"/>
        <v>42613.657071759262</v>
      </c>
      <c r="U741" s="13" t="str">
        <f t="shared" si="81"/>
        <v>Aug</v>
      </c>
      <c r="V741" t="str">
        <f t="shared" si="82"/>
        <v>Aug</v>
      </c>
      <c r="W741" t="str">
        <f t="shared" si="83"/>
        <v>2016</v>
      </c>
    </row>
    <row r="742" spans="1:23" ht="30" x14ac:dyDescent="0.2">
      <c r="A742">
        <v>22</v>
      </c>
      <c r="B742" s="3" t="s">
        <v>24</v>
      </c>
      <c r="C742" s="3" t="s">
        <v>4133</v>
      </c>
      <c r="D742">
        <v>350</v>
      </c>
      <c r="E742">
        <v>410</v>
      </c>
      <c r="F742" t="s">
        <v>8219</v>
      </c>
      <c r="G742" t="s">
        <v>8224</v>
      </c>
      <c r="H742" t="s">
        <v>8246</v>
      </c>
      <c r="I742">
        <v>1420099140</v>
      </c>
      <c r="J742">
        <v>1418766740</v>
      </c>
      <c r="K742" t="b">
        <v>0</v>
      </c>
      <c r="L742">
        <v>8</v>
      </c>
      <c r="M742" t="b">
        <v>1</v>
      </c>
      <c r="N742" t="s">
        <v>8265</v>
      </c>
      <c r="O742" s="8">
        <f t="shared" si="77"/>
        <v>117.14285714285715</v>
      </c>
      <c r="P742" s="9">
        <f t="shared" si="78"/>
        <v>51.25</v>
      </c>
      <c r="Q742" t="s">
        <v>8310</v>
      </c>
      <c r="R742" t="s">
        <v>8311</v>
      </c>
      <c r="S742" s="13">
        <f t="shared" si="79"/>
        <v>41989.703009259254</v>
      </c>
      <c r="T742" s="14">
        <f t="shared" si="80"/>
        <v>42005.124305555553</v>
      </c>
      <c r="U742" s="13" t="str">
        <f t="shared" si="81"/>
        <v>Dec</v>
      </c>
      <c r="V742" t="str">
        <f t="shared" si="82"/>
        <v>Jan</v>
      </c>
      <c r="W742" t="str">
        <f t="shared" si="83"/>
        <v>2014</v>
      </c>
    </row>
    <row r="743" spans="1:23" ht="45" x14ac:dyDescent="0.2">
      <c r="A743">
        <v>50</v>
      </c>
      <c r="B743" s="3" t="s">
        <v>52</v>
      </c>
      <c r="C743" s="3" t="s">
        <v>4161</v>
      </c>
      <c r="D743">
        <v>600</v>
      </c>
      <c r="E743">
        <v>600</v>
      </c>
      <c r="F743" t="s">
        <v>8219</v>
      </c>
      <c r="G743" t="s">
        <v>8225</v>
      </c>
      <c r="H743" t="s">
        <v>8247</v>
      </c>
      <c r="I743">
        <v>1422637200</v>
      </c>
      <c r="J743">
        <v>1419271458</v>
      </c>
      <c r="K743" t="b">
        <v>0</v>
      </c>
      <c r="L743">
        <v>22</v>
      </c>
      <c r="M743" t="b">
        <v>1</v>
      </c>
      <c r="N743" t="s">
        <v>8265</v>
      </c>
      <c r="O743" s="8">
        <f t="shared" si="77"/>
        <v>100</v>
      </c>
      <c r="P743" s="9">
        <f t="shared" si="78"/>
        <v>27.272727272727273</v>
      </c>
      <c r="Q743" t="s">
        <v>8310</v>
      </c>
      <c r="R743" t="s">
        <v>8311</v>
      </c>
      <c r="S743" s="13">
        <f t="shared" si="79"/>
        <v>41995.544652777775</v>
      </c>
      <c r="T743" s="14">
        <f t="shared" si="80"/>
        <v>42034.499999999993</v>
      </c>
      <c r="U743" s="13" t="str">
        <f t="shared" si="81"/>
        <v>Dec</v>
      </c>
      <c r="V743" t="str">
        <f t="shared" si="82"/>
        <v>Jan</v>
      </c>
      <c r="W743" t="str">
        <f t="shared" si="83"/>
        <v>2014</v>
      </c>
    </row>
    <row r="744" spans="1:23" ht="45" x14ac:dyDescent="0.2">
      <c r="A744">
        <v>63</v>
      </c>
      <c r="B744" s="3" t="s">
        <v>65</v>
      </c>
      <c r="C744" s="3" t="s">
        <v>4174</v>
      </c>
      <c r="D744">
        <v>2000</v>
      </c>
      <c r="E744">
        <v>2270.37</v>
      </c>
      <c r="F744" t="s">
        <v>8219</v>
      </c>
      <c r="G744" t="s">
        <v>8224</v>
      </c>
      <c r="H744" t="s">
        <v>8246</v>
      </c>
      <c r="I744">
        <v>1388206740</v>
      </c>
      <c r="J744">
        <v>1386194013</v>
      </c>
      <c r="K744" t="b">
        <v>0</v>
      </c>
      <c r="L744">
        <v>64</v>
      </c>
      <c r="M744" t="b">
        <v>1</v>
      </c>
      <c r="N744" t="s">
        <v>8266</v>
      </c>
      <c r="O744" s="8">
        <f t="shared" si="77"/>
        <v>113.51849999999999</v>
      </c>
      <c r="P744" s="9">
        <f t="shared" si="78"/>
        <v>35.474531249999998</v>
      </c>
      <c r="Q744" t="s">
        <v>8310</v>
      </c>
      <c r="R744" t="s">
        <v>8312</v>
      </c>
      <c r="S744" s="13">
        <f t="shared" si="79"/>
        <v>41612.703854166662</v>
      </c>
      <c r="T744" s="14">
        <f t="shared" si="80"/>
        <v>41635.999305555553</v>
      </c>
      <c r="U744" s="13" t="str">
        <f t="shared" si="81"/>
        <v>Dec</v>
      </c>
      <c r="V744" t="str">
        <f t="shared" si="82"/>
        <v>Dec</v>
      </c>
      <c r="W744" t="str">
        <f t="shared" si="83"/>
        <v>2013</v>
      </c>
    </row>
    <row r="745" spans="1:23" ht="45" x14ac:dyDescent="0.2">
      <c r="A745">
        <v>74</v>
      </c>
      <c r="B745" s="3" t="s">
        <v>76</v>
      </c>
      <c r="C745" s="3" t="s">
        <v>4185</v>
      </c>
      <c r="D745">
        <v>500</v>
      </c>
      <c r="E745">
        <v>564.66</v>
      </c>
      <c r="F745" t="s">
        <v>8219</v>
      </c>
      <c r="G745" t="s">
        <v>8230</v>
      </c>
      <c r="H745" t="s">
        <v>8249</v>
      </c>
      <c r="I745">
        <v>1453376495</v>
      </c>
      <c r="J745">
        <v>1450784495</v>
      </c>
      <c r="K745" t="b">
        <v>0</v>
      </c>
      <c r="L745">
        <v>29</v>
      </c>
      <c r="M745" t="b">
        <v>1</v>
      </c>
      <c r="N745" t="s">
        <v>8266</v>
      </c>
      <c r="O745" s="8">
        <f t="shared" si="77"/>
        <v>112.93199999999999</v>
      </c>
      <c r="P745" s="9">
        <f t="shared" si="78"/>
        <v>19.471034482758618</v>
      </c>
      <c r="Q745" t="s">
        <v>8310</v>
      </c>
      <c r="R745" t="s">
        <v>8312</v>
      </c>
      <c r="S745" s="13">
        <f t="shared" si="79"/>
        <v>42360.278877314813</v>
      </c>
      <c r="T745" s="14">
        <f t="shared" si="80"/>
        <v>42390.278877314813</v>
      </c>
      <c r="U745" s="13" t="str">
        <f t="shared" si="81"/>
        <v>Dec</v>
      </c>
      <c r="V745" t="str">
        <f t="shared" si="82"/>
        <v>Jan</v>
      </c>
      <c r="W745" t="str">
        <f t="shared" si="83"/>
        <v>2015</v>
      </c>
    </row>
    <row r="746" spans="1:23" ht="45" x14ac:dyDescent="0.2">
      <c r="A746">
        <v>92</v>
      </c>
      <c r="B746" s="3" t="s">
        <v>94</v>
      </c>
      <c r="C746" s="3" t="s">
        <v>4203</v>
      </c>
      <c r="D746">
        <v>5000</v>
      </c>
      <c r="E746">
        <v>5260</v>
      </c>
      <c r="F746" t="s">
        <v>8219</v>
      </c>
      <c r="G746" t="s">
        <v>8229</v>
      </c>
      <c r="H746" t="s">
        <v>8251</v>
      </c>
      <c r="I746">
        <v>1485936000</v>
      </c>
      <c r="J746">
        <v>1481949983</v>
      </c>
      <c r="K746" t="b">
        <v>0</v>
      </c>
      <c r="L746">
        <v>43</v>
      </c>
      <c r="M746" t="b">
        <v>1</v>
      </c>
      <c r="N746" t="s">
        <v>8266</v>
      </c>
      <c r="O746" s="8">
        <f t="shared" si="77"/>
        <v>105.2</v>
      </c>
      <c r="P746" s="9">
        <f t="shared" si="78"/>
        <v>122.32558139534883</v>
      </c>
      <c r="Q746" t="s">
        <v>8310</v>
      </c>
      <c r="R746" t="s">
        <v>8312</v>
      </c>
      <c r="S746" s="13">
        <f t="shared" si="79"/>
        <v>42720.990543981483</v>
      </c>
      <c r="T746" s="14">
        <f t="shared" si="80"/>
        <v>42767.124999999993</v>
      </c>
      <c r="U746" s="13" t="str">
        <f t="shared" si="81"/>
        <v>Dec</v>
      </c>
      <c r="V746" t="str">
        <f t="shared" si="82"/>
        <v>Feb</v>
      </c>
      <c r="W746" t="str">
        <f t="shared" si="83"/>
        <v>2016</v>
      </c>
    </row>
    <row r="747" spans="1:23" ht="30" x14ac:dyDescent="0.2">
      <c r="A747">
        <v>99</v>
      </c>
      <c r="B747" s="3" t="s">
        <v>101</v>
      </c>
      <c r="C747" s="3" t="s">
        <v>4210</v>
      </c>
      <c r="D747">
        <v>1500</v>
      </c>
      <c r="E747">
        <v>1590.29</v>
      </c>
      <c r="F747" t="s">
        <v>8219</v>
      </c>
      <c r="G747" t="s">
        <v>8224</v>
      </c>
      <c r="H747" t="s">
        <v>8246</v>
      </c>
      <c r="I747">
        <v>1390426799</v>
      </c>
      <c r="J747">
        <v>1387834799</v>
      </c>
      <c r="K747" t="b">
        <v>0</v>
      </c>
      <c r="L747">
        <v>39</v>
      </c>
      <c r="M747" t="b">
        <v>1</v>
      </c>
      <c r="N747" t="s">
        <v>8266</v>
      </c>
      <c r="O747" s="8">
        <f t="shared" si="77"/>
        <v>106.01933333333334</v>
      </c>
      <c r="P747" s="9">
        <f t="shared" si="78"/>
        <v>40.776666666666664</v>
      </c>
      <c r="Q747" t="s">
        <v>8310</v>
      </c>
      <c r="R747" t="s">
        <v>8312</v>
      </c>
      <c r="S747" s="13">
        <f t="shared" si="79"/>
        <v>41631.694432870368</v>
      </c>
      <c r="T747" s="14">
        <f t="shared" si="80"/>
        <v>41661.694432870368</v>
      </c>
      <c r="U747" s="13" t="str">
        <f t="shared" si="81"/>
        <v>Dec</v>
      </c>
      <c r="V747" t="str">
        <f t="shared" si="82"/>
        <v>Jan</v>
      </c>
      <c r="W747" t="str">
        <f t="shared" si="83"/>
        <v>2013</v>
      </c>
    </row>
    <row r="748" spans="1:23" ht="45" x14ac:dyDescent="0.2">
      <c r="A748">
        <v>101</v>
      </c>
      <c r="B748" s="3" t="s">
        <v>103</v>
      </c>
      <c r="C748" s="3" t="s">
        <v>4212</v>
      </c>
      <c r="D748">
        <v>3500</v>
      </c>
      <c r="E748">
        <v>3500</v>
      </c>
      <c r="F748" t="s">
        <v>8219</v>
      </c>
      <c r="G748" t="s">
        <v>8224</v>
      </c>
      <c r="H748" t="s">
        <v>8246</v>
      </c>
      <c r="I748">
        <v>1359052710</v>
      </c>
      <c r="J748">
        <v>1356979110</v>
      </c>
      <c r="K748" t="b">
        <v>0</v>
      </c>
      <c r="L748">
        <v>35</v>
      </c>
      <c r="M748" t="b">
        <v>1</v>
      </c>
      <c r="N748" t="s">
        <v>8266</v>
      </c>
      <c r="O748" s="8">
        <f t="shared" si="77"/>
        <v>100</v>
      </c>
      <c r="P748" s="9">
        <f t="shared" si="78"/>
        <v>100</v>
      </c>
      <c r="Q748" t="s">
        <v>8310</v>
      </c>
      <c r="R748" t="s">
        <v>8312</v>
      </c>
      <c r="S748" s="13">
        <f t="shared" si="79"/>
        <v>41274.568402777775</v>
      </c>
      <c r="T748" s="14">
        <f t="shared" si="80"/>
        <v>41298.568402777775</v>
      </c>
      <c r="U748" s="13" t="str">
        <f t="shared" si="81"/>
        <v>Dec</v>
      </c>
      <c r="V748" t="str">
        <f t="shared" si="82"/>
        <v>Jan</v>
      </c>
      <c r="W748" t="str">
        <f t="shared" si="83"/>
        <v>2012</v>
      </c>
    </row>
    <row r="749" spans="1:23" ht="45" x14ac:dyDescent="0.2">
      <c r="A749">
        <v>271</v>
      </c>
      <c r="B749" s="3" t="s">
        <v>272</v>
      </c>
      <c r="C749" s="3" t="s">
        <v>4381</v>
      </c>
      <c r="D749">
        <v>30000</v>
      </c>
      <c r="E749">
        <v>31404</v>
      </c>
      <c r="F749" t="s">
        <v>8219</v>
      </c>
      <c r="G749" t="s">
        <v>8224</v>
      </c>
      <c r="H749" t="s">
        <v>8246</v>
      </c>
      <c r="I749">
        <v>1388649600</v>
      </c>
      <c r="J749">
        <v>1386123861</v>
      </c>
      <c r="K749" t="b">
        <v>1</v>
      </c>
      <c r="L749">
        <v>287</v>
      </c>
      <c r="M749" t="b">
        <v>1</v>
      </c>
      <c r="N749" t="s">
        <v>8269</v>
      </c>
      <c r="O749" s="8">
        <f t="shared" si="77"/>
        <v>104.67999999999999</v>
      </c>
      <c r="P749" s="9">
        <f t="shared" si="78"/>
        <v>109.42160278745645</v>
      </c>
      <c r="Q749" t="s">
        <v>8310</v>
      </c>
      <c r="R749" t="s">
        <v>8315</v>
      </c>
      <c r="S749" s="13">
        <f t="shared" si="79"/>
        <v>41611.891909722217</v>
      </c>
      <c r="T749" s="14">
        <f t="shared" si="80"/>
        <v>41641.125</v>
      </c>
      <c r="U749" s="13" t="str">
        <f t="shared" si="81"/>
        <v>Dec</v>
      </c>
      <c r="V749" t="str">
        <f t="shared" si="82"/>
        <v>Jan</v>
      </c>
      <c r="W749" t="str">
        <f t="shared" si="83"/>
        <v>2013</v>
      </c>
    </row>
    <row r="750" spans="1:23" ht="45" x14ac:dyDescent="0.2">
      <c r="A750">
        <v>284</v>
      </c>
      <c r="B750" s="3" t="s">
        <v>285</v>
      </c>
      <c r="C750" s="3" t="s">
        <v>4394</v>
      </c>
      <c r="D750">
        <v>40000</v>
      </c>
      <c r="E750">
        <v>41850.46</v>
      </c>
      <c r="F750" t="s">
        <v>8219</v>
      </c>
      <c r="G750" t="s">
        <v>8224</v>
      </c>
      <c r="H750" t="s">
        <v>8246</v>
      </c>
      <c r="I750">
        <v>1327167780</v>
      </c>
      <c r="J750">
        <v>1325007780</v>
      </c>
      <c r="K750" t="b">
        <v>1</v>
      </c>
      <c r="L750">
        <v>760</v>
      </c>
      <c r="M750" t="b">
        <v>1</v>
      </c>
      <c r="N750" t="s">
        <v>8269</v>
      </c>
      <c r="O750" s="8">
        <f t="shared" si="77"/>
        <v>104.62615</v>
      </c>
      <c r="P750" s="9">
        <f t="shared" si="78"/>
        <v>55.066394736842106</v>
      </c>
      <c r="Q750" t="s">
        <v>8310</v>
      </c>
      <c r="R750" t="s">
        <v>8315</v>
      </c>
      <c r="S750" s="13">
        <f t="shared" si="79"/>
        <v>40904.529861111107</v>
      </c>
      <c r="T750" s="14">
        <f t="shared" si="80"/>
        <v>40929.529861111107</v>
      </c>
      <c r="U750" s="13" t="str">
        <f t="shared" si="81"/>
        <v>Dec</v>
      </c>
      <c r="V750" t="str">
        <f t="shared" si="82"/>
        <v>Jan</v>
      </c>
      <c r="W750" t="str">
        <f t="shared" si="83"/>
        <v>2011</v>
      </c>
    </row>
    <row r="751" spans="1:23" ht="30" x14ac:dyDescent="0.2">
      <c r="A751">
        <v>290</v>
      </c>
      <c r="B751" s="3" t="s">
        <v>291</v>
      </c>
      <c r="C751" s="3" t="s">
        <v>4400</v>
      </c>
      <c r="D751">
        <v>4500</v>
      </c>
      <c r="E751">
        <v>4800.8</v>
      </c>
      <c r="F751" t="s">
        <v>8219</v>
      </c>
      <c r="G751" t="s">
        <v>8224</v>
      </c>
      <c r="H751" t="s">
        <v>8246</v>
      </c>
      <c r="I751">
        <v>1296633540</v>
      </c>
      <c r="J751">
        <v>1292316697</v>
      </c>
      <c r="K751" t="b">
        <v>1</v>
      </c>
      <c r="L751">
        <v>168</v>
      </c>
      <c r="M751" t="b">
        <v>1</v>
      </c>
      <c r="N751" t="s">
        <v>8269</v>
      </c>
      <c r="O751" s="8">
        <f t="shared" si="77"/>
        <v>106.68444444444445</v>
      </c>
      <c r="P751" s="9">
        <f t="shared" si="78"/>
        <v>28.576190476190476</v>
      </c>
      <c r="Q751" t="s">
        <v>8310</v>
      </c>
      <c r="R751" t="s">
        <v>8315</v>
      </c>
      <c r="S751" s="13">
        <f t="shared" si="79"/>
        <v>40526.160844907405</v>
      </c>
      <c r="T751" s="14">
        <f t="shared" si="80"/>
        <v>40576.124305555553</v>
      </c>
      <c r="U751" s="13" t="str">
        <f t="shared" si="81"/>
        <v>Dec</v>
      </c>
      <c r="V751" t="str">
        <f t="shared" si="82"/>
        <v>Feb</v>
      </c>
      <c r="W751" t="str">
        <f t="shared" si="83"/>
        <v>2010</v>
      </c>
    </row>
    <row r="752" spans="1:23" ht="45" x14ac:dyDescent="0.2">
      <c r="A752">
        <v>369</v>
      </c>
      <c r="B752" s="3" t="s">
        <v>370</v>
      </c>
      <c r="C752" s="3" t="s">
        <v>4479</v>
      </c>
      <c r="D752">
        <v>6500</v>
      </c>
      <c r="E752">
        <v>7160.12</v>
      </c>
      <c r="F752" t="s">
        <v>8219</v>
      </c>
      <c r="G752" t="s">
        <v>8224</v>
      </c>
      <c r="H752" t="s">
        <v>8246</v>
      </c>
      <c r="I752">
        <v>1326633269</v>
      </c>
      <c r="J752">
        <v>1324041269</v>
      </c>
      <c r="K752" t="b">
        <v>0</v>
      </c>
      <c r="L752">
        <v>167</v>
      </c>
      <c r="M752" t="b">
        <v>1</v>
      </c>
      <c r="N752" t="s">
        <v>8269</v>
      </c>
      <c r="O752" s="8">
        <f t="shared" si="77"/>
        <v>110.15569230769231</v>
      </c>
      <c r="P752" s="9">
        <f t="shared" si="78"/>
        <v>42.874970059880241</v>
      </c>
      <c r="Q752" t="s">
        <v>8310</v>
      </c>
      <c r="R752" t="s">
        <v>8315</v>
      </c>
      <c r="S752" s="13">
        <f t="shared" si="79"/>
        <v>40893.3433912037</v>
      </c>
      <c r="T752" s="14">
        <f t="shared" si="80"/>
        <v>40923.3433912037</v>
      </c>
      <c r="U752" s="13" t="str">
        <f t="shared" si="81"/>
        <v>Dec</v>
      </c>
      <c r="V752" t="str">
        <f t="shared" si="82"/>
        <v>Jan</v>
      </c>
      <c r="W752" t="str">
        <f t="shared" si="83"/>
        <v>2011</v>
      </c>
    </row>
    <row r="753" spans="1:23" ht="45" x14ac:dyDescent="0.2">
      <c r="A753">
        <v>370</v>
      </c>
      <c r="B753" s="3" t="s">
        <v>371</v>
      </c>
      <c r="C753" s="3" t="s">
        <v>4480</v>
      </c>
      <c r="D753">
        <v>25000</v>
      </c>
      <c r="E753">
        <v>30505</v>
      </c>
      <c r="F753" t="s">
        <v>8219</v>
      </c>
      <c r="G753" t="s">
        <v>8224</v>
      </c>
      <c r="H753" t="s">
        <v>8246</v>
      </c>
      <c r="I753">
        <v>1483729500</v>
      </c>
      <c r="J753">
        <v>1481137500</v>
      </c>
      <c r="K753" t="b">
        <v>0</v>
      </c>
      <c r="L753">
        <v>43</v>
      </c>
      <c r="M753" t="b">
        <v>1</v>
      </c>
      <c r="N753" t="s">
        <v>8269</v>
      </c>
      <c r="O753" s="8">
        <f t="shared" si="77"/>
        <v>122.02</v>
      </c>
      <c r="P753" s="9">
        <f t="shared" si="78"/>
        <v>709.41860465116281</v>
      </c>
      <c r="Q753" t="s">
        <v>8310</v>
      </c>
      <c r="R753" t="s">
        <v>8315</v>
      </c>
      <c r="S753" s="13">
        <f t="shared" si="79"/>
        <v>42711.586805555555</v>
      </c>
      <c r="T753" s="14">
        <f t="shared" si="80"/>
        <v>42741.586805555555</v>
      </c>
      <c r="U753" s="13" t="str">
        <f t="shared" si="81"/>
        <v>Dec</v>
      </c>
      <c r="V753" t="str">
        <f t="shared" si="82"/>
        <v>Jan</v>
      </c>
      <c r="W753" t="str">
        <f t="shared" si="83"/>
        <v>2016</v>
      </c>
    </row>
    <row r="754" spans="1:23" ht="45" x14ac:dyDescent="0.2">
      <c r="A754">
        <v>371</v>
      </c>
      <c r="B754" s="3" t="s">
        <v>372</v>
      </c>
      <c r="C754" s="3" t="s">
        <v>4481</v>
      </c>
      <c r="D754">
        <v>150000</v>
      </c>
      <c r="E754">
        <v>171253</v>
      </c>
      <c r="F754" t="s">
        <v>8219</v>
      </c>
      <c r="G754" t="s">
        <v>8224</v>
      </c>
      <c r="H754" t="s">
        <v>8246</v>
      </c>
      <c r="I754">
        <v>1359743139</v>
      </c>
      <c r="J754">
        <v>1355855139</v>
      </c>
      <c r="K754" t="b">
        <v>0</v>
      </c>
      <c r="L754">
        <v>1062</v>
      </c>
      <c r="M754" t="b">
        <v>1</v>
      </c>
      <c r="N754" t="s">
        <v>8269</v>
      </c>
      <c r="O754" s="8">
        <f t="shared" si="77"/>
        <v>114.16866666666667</v>
      </c>
      <c r="P754" s="9">
        <f t="shared" si="78"/>
        <v>161.25517890772127</v>
      </c>
      <c r="Q754" t="s">
        <v>8310</v>
      </c>
      <c r="R754" t="s">
        <v>8315</v>
      </c>
      <c r="S754" s="13">
        <f t="shared" si="79"/>
        <v>41261.559479166666</v>
      </c>
      <c r="T754" s="14">
        <f t="shared" si="80"/>
        <v>41306.559479166666</v>
      </c>
      <c r="U754" s="13" t="str">
        <f t="shared" si="81"/>
        <v>Dec</v>
      </c>
      <c r="V754" t="str">
        <f t="shared" si="82"/>
        <v>Feb</v>
      </c>
      <c r="W754" t="str">
        <f t="shared" si="83"/>
        <v>2012</v>
      </c>
    </row>
    <row r="755" spans="1:23" ht="45" x14ac:dyDescent="0.2">
      <c r="A755">
        <v>380</v>
      </c>
      <c r="B755" s="3" t="s">
        <v>381</v>
      </c>
      <c r="C755" s="3" t="s">
        <v>4490</v>
      </c>
      <c r="D755">
        <v>4000</v>
      </c>
      <c r="E755">
        <v>5660</v>
      </c>
      <c r="F755" t="s">
        <v>8219</v>
      </c>
      <c r="G755" t="s">
        <v>8224</v>
      </c>
      <c r="H755" t="s">
        <v>8246</v>
      </c>
      <c r="I755">
        <v>1453569392</v>
      </c>
      <c r="J755">
        <v>1451409392</v>
      </c>
      <c r="K755" t="b">
        <v>0</v>
      </c>
      <c r="L755">
        <v>49</v>
      </c>
      <c r="M755" t="b">
        <v>1</v>
      </c>
      <c r="N755" t="s">
        <v>8269</v>
      </c>
      <c r="O755" s="8">
        <f t="shared" si="77"/>
        <v>141.5</v>
      </c>
      <c r="P755" s="9">
        <f t="shared" si="78"/>
        <v>115.51020408163265</v>
      </c>
      <c r="Q755" t="s">
        <v>8310</v>
      </c>
      <c r="R755" t="s">
        <v>8315</v>
      </c>
      <c r="S755" s="13">
        <f t="shared" si="79"/>
        <v>42367.511481481481</v>
      </c>
      <c r="T755" s="14">
        <f t="shared" si="80"/>
        <v>42392.511481481481</v>
      </c>
      <c r="U755" s="13" t="str">
        <f t="shared" si="81"/>
        <v>Dec</v>
      </c>
      <c r="V755" t="str">
        <f t="shared" si="82"/>
        <v>Jan</v>
      </c>
      <c r="W755" t="str">
        <f t="shared" si="83"/>
        <v>2015</v>
      </c>
    </row>
    <row r="756" spans="1:23" ht="45" x14ac:dyDescent="0.2">
      <c r="A756">
        <v>384</v>
      </c>
      <c r="B756" s="3" t="s">
        <v>385</v>
      </c>
      <c r="C756" s="3" t="s">
        <v>4494</v>
      </c>
      <c r="D756">
        <v>20000</v>
      </c>
      <c r="E756">
        <v>22421</v>
      </c>
      <c r="F756" t="s">
        <v>8219</v>
      </c>
      <c r="G756" t="s">
        <v>8224</v>
      </c>
      <c r="H756" t="s">
        <v>8246</v>
      </c>
      <c r="I756">
        <v>1420569947</v>
      </c>
      <c r="J756">
        <v>1417977947</v>
      </c>
      <c r="K756" t="b">
        <v>0</v>
      </c>
      <c r="L756">
        <v>383</v>
      </c>
      <c r="M756" t="b">
        <v>1</v>
      </c>
      <c r="N756" t="s">
        <v>8269</v>
      </c>
      <c r="O756" s="8">
        <f t="shared" si="77"/>
        <v>112.105</v>
      </c>
      <c r="P756" s="9">
        <f t="shared" si="78"/>
        <v>58.540469973890339</v>
      </c>
      <c r="Q756" t="s">
        <v>8310</v>
      </c>
      <c r="R756" t="s">
        <v>8315</v>
      </c>
      <c r="S756" s="13">
        <f t="shared" si="79"/>
        <v>41980.573460648149</v>
      </c>
      <c r="T756" s="14">
        <f t="shared" si="80"/>
        <v>42010.573460648149</v>
      </c>
      <c r="U756" s="13" t="str">
        <f t="shared" si="81"/>
        <v>Dec</v>
      </c>
      <c r="V756" t="str">
        <f t="shared" si="82"/>
        <v>Jan</v>
      </c>
      <c r="W756" t="str">
        <f t="shared" si="83"/>
        <v>2014</v>
      </c>
    </row>
    <row r="757" spans="1:23" ht="45" x14ac:dyDescent="0.2">
      <c r="A757">
        <v>529</v>
      </c>
      <c r="B757" s="3" t="s">
        <v>530</v>
      </c>
      <c r="C757" s="3" t="s">
        <v>4639</v>
      </c>
      <c r="D757">
        <v>1200</v>
      </c>
      <c r="E757">
        <v>1565</v>
      </c>
      <c r="F757" t="s">
        <v>8219</v>
      </c>
      <c r="G757" t="s">
        <v>8229</v>
      </c>
      <c r="H757" t="s">
        <v>8251</v>
      </c>
      <c r="I757">
        <v>1484110800</v>
      </c>
      <c r="J757">
        <v>1482281094</v>
      </c>
      <c r="K757" t="b">
        <v>0</v>
      </c>
      <c r="L757">
        <v>18</v>
      </c>
      <c r="M757" t="b">
        <v>1</v>
      </c>
      <c r="N757" t="s">
        <v>8271</v>
      </c>
      <c r="O757" s="8">
        <f t="shared" si="77"/>
        <v>130.41666666666666</v>
      </c>
      <c r="P757" s="9">
        <f t="shared" si="78"/>
        <v>86.944444444444443</v>
      </c>
      <c r="Q757" t="s">
        <v>8317</v>
      </c>
      <c r="R757" t="s">
        <v>8318</v>
      </c>
      <c r="S757" s="13">
        <f t="shared" si="79"/>
        <v>42724.822847222218</v>
      </c>
      <c r="T757" s="14">
        <f t="shared" si="80"/>
        <v>42745.999999999993</v>
      </c>
      <c r="U757" s="13" t="str">
        <f t="shared" si="81"/>
        <v>Dec</v>
      </c>
      <c r="V757" t="str">
        <f t="shared" si="82"/>
        <v>Jan</v>
      </c>
      <c r="W757" t="str">
        <f t="shared" si="83"/>
        <v>2016</v>
      </c>
    </row>
    <row r="758" spans="1:23" ht="30" x14ac:dyDescent="0.2">
      <c r="A758">
        <v>535</v>
      </c>
      <c r="B758" s="3" t="s">
        <v>536</v>
      </c>
      <c r="C758" s="3" t="s">
        <v>4645</v>
      </c>
      <c r="D758">
        <v>2000</v>
      </c>
      <c r="E758">
        <v>2050</v>
      </c>
      <c r="F758" t="s">
        <v>8219</v>
      </c>
      <c r="G758" t="s">
        <v>8225</v>
      </c>
      <c r="H758" t="s">
        <v>8247</v>
      </c>
      <c r="I758">
        <v>1483707905</v>
      </c>
      <c r="J758">
        <v>1481115905</v>
      </c>
      <c r="K758" t="b">
        <v>0</v>
      </c>
      <c r="L758">
        <v>59</v>
      </c>
      <c r="M758" t="b">
        <v>1</v>
      </c>
      <c r="N758" t="s">
        <v>8271</v>
      </c>
      <c r="O758" s="8">
        <f t="shared" si="77"/>
        <v>102.49999999999999</v>
      </c>
      <c r="P758" s="9">
        <f t="shared" si="78"/>
        <v>34.745762711864408</v>
      </c>
      <c r="Q758" t="s">
        <v>8317</v>
      </c>
      <c r="R758" t="s">
        <v>8318</v>
      </c>
      <c r="S758" s="13">
        <f t="shared" si="79"/>
        <v>42711.336863425924</v>
      </c>
      <c r="T758" s="14">
        <f t="shared" si="80"/>
        <v>42741.336863425924</v>
      </c>
      <c r="U758" s="13" t="str">
        <f t="shared" si="81"/>
        <v>Dec</v>
      </c>
      <c r="V758" t="str">
        <f t="shared" si="82"/>
        <v>Jan</v>
      </c>
      <c r="W758" t="str">
        <f t="shared" si="83"/>
        <v>2016</v>
      </c>
    </row>
    <row r="759" spans="1:23" ht="45" x14ac:dyDescent="0.2">
      <c r="A759">
        <v>727</v>
      </c>
      <c r="B759" s="3" t="s">
        <v>728</v>
      </c>
      <c r="C759" s="3" t="s">
        <v>4837</v>
      </c>
      <c r="D759">
        <v>3500</v>
      </c>
      <c r="E759">
        <v>5443</v>
      </c>
      <c r="F759" t="s">
        <v>8219</v>
      </c>
      <c r="G759" t="s">
        <v>8224</v>
      </c>
      <c r="H759" t="s">
        <v>8246</v>
      </c>
      <c r="I759">
        <v>1358198400</v>
      </c>
      <c r="J759">
        <v>1354580949</v>
      </c>
      <c r="K759" t="b">
        <v>0</v>
      </c>
      <c r="L759">
        <v>149</v>
      </c>
      <c r="M759" t="b">
        <v>1</v>
      </c>
      <c r="N759" t="s">
        <v>8274</v>
      </c>
      <c r="O759" s="8">
        <f t="shared" si="77"/>
        <v>155.51428571428571</v>
      </c>
      <c r="P759" s="9">
        <f t="shared" si="78"/>
        <v>36.530201342281877</v>
      </c>
      <c r="Q759" t="s">
        <v>8322</v>
      </c>
      <c r="R759" t="s">
        <v>8323</v>
      </c>
      <c r="S759" s="13">
        <f t="shared" si="79"/>
        <v>41246.811909722222</v>
      </c>
      <c r="T759" s="14">
        <f t="shared" si="80"/>
        <v>41288.680555555555</v>
      </c>
      <c r="U759" s="13" t="str">
        <f t="shared" si="81"/>
        <v>Dec</v>
      </c>
      <c r="V759" t="str">
        <f t="shared" si="82"/>
        <v>Jan</v>
      </c>
      <c r="W759" t="str">
        <f t="shared" si="83"/>
        <v>2012</v>
      </c>
    </row>
    <row r="760" spans="1:23" ht="45" x14ac:dyDescent="0.2">
      <c r="A760">
        <v>731</v>
      </c>
      <c r="B760" s="3" t="s">
        <v>732</v>
      </c>
      <c r="C760" s="3" t="s">
        <v>4841</v>
      </c>
      <c r="D760">
        <v>5000</v>
      </c>
      <c r="E760">
        <v>6300</v>
      </c>
      <c r="F760" t="s">
        <v>8219</v>
      </c>
      <c r="G760" t="s">
        <v>8224</v>
      </c>
      <c r="H760" t="s">
        <v>8246</v>
      </c>
      <c r="I760">
        <v>1327212000</v>
      </c>
      <c r="J760">
        <v>1322852747</v>
      </c>
      <c r="K760" t="b">
        <v>0</v>
      </c>
      <c r="L760">
        <v>71</v>
      </c>
      <c r="M760" t="b">
        <v>1</v>
      </c>
      <c r="N760" t="s">
        <v>8274</v>
      </c>
      <c r="O760" s="8">
        <f t="shared" si="77"/>
        <v>126</v>
      </c>
      <c r="P760" s="9">
        <f t="shared" si="78"/>
        <v>88.732394366197184</v>
      </c>
      <c r="Q760" t="s">
        <v>8322</v>
      </c>
      <c r="R760" t="s">
        <v>8323</v>
      </c>
      <c r="S760" s="13">
        <f t="shared" si="79"/>
        <v>40879.587349537032</v>
      </c>
      <c r="T760" s="14">
        <f t="shared" si="80"/>
        <v>40930.041666666664</v>
      </c>
      <c r="U760" s="13" t="str">
        <f t="shared" si="81"/>
        <v>Dec</v>
      </c>
      <c r="V760" t="str">
        <f t="shared" si="82"/>
        <v>Jan</v>
      </c>
      <c r="W760" t="str">
        <f t="shared" si="83"/>
        <v>2011</v>
      </c>
    </row>
    <row r="761" spans="1:23" ht="45" x14ac:dyDescent="0.2">
      <c r="A761">
        <v>747</v>
      </c>
      <c r="B761" s="3" t="s">
        <v>748</v>
      </c>
      <c r="C761" s="3" t="s">
        <v>4857</v>
      </c>
      <c r="D761">
        <v>7000</v>
      </c>
      <c r="E761">
        <v>7003</v>
      </c>
      <c r="F761" t="s">
        <v>8219</v>
      </c>
      <c r="G761" t="s">
        <v>8233</v>
      </c>
      <c r="H761" t="s">
        <v>8249</v>
      </c>
      <c r="I761">
        <v>1421319240</v>
      </c>
      <c r="J761">
        <v>1418649019</v>
      </c>
      <c r="K761" t="b">
        <v>0</v>
      </c>
      <c r="L761">
        <v>55</v>
      </c>
      <c r="M761" t="b">
        <v>1</v>
      </c>
      <c r="N761" t="s">
        <v>8274</v>
      </c>
      <c r="O761" s="8">
        <f t="shared" si="77"/>
        <v>100.04285714285714</v>
      </c>
      <c r="P761" s="9">
        <f t="shared" si="78"/>
        <v>127.32727272727273</v>
      </c>
      <c r="Q761" t="s">
        <v>8322</v>
      </c>
      <c r="R761" t="s">
        <v>8323</v>
      </c>
      <c r="S761" s="13">
        <f t="shared" si="79"/>
        <v>41988.340497685182</v>
      </c>
      <c r="T761" s="14">
        <f t="shared" si="80"/>
        <v>42019.245833333327</v>
      </c>
      <c r="U761" s="13" t="str">
        <f t="shared" si="81"/>
        <v>Dec</v>
      </c>
      <c r="V761" t="str">
        <f t="shared" si="82"/>
        <v>Jan</v>
      </c>
      <c r="W761" t="str">
        <f t="shared" si="83"/>
        <v>2014</v>
      </c>
    </row>
    <row r="762" spans="1:23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77"/>
        <v>0</v>
      </c>
      <c r="P762" s="9">
        <f t="shared" si="78"/>
        <v>0</v>
      </c>
      <c r="Q762" t="s">
        <v>8322</v>
      </c>
      <c r="R762" t="s">
        <v>8324</v>
      </c>
      <c r="S762" s="13">
        <f t="shared" si="79"/>
        <v>42670.555706018517</v>
      </c>
      <c r="T762" s="14">
        <f t="shared" si="80"/>
        <v>42700.597372685188</v>
      </c>
      <c r="U762" s="13" t="str">
        <f t="shared" si="81"/>
        <v>Oct</v>
      </c>
      <c r="V762" t="str">
        <f t="shared" si="82"/>
        <v>Nov</v>
      </c>
      <c r="W762" t="str">
        <f t="shared" si="83"/>
        <v>2016</v>
      </c>
    </row>
    <row r="763" spans="1:23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77"/>
        <v>4.7</v>
      </c>
      <c r="P763" s="9">
        <f t="shared" si="78"/>
        <v>39.166666666666664</v>
      </c>
      <c r="Q763" t="s">
        <v>8322</v>
      </c>
      <c r="R763" t="s">
        <v>8324</v>
      </c>
      <c r="S763" s="13">
        <f t="shared" si="79"/>
        <v>41642.543124999997</v>
      </c>
      <c r="T763" s="14">
        <f t="shared" si="80"/>
        <v>41672.543124999997</v>
      </c>
      <c r="U763" s="13" t="str">
        <f t="shared" si="81"/>
        <v>Jan</v>
      </c>
      <c r="V763" t="str">
        <f t="shared" si="82"/>
        <v>Feb</v>
      </c>
      <c r="W763" t="str">
        <f t="shared" si="83"/>
        <v>2014</v>
      </c>
    </row>
    <row r="764" spans="1:23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77"/>
        <v>0</v>
      </c>
      <c r="P764" s="9">
        <f t="shared" si="78"/>
        <v>0</v>
      </c>
      <c r="Q764" t="s">
        <v>8322</v>
      </c>
      <c r="R764" t="s">
        <v>8324</v>
      </c>
      <c r="S764" s="13">
        <f t="shared" si="79"/>
        <v>42690.65011574074</v>
      </c>
      <c r="T764" s="14">
        <f t="shared" si="80"/>
        <v>42708.041666666664</v>
      </c>
      <c r="U764" s="13" t="str">
        <f t="shared" si="81"/>
        <v>Nov</v>
      </c>
      <c r="V764" t="str">
        <f t="shared" si="82"/>
        <v>Dec</v>
      </c>
      <c r="W764" t="str">
        <f t="shared" si="83"/>
        <v>2016</v>
      </c>
    </row>
    <row r="765" spans="1:23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77"/>
        <v>0.11655011655011654</v>
      </c>
      <c r="P765" s="9">
        <f t="shared" si="78"/>
        <v>5</v>
      </c>
      <c r="Q765" t="s">
        <v>8322</v>
      </c>
      <c r="R765" t="s">
        <v>8324</v>
      </c>
      <c r="S765" s="13">
        <f t="shared" si="79"/>
        <v>41471.238518518519</v>
      </c>
      <c r="T765" s="14">
        <f t="shared" si="80"/>
        <v>41501.238518518519</v>
      </c>
      <c r="U765" s="13" t="str">
        <f t="shared" si="81"/>
        <v>Jul</v>
      </c>
      <c r="V765" t="str">
        <f t="shared" si="82"/>
        <v>Aug</v>
      </c>
      <c r="W765" t="str">
        <f t="shared" si="83"/>
        <v>2013</v>
      </c>
    </row>
    <row r="766" spans="1:23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77"/>
        <v>0</v>
      </c>
      <c r="P766" s="9">
        <f t="shared" si="78"/>
        <v>0</v>
      </c>
      <c r="Q766" t="s">
        <v>8322</v>
      </c>
      <c r="R766" t="s">
        <v>8324</v>
      </c>
      <c r="S766" s="13">
        <f t="shared" si="79"/>
        <v>42226.964826388888</v>
      </c>
      <c r="T766" s="14">
        <f t="shared" si="80"/>
        <v>42256.964826388888</v>
      </c>
      <c r="U766" s="13" t="str">
        <f t="shared" si="81"/>
        <v>Aug</v>
      </c>
      <c r="V766" t="str">
        <f t="shared" si="82"/>
        <v>Sep</v>
      </c>
      <c r="W766" t="str">
        <f t="shared" si="83"/>
        <v>2015</v>
      </c>
    </row>
    <row r="767" spans="1:23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77"/>
        <v>36.014285714285712</v>
      </c>
      <c r="P767" s="9">
        <f t="shared" si="78"/>
        <v>57.295454545454547</v>
      </c>
      <c r="Q767" t="s">
        <v>8322</v>
      </c>
      <c r="R767" t="s">
        <v>8324</v>
      </c>
      <c r="S767" s="13">
        <f t="shared" si="79"/>
        <v>41901.334305555552</v>
      </c>
      <c r="T767" s="14">
        <f t="shared" si="80"/>
        <v>41931.334305555552</v>
      </c>
      <c r="U767" s="13" t="str">
        <f t="shared" si="81"/>
        <v>Sep</v>
      </c>
      <c r="V767" t="str">
        <f t="shared" si="82"/>
        <v>Oct</v>
      </c>
      <c r="W767" t="str">
        <f t="shared" si="83"/>
        <v>2014</v>
      </c>
    </row>
    <row r="768" spans="1:23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77"/>
        <v>0</v>
      </c>
      <c r="P768" s="9">
        <f t="shared" si="78"/>
        <v>0</v>
      </c>
      <c r="Q768" t="s">
        <v>8322</v>
      </c>
      <c r="R768" t="s">
        <v>8324</v>
      </c>
      <c r="S768" s="13">
        <f t="shared" si="79"/>
        <v>42021.57503472222</v>
      </c>
      <c r="T768" s="14">
        <f t="shared" si="80"/>
        <v>42051.57503472222</v>
      </c>
      <c r="U768" s="13" t="str">
        <f t="shared" si="81"/>
        <v>Jan</v>
      </c>
      <c r="V768" t="str">
        <f t="shared" si="82"/>
        <v>Feb</v>
      </c>
      <c r="W768" t="str">
        <f t="shared" si="83"/>
        <v>2015</v>
      </c>
    </row>
    <row r="769" spans="1:23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77"/>
        <v>3.54</v>
      </c>
      <c r="P769" s="9">
        <f t="shared" si="78"/>
        <v>59</v>
      </c>
      <c r="Q769" t="s">
        <v>8322</v>
      </c>
      <c r="R769" t="s">
        <v>8324</v>
      </c>
      <c r="S769" s="13">
        <f t="shared" si="79"/>
        <v>42114.935300925928</v>
      </c>
      <c r="T769" s="14">
        <f t="shared" si="80"/>
        <v>42144.935300925928</v>
      </c>
      <c r="U769" s="13" t="str">
        <f t="shared" si="81"/>
        <v>Apr</v>
      </c>
      <c r="V769" t="str">
        <f t="shared" si="82"/>
        <v>May</v>
      </c>
      <c r="W769" t="str">
        <f t="shared" si="83"/>
        <v>2015</v>
      </c>
    </row>
    <row r="770" spans="1:23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84">(E770/D770)*100</f>
        <v>0</v>
      </c>
      <c r="P770" s="9">
        <f t="shared" ref="P770:P833" si="85">IFERROR(E770/L770,0)</f>
        <v>0</v>
      </c>
      <c r="Q770" t="s">
        <v>8322</v>
      </c>
      <c r="R770" t="s">
        <v>8324</v>
      </c>
      <c r="S770" s="13">
        <f t="shared" ref="S770:S833" si="86">(J770/86400)+25569+(-5/24)</f>
        <v>41593.998726851853</v>
      </c>
      <c r="T770" s="14">
        <f t="shared" ref="T770:T833" si="87">(I770/86400)+25569+(-5/24)</f>
        <v>41623.998726851853</v>
      </c>
      <c r="U770" s="13" t="str">
        <f t="shared" ref="U770:U833" si="88">TEXT((S770),"mmm")</f>
        <v>Nov</v>
      </c>
      <c r="V770" t="str">
        <f t="shared" ref="V770:V833" si="89">TEXT((T770),"mmm")</f>
        <v>Dec</v>
      </c>
      <c r="W770" t="str">
        <f t="shared" ref="W770:W833" si="90">TEXT((S770),"yyyy")</f>
        <v>2013</v>
      </c>
    </row>
    <row r="771" spans="1:23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84"/>
        <v>41.4</v>
      </c>
      <c r="P771" s="9">
        <f t="shared" si="85"/>
        <v>31.846153846153847</v>
      </c>
      <c r="Q771" t="s">
        <v>8322</v>
      </c>
      <c r="R771" t="s">
        <v>8324</v>
      </c>
      <c r="S771" s="13">
        <f t="shared" si="86"/>
        <v>41604.788124999999</v>
      </c>
      <c r="T771" s="14">
        <f t="shared" si="87"/>
        <v>41634.788124999999</v>
      </c>
      <c r="U771" s="13" t="str">
        <f t="shared" si="88"/>
        <v>Nov</v>
      </c>
      <c r="V771" t="str">
        <f t="shared" si="89"/>
        <v>Dec</v>
      </c>
      <c r="W771" t="str">
        <f t="shared" si="90"/>
        <v>2013</v>
      </c>
    </row>
    <row r="772" spans="1:23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84"/>
        <v>0</v>
      </c>
      <c r="P772" s="9">
        <f t="shared" si="85"/>
        <v>0</v>
      </c>
      <c r="Q772" t="s">
        <v>8322</v>
      </c>
      <c r="R772" t="s">
        <v>8324</v>
      </c>
      <c r="S772" s="13">
        <f t="shared" si="86"/>
        <v>41289.791307870364</v>
      </c>
      <c r="T772" s="14">
        <f t="shared" si="87"/>
        <v>41329.791307870364</v>
      </c>
      <c r="U772" s="13" t="str">
        <f t="shared" si="88"/>
        <v>Jan</v>
      </c>
      <c r="V772" t="str">
        <f t="shared" si="89"/>
        <v>Feb</v>
      </c>
      <c r="W772" t="str">
        <f t="shared" si="90"/>
        <v>2013</v>
      </c>
    </row>
    <row r="773" spans="1:23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84"/>
        <v>2.6315789473684209E-2</v>
      </c>
      <c r="P773" s="9">
        <f t="shared" si="85"/>
        <v>10</v>
      </c>
      <c r="Q773" t="s">
        <v>8322</v>
      </c>
      <c r="R773" t="s">
        <v>8324</v>
      </c>
      <c r="S773" s="13">
        <f t="shared" si="86"/>
        <v>42349.615763888891</v>
      </c>
      <c r="T773" s="14">
        <f t="shared" si="87"/>
        <v>42399.615763888891</v>
      </c>
      <c r="U773" s="13" t="str">
        <f t="shared" si="88"/>
        <v>Dec</v>
      </c>
      <c r="V773" t="str">
        <f t="shared" si="89"/>
        <v>Jan</v>
      </c>
      <c r="W773" t="str">
        <f t="shared" si="90"/>
        <v>2015</v>
      </c>
    </row>
    <row r="774" spans="1:23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84"/>
        <v>3.3333333333333335</v>
      </c>
      <c r="P774" s="9">
        <f t="shared" si="85"/>
        <v>50</v>
      </c>
      <c r="Q774" t="s">
        <v>8322</v>
      </c>
      <c r="R774" t="s">
        <v>8324</v>
      </c>
      <c r="S774" s="13">
        <f t="shared" si="86"/>
        <v>40067.848599537036</v>
      </c>
      <c r="T774" s="14">
        <f t="shared" si="87"/>
        <v>40117.957638888889</v>
      </c>
      <c r="U774" s="13" t="str">
        <f t="shared" si="88"/>
        <v>Sep</v>
      </c>
      <c r="V774" t="str">
        <f t="shared" si="89"/>
        <v>Oct</v>
      </c>
      <c r="W774" t="str">
        <f t="shared" si="90"/>
        <v>2009</v>
      </c>
    </row>
    <row r="775" spans="1:23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84"/>
        <v>0.85129023676509719</v>
      </c>
      <c r="P775" s="9">
        <f t="shared" si="85"/>
        <v>16</v>
      </c>
      <c r="Q775" t="s">
        <v>8322</v>
      </c>
      <c r="R775" t="s">
        <v>8324</v>
      </c>
      <c r="S775" s="13">
        <f t="shared" si="86"/>
        <v>42100.527604166666</v>
      </c>
      <c r="T775" s="14">
        <f t="shared" si="87"/>
        <v>42134.750694444439</v>
      </c>
      <c r="U775" s="13" t="str">
        <f t="shared" si="88"/>
        <v>Apr</v>
      </c>
      <c r="V775" t="str">
        <f t="shared" si="89"/>
        <v>May</v>
      </c>
      <c r="W775" t="str">
        <f t="shared" si="90"/>
        <v>2015</v>
      </c>
    </row>
    <row r="776" spans="1:23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84"/>
        <v>70.199999999999989</v>
      </c>
      <c r="P776" s="9">
        <f t="shared" si="85"/>
        <v>39</v>
      </c>
      <c r="Q776" t="s">
        <v>8322</v>
      </c>
      <c r="R776" t="s">
        <v>8324</v>
      </c>
      <c r="S776" s="13">
        <f t="shared" si="86"/>
        <v>41663.571967592587</v>
      </c>
      <c r="T776" s="14">
        <f t="shared" si="87"/>
        <v>41693.571967592587</v>
      </c>
      <c r="U776" s="13" t="str">
        <f t="shared" si="88"/>
        <v>Jan</v>
      </c>
      <c r="V776" t="str">
        <f t="shared" si="89"/>
        <v>Feb</v>
      </c>
      <c r="W776" t="str">
        <f t="shared" si="90"/>
        <v>2014</v>
      </c>
    </row>
    <row r="777" spans="1:23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84"/>
        <v>1.7000000000000002</v>
      </c>
      <c r="P777" s="9">
        <f t="shared" si="85"/>
        <v>34</v>
      </c>
      <c r="Q777" t="s">
        <v>8322</v>
      </c>
      <c r="R777" t="s">
        <v>8324</v>
      </c>
      <c r="S777" s="13">
        <f t="shared" si="86"/>
        <v>40862.851793981477</v>
      </c>
      <c r="T777" s="14">
        <f t="shared" si="87"/>
        <v>40892.851793981477</v>
      </c>
      <c r="U777" s="13" t="str">
        <f t="shared" si="88"/>
        <v>Nov</v>
      </c>
      <c r="V777" t="str">
        <f t="shared" si="89"/>
        <v>Dec</v>
      </c>
      <c r="W777" t="str">
        <f t="shared" si="90"/>
        <v>2011</v>
      </c>
    </row>
    <row r="778" spans="1:23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84"/>
        <v>51.4</v>
      </c>
      <c r="P778" s="9">
        <f t="shared" si="85"/>
        <v>63.122807017543863</v>
      </c>
      <c r="Q778" t="s">
        <v>8322</v>
      </c>
      <c r="R778" t="s">
        <v>8324</v>
      </c>
      <c r="S778" s="13">
        <f t="shared" si="86"/>
        <v>42250.477372685178</v>
      </c>
      <c r="T778" s="14">
        <f t="shared" si="87"/>
        <v>42287.999999999993</v>
      </c>
      <c r="U778" s="13" t="str">
        <f t="shared" si="88"/>
        <v>Sep</v>
      </c>
      <c r="V778" t="str">
        <f t="shared" si="89"/>
        <v>Oct</v>
      </c>
      <c r="W778" t="str">
        <f t="shared" si="90"/>
        <v>2015</v>
      </c>
    </row>
    <row r="779" spans="1:23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84"/>
        <v>0.70000000000000007</v>
      </c>
      <c r="P779" s="9">
        <f t="shared" si="85"/>
        <v>7</v>
      </c>
      <c r="Q779" t="s">
        <v>8322</v>
      </c>
      <c r="R779" t="s">
        <v>8324</v>
      </c>
      <c r="S779" s="13">
        <f t="shared" si="86"/>
        <v>41456.772881944438</v>
      </c>
      <c r="T779" s="14">
        <f t="shared" si="87"/>
        <v>41486.772881944438</v>
      </c>
      <c r="U779" s="13" t="str">
        <f t="shared" si="88"/>
        <v>Jul</v>
      </c>
      <c r="V779" t="str">
        <f t="shared" si="89"/>
        <v>Jul</v>
      </c>
      <c r="W779" t="str">
        <f t="shared" si="90"/>
        <v>2013</v>
      </c>
    </row>
    <row r="780" spans="1:23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84"/>
        <v>0.4</v>
      </c>
      <c r="P780" s="9">
        <f t="shared" si="85"/>
        <v>2</v>
      </c>
      <c r="Q780" t="s">
        <v>8322</v>
      </c>
      <c r="R780" t="s">
        <v>8324</v>
      </c>
      <c r="S780" s="13">
        <f t="shared" si="86"/>
        <v>41729.493981481479</v>
      </c>
      <c r="T780" s="14">
        <f t="shared" si="87"/>
        <v>41759.493981481479</v>
      </c>
      <c r="U780" s="13" t="str">
        <f t="shared" si="88"/>
        <v>Mar</v>
      </c>
      <c r="V780" t="str">
        <f t="shared" si="89"/>
        <v>Apr</v>
      </c>
      <c r="W780" t="str">
        <f t="shared" si="90"/>
        <v>2014</v>
      </c>
    </row>
    <row r="781" spans="1:23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84"/>
        <v>2.666666666666667</v>
      </c>
      <c r="P781" s="9">
        <f t="shared" si="85"/>
        <v>66.666666666666671</v>
      </c>
      <c r="Q781" t="s">
        <v>8322</v>
      </c>
      <c r="R781" t="s">
        <v>8324</v>
      </c>
      <c r="S781" s="13">
        <f t="shared" si="86"/>
        <v>40436.475752314815</v>
      </c>
      <c r="T781" s="14">
        <f t="shared" si="87"/>
        <v>40465.958333333328</v>
      </c>
      <c r="U781" s="13" t="str">
        <f t="shared" si="88"/>
        <v>Sep</v>
      </c>
      <c r="V781" t="str">
        <f t="shared" si="89"/>
        <v>Oct</v>
      </c>
      <c r="W781" t="str">
        <f t="shared" si="90"/>
        <v>2010</v>
      </c>
    </row>
    <row r="782" spans="1:23" ht="45" x14ac:dyDescent="0.2">
      <c r="A782">
        <v>749</v>
      </c>
      <c r="B782" s="3" t="s">
        <v>750</v>
      </c>
      <c r="C782" s="3" t="s">
        <v>4859</v>
      </c>
      <c r="D782">
        <v>10000</v>
      </c>
      <c r="E782">
        <v>10556</v>
      </c>
      <c r="F782" t="s">
        <v>8219</v>
      </c>
      <c r="G782" t="s">
        <v>8224</v>
      </c>
      <c r="H782" t="s">
        <v>8246</v>
      </c>
      <c r="I782">
        <v>1485642930</v>
      </c>
      <c r="J782">
        <v>1483050930</v>
      </c>
      <c r="K782" t="b">
        <v>0</v>
      </c>
      <c r="L782">
        <v>110</v>
      </c>
      <c r="M782" t="b">
        <v>1</v>
      </c>
      <c r="N782" t="s">
        <v>8274</v>
      </c>
      <c r="O782" s="8">
        <f t="shared" si="84"/>
        <v>105.56</v>
      </c>
      <c r="P782" s="9">
        <f t="shared" si="85"/>
        <v>95.963636363636368</v>
      </c>
      <c r="Q782" t="s">
        <v>8322</v>
      </c>
      <c r="R782" t="s">
        <v>8323</v>
      </c>
      <c r="S782" s="13">
        <f t="shared" si="86"/>
        <v>42733.732986111114</v>
      </c>
      <c r="T782" s="14">
        <f t="shared" si="87"/>
        <v>42763.732986111114</v>
      </c>
      <c r="U782" s="13" t="str">
        <f t="shared" si="88"/>
        <v>Dec</v>
      </c>
      <c r="V782" t="str">
        <f t="shared" si="89"/>
        <v>Jan</v>
      </c>
      <c r="W782" t="str">
        <f t="shared" si="90"/>
        <v>2016</v>
      </c>
    </row>
    <row r="783" spans="1:23" ht="45" x14ac:dyDescent="0.2">
      <c r="A783">
        <v>754</v>
      </c>
      <c r="B783" s="3" t="s">
        <v>755</v>
      </c>
      <c r="C783" s="3" t="s">
        <v>4864</v>
      </c>
      <c r="D783">
        <v>2000</v>
      </c>
      <c r="E783">
        <v>2075</v>
      </c>
      <c r="F783" t="s">
        <v>8219</v>
      </c>
      <c r="G783" t="s">
        <v>8224</v>
      </c>
      <c r="H783" t="s">
        <v>8246</v>
      </c>
      <c r="I783">
        <v>1357408721</v>
      </c>
      <c r="J783">
        <v>1354816721</v>
      </c>
      <c r="K783" t="b">
        <v>0</v>
      </c>
      <c r="L783">
        <v>49</v>
      </c>
      <c r="M783" t="b">
        <v>1</v>
      </c>
      <c r="N783" t="s">
        <v>8274</v>
      </c>
      <c r="O783" s="8">
        <f t="shared" si="84"/>
        <v>103.75000000000001</v>
      </c>
      <c r="P783" s="9">
        <f t="shared" si="85"/>
        <v>42.346938775510203</v>
      </c>
      <c r="Q783" t="s">
        <v>8322</v>
      </c>
      <c r="R783" t="s">
        <v>8323</v>
      </c>
      <c r="S783" s="13">
        <f t="shared" si="86"/>
        <v>41249.54075231481</v>
      </c>
      <c r="T783" s="14">
        <f t="shared" si="87"/>
        <v>41279.54075231481</v>
      </c>
      <c r="U783" s="13" t="str">
        <f t="shared" si="88"/>
        <v>Dec</v>
      </c>
      <c r="V783" t="str">
        <f t="shared" si="89"/>
        <v>Jan</v>
      </c>
      <c r="W783" t="str">
        <f t="shared" si="90"/>
        <v>2012</v>
      </c>
    </row>
    <row r="784" spans="1:23" ht="30" x14ac:dyDescent="0.2">
      <c r="A784">
        <v>809</v>
      </c>
      <c r="B784" s="3" t="s">
        <v>810</v>
      </c>
      <c r="C784" s="3" t="s">
        <v>4919</v>
      </c>
      <c r="D784">
        <v>4000</v>
      </c>
      <c r="E784">
        <v>4151</v>
      </c>
      <c r="F784" t="s">
        <v>8219</v>
      </c>
      <c r="G784" t="s">
        <v>8224</v>
      </c>
      <c r="H784" t="s">
        <v>8246</v>
      </c>
      <c r="I784">
        <v>1390161630</v>
      </c>
      <c r="J784">
        <v>1387569630</v>
      </c>
      <c r="K784" t="b">
        <v>0</v>
      </c>
      <c r="L784">
        <v>52</v>
      </c>
      <c r="M784" t="b">
        <v>1</v>
      </c>
      <c r="N784" t="s">
        <v>8276</v>
      </c>
      <c r="O784" s="8">
        <f t="shared" si="84"/>
        <v>103.77499999999999</v>
      </c>
      <c r="P784" s="9">
        <f t="shared" si="85"/>
        <v>79.82692307692308</v>
      </c>
      <c r="Q784" t="s">
        <v>8325</v>
      </c>
      <c r="R784" t="s">
        <v>8326</v>
      </c>
      <c r="S784" s="13">
        <f t="shared" si="86"/>
        <v>41628.625347222223</v>
      </c>
      <c r="T784" s="14">
        <f t="shared" si="87"/>
        <v>41658.625347222223</v>
      </c>
      <c r="U784" s="13" t="str">
        <f t="shared" si="88"/>
        <v>Dec</v>
      </c>
      <c r="V784" t="str">
        <f t="shared" si="89"/>
        <v>Jan</v>
      </c>
      <c r="W784" t="str">
        <f t="shared" si="90"/>
        <v>2013</v>
      </c>
    </row>
    <row r="785" spans="1:23" ht="30" x14ac:dyDescent="0.2">
      <c r="A785">
        <v>819</v>
      </c>
      <c r="B785" s="3" t="s">
        <v>820</v>
      </c>
      <c r="C785" s="3" t="s">
        <v>4929</v>
      </c>
      <c r="D785">
        <v>400</v>
      </c>
      <c r="E785">
        <v>435</v>
      </c>
      <c r="F785" t="s">
        <v>8219</v>
      </c>
      <c r="G785" t="s">
        <v>8224</v>
      </c>
      <c r="H785" t="s">
        <v>8246</v>
      </c>
      <c r="I785">
        <v>1387601040</v>
      </c>
      <c r="J785">
        <v>1386806254</v>
      </c>
      <c r="K785" t="b">
        <v>0</v>
      </c>
      <c r="L785">
        <v>14</v>
      </c>
      <c r="M785" t="b">
        <v>1</v>
      </c>
      <c r="N785" t="s">
        <v>8276</v>
      </c>
      <c r="O785" s="8">
        <f t="shared" si="84"/>
        <v>108.74999999999999</v>
      </c>
      <c r="P785" s="9">
        <f t="shared" si="85"/>
        <v>31.071428571428573</v>
      </c>
      <c r="Q785" t="s">
        <v>8325</v>
      </c>
      <c r="R785" t="s">
        <v>8326</v>
      </c>
      <c r="S785" s="13">
        <f t="shared" si="86"/>
        <v>41619.789976851847</v>
      </c>
      <c r="T785" s="14">
        <f t="shared" si="87"/>
        <v>41628.988888888889</v>
      </c>
      <c r="U785" s="13" t="str">
        <f t="shared" si="88"/>
        <v>Dec</v>
      </c>
      <c r="V785" t="str">
        <f t="shared" si="89"/>
        <v>Dec</v>
      </c>
      <c r="W785" t="str">
        <f t="shared" si="90"/>
        <v>2013</v>
      </c>
    </row>
    <row r="786" spans="1:23" ht="45" x14ac:dyDescent="0.2">
      <c r="A786">
        <v>838</v>
      </c>
      <c r="B786" s="3" t="s">
        <v>839</v>
      </c>
      <c r="C786" s="3" t="s">
        <v>4948</v>
      </c>
      <c r="D786">
        <v>2000</v>
      </c>
      <c r="E786">
        <v>2908</v>
      </c>
      <c r="F786" t="s">
        <v>8219</v>
      </c>
      <c r="G786" t="s">
        <v>8224</v>
      </c>
      <c r="H786" t="s">
        <v>8246</v>
      </c>
      <c r="I786">
        <v>1326835985</v>
      </c>
      <c r="J786">
        <v>1324243985</v>
      </c>
      <c r="K786" t="b">
        <v>0</v>
      </c>
      <c r="L786">
        <v>61</v>
      </c>
      <c r="M786" t="b">
        <v>1</v>
      </c>
      <c r="N786" t="s">
        <v>8276</v>
      </c>
      <c r="O786" s="8">
        <f t="shared" si="84"/>
        <v>145.4</v>
      </c>
      <c r="P786" s="9">
        <f t="shared" si="85"/>
        <v>47.672131147540981</v>
      </c>
      <c r="Q786" t="s">
        <v>8325</v>
      </c>
      <c r="R786" t="s">
        <v>8326</v>
      </c>
      <c r="S786" s="13">
        <f t="shared" si="86"/>
        <v>40895.689641203702</v>
      </c>
      <c r="T786" s="14">
        <f t="shared" si="87"/>
        <v>40925.689641203702</v>
      </c>
      <c r="U786" s="13" t="str">
        <f t="shared" si="88"/>
        <v>Dec</v>
      </c>
      <c r="V786" t="str">
        <f t="shared" si="89"/>
        <v>Jan</v>
      </c>
      <c r="W786" t="str">
        <f t="shared" si="90"/>
        <v>2011</v>
      </c>
    </row>
    <row r="787" spans="1:23" ht="30" x14ac:dyDescent="0.2">
      <c r="A787">
        <v>1036</v>
      </c>
      <c r="B787" s="3" t="s">
        <v>1037</v>
      </c>
      <c r="C787" s="3" t="s">
        <v>5146</v>
      </c>
      <c r="D787">
        <v>4500</v>
      </c>
      <c r="E787">
        <v>5056.22</v>
      </c>
      <c r="F787" t="s">
        <v>8219</v>
      </c>
      <c r="G787" t="s">
        <v>8224</v>
      </c>
      <c r="H787" t="s">
        <v>8246</v>
      </c>
      <c r="I787">
        <v>1357545600</v>
      </c>
      <c r="J787">
        <v>1354790790</v>
      </c>
      <c r="K787" t="b">
        <v>0</v>
      </c>
      <c r="L787">
        <v>211</v>
      </c>
      <c r="M787" t="b">
        <v>1</v>
      </c>
      <c r="N787" t="s">
        <v>8280</v>
      </c>
      <c r="O787" s="8">
        <f t="shared" si="84"/>
        <v>112.36044444444444</v>
      </c>
      <c r="P787" s="9">
        <f t="shared" si="85"/>
        <v>23.963127962085309</v>
      </c>
      <c r="Q787" t="s">
        <v>8325</v>
      </c>
      <c r="R787" t="s">
        <v>8330</v>
      </c>
      <c r="S787" s="13">
        <f t="shared" si="86"/>
        <v>41249.240624999999</v>
      </c>
      <c r="T787" s="14">
        <f t="shared" si="87"/>
        <v>41281.125</v>
      </c>
      <c r="U787" s="13" t="str">
        <f t="shared" si="88"/>
        <v>Dec</v>
      </c>
      <c r="V787" t="str">
        <f t="shared" si="89"/>
        <v>Jan</v>
      </c>
      <c r="W787" t="str">
        <f t="shared" si="90"/>
        <v>2012</v>
      </c>
    </row>
    <row r="788" spans="1:23" ht="45" x14ac:dyDescent="0.2">
      <c r="A788">
        <v>1188</v>
      </c>
      <c r="B788" s="3" t="s">
        <v>1189</v>
      </c>
      <c r="C788" s="3" t="s">
        <v>5298</v>
      </c>
      <c r="D788">
        <v>2000</v>
      </c>
      <c r="E788">
        <v>3211</v>
      </c>
      <c r="F788" t="s">
        <v>8219</v>
      </c>
      <c r="G788" t="s">
        <v>8229</v>
      </c>
      <c r="H788" t="s">
        <v>8251</v>
      </c>
      <c r="I788">
        <v>1482943740</v>
      </c>
      <c r="J788">
        <v>1481129340</v>
      </c>
      <c r="K788" t="b">
        <v>0</v>
      </c>
      <c r="L788">
        <v>85</v>
      </c>
      <c r="M788" t="b">
        <v>1</v>
      </c>
      <c r="N788" t="s">
        <v>8285</v>
      </c>
      <c r="O788" s="8">
        <f t="shared" si="84"/>
        <v>160.54999999999998</v>
      </c>
      <c r="P788" s="9">
        <f t="shared" si="85"/>
        <v>37.776470588235291</v>
      </c>
      <c r="Q788" t="s">
        <v>8338</v>
      </c>
      <c r="R788" t="s">
        <v>8339</v>
      </c>
      <c r="S788" s="13">
        <f t="shared" si="86"/>
        <v>42711.492361111108</v>
      </c>
      <c r="T788" s="14">
        <f t="shared" si="87"/>
        <v>42732.492361111108</v>
      </c>
      <c r="U788" s="13" t="str">
        <f t="shared" si="88"/>
        <v>Dec</v>
      </c>
      <c r="V788" t="str">
        <f t="shared" si="89"/>
        <v>Dec</v>
      </c>
      <c r="W788" t="str">
        <f t="shared" si="90"/>
        <v>2016</v>
      </c>
    </row>
    <row r="789" spans="1:23" ht="45" x14ac:dyDescent="0.2">
      <c r="A789">
        <v>1213</v>
      </c>
      <c r="B789" s="3" t="s">
        <v>1214</v>
      </c>
      <c r="C789" s="3" t="s">
        <v>5323</v>
      </c>
      <c r="D789">
        <v>6500</v>
      </c>
      <c r="E789">
        <v>6645</v>
      </c>
      <c r="F789" t="s">
        <v>8219</v>
      </c>
      <c r="G789" t="s">
        <v>8225</v>
      </c>
      <c r="H789" t="s">
        <v>8247</v>
      </c>
      <c r="I789">
        <v>1485886100</v>
      </c>
      <c r="J789">
        <v>1482862100</v>
      </c>
      <c r="K789" t="b">
        <v>0</v>
      </c>
      <c r="L789">
        <v>108</v>
      </c>
      <c r="M789" t="b">
        <v>1</v>
      </c>
      <c r="N789" t="s">
        <v>8285</v>
      </c>
      <c r="O789" s="8">
        <f t="shared" si="84"/>
        <v>102.23076923076924</v>
      </c>
      <c r="P789" s="9">
        <f t="shared" si="85"/>
        <v>61.527777777777779</v>
      </c>
      <c r="Q789" t="s">
        <v>8338</v>
      </c>
      <c r="R789" t="s">
        <v>8339</v>
      </c>
      <c r="S789" s="13">
        <f t="shared" si="86"/>
        <v>42731.547453703701</v>
      </c>
      <c r="T789" s="14">
        <f t="shared" si="87"/>
        <v>42766.547453703701</v>
      </c>
      <c r="U789" s="13" t="str">
        <f t="shared" si="88"/>
        <v>Dec</v>
      </c>
      <c r="V789" t="str">
        <f t="shared" si="89"/>
        <v>Jan</v>
      </c>
      <c r="W789" t="str">
        <f t="shared" si="90"/>
        <v>2016</v>
      </c>
    </row>
    <row r="790" spans="1:23" ht="30" x14ac:dyDescent="0.2">
      <c r="A790">
        <v>1261</v>
      </c>
      <c r="B790" s="3" t="s">
        <v>1262</v>
      </c>
      <c r="C790" s="3" t="s">
        <v>5371</v>
      </c>
      <c r="D790">
        <v>2000</v>
      </c>
      <c r="E790">
        <v>2025</v>
      </c>
      <c r="F790" t="s">
        <v>8219</v>
      </c>
      <c r="G790" t="s">
        <v>8224</v>
      </c>
      <c r="H790" t="s">
        <v>8246</v>
      </c>
      <c r="I790">
        <v>1390983227</v>
      </c>
      <c r="J790">
        <v>1388391227</v>
      </c>
      <c r="K790" t="b">
        <v>1</v>
      </c>
      <c r="L790">
        <v>52</v>
      </c>
      <c r="M790" t="b">
        <v>1</v>
      </c>
      <c r="N790" t="s">
        <v>8276</v>
      </c>
      <c r="O790" s="8">
        <f t="shared" si="84"/>
        <v>101.25</v>
      </c>
      <c r="P790" s="9">
        <f t="shared" si="85"/>
        <v>38.942307692307693</v>
      </c>
      <c r="Q790" t="s">
        <v>8325</v>
      </c>
      <c r="R790" t="s">
        <v>8326</v>
      </c>
      <c r="S790" s="13">
        <f t="shared" si="86"/>
        <v>41638.134571759256</v>
      </c>
      <c r="T790" s="14">
        <f t="shared" si="87"/>
        <v>41668.134571759256</v>
      </c>
      <c r="U790" s="13" t="str">
        <f t="shared" si="88"/>
        <v>Dec</v>
      </c>
      <c r="V790" t="str">
        <f t="shared" si="89"/>
        <v>Jan</v>
      </c>
      <c r="W790" t="str">
        <f t="shared" si="90"/>
        <v>2013</v>
      </c>
    </row>
    <row r="791" spans="1:23" ht="30" x14ac:dyDescent="0.2">
      <c r="A791">
        <v>1266</v>
      </c>
      <c r="B791" s="3" t="s">
        <v>1267</v>
      </c>
      <c r="C791" s="3" t="s">
        <v>5376</v>
      </c>
      <c r="D791">
        <v>9500</v>
      </c>
      <c r="E791">
        <v>9545</v>
      </c>
      <c r="F791" t="s">
        <v>8219</v>
      </c>
      <c r="G791" t="s">
        <v>8224</v>
      </c>
      <c r="H791" t="s">
        <v>8246</v>
      </c>
      <c r="I791">
        <v>1389474145</v>
      </c>
      <c r="J791">
        <v>1386882145</v>
      </c>
      <c r="K791" t="b">
        <v>1</v>
      </c>
      <c r="L791">
        <v>50</v>
      </c>
      <c r="M791" t="b">
        <v>1</v>
      </c>
      <c r="N791" t="s">
        <v>8276</v>
      </c>
      <c r="O791" s="8">
        <f t="shared" si="84"/>
        <v>100.47368421052632</v>
      </c>
      <c r="P791" s="9">
        <f t="shared" si="85"/>
        <v>190.9</v>
      </c>
      <c r="Q791" t="s">
        <v>8325</v>
      </c>
      <c r="R791" t="s">
        <v>8326</v>
      </c>
      <c r="S791" s="13">
        <f t="shared" si="86"/>
        <v>41620.668344907404</v>
      </c>
      <c r="T791" s="14">
        <f t="shared" si="87"/>
        <v>41650.668344907404</v>
      </c>
      <c r="U791" s="13" t="str">
        <f t="shared" si="88"/>
        <v>Dec</v>
      </c>
      <c r="V791" t="str">
        <f t="shared" si="89"/>
        <v>Jan</v>
      </c>
      <c r="W791" t="str">
        <f t="shared" si="90"/>
        <v>2013</v>
      </c>
    </row>
    <row r="792" spans="1:23" ht="45" x14ac:dyDescent="0.2">
      <c r="A792">
        <v>1280</v>
      </c>
      <c r="B792" s="3" t="s">
        <v>1281</v>
      </c>
      <c r="C792" s="3" t="s">
        <v>5390</v>
      </c>
      <c r="D792">
        <v>15000</v>
      </c>
      <c r="E792">
        <v>16636.78</v>
      </c>
      <c r="F792" t="s">
        <v>8219</v>
      </c>
      <c r="G792" t="s">
        <v>8224</v>
      </c>
      <c r="H792" t="s">
        <v>8246</v>
      </c>
      <c r="I792">
        <v>1299003054</v>
      </c>
      <c r="J792">
        <v>1291227054</v>
      </c>
      <c r="K792" t="b">
        <v>1</v>
      </c>
      <c r="L792">
        <v>130</v>
      </c>
      <c r="M792" t="b">
        <v>1</v>
      </c>
      <c r="N792" t="s">
        <v>8276</v>
      </c>
      <c r="O792" s="8">
        <f t="shared" si="84"/>
        <v>110.91186666666665</v>
      </c>
      <c r="P792" s="9">
        <f t="shared" si="85"/>
        <v>127.97523076923076</v>
      </c>
      <c r="Q792" t="s">
        <v>8325</v>
      </c>
      <c r="R792" t="s">
        <v>8326</v>
      </c>
      <c r="S792" s="13">
        <f t="shared" si="86"/>
        <v>40513.54923611111</v>
      </c>
      <c r="T792" s="14">
        <f t="shared" si="87"/>
        <v>40603.54923611111</v>
      </c>
      <c r="U792" s="13" t="str">
        <f t="shared" si="88"/>
        <v>Dec</v>
      </c>
      <c r="V792" t="str">
        <f t="shared" si="89"/>
        <v>Mar</v>
      </c>
      <c r="W792" t="str">
        <f t="shared" si="90"/>
        <v>2010</v>
      </c>
    </row>
    <row r="793" spans="1:23" ht="45" x14ac:dyDescent="0.2">
      <c r="A793">
        <v>1284</v>
      </c>
      <c r="B793" s="3" t="s">
        <v>1285</v>
      </c>
      <c r="C793" s="3" t="s">
        <v>5394</v>
      </c>
      <c r="D793">
        <v>2000</v>
      </c>
      <c r="E793">
        <v>2020</v>
      </c>
      <c r="F793" t="s">
        <v>8219</v>
      </c>
      <c r="G793" t="s">
        <v>8224</v>
      </c>
      <c r="H793" t="s">
        <v>8246</v>
      </c>
      <c r="I793">
        <v>1483203540</v>
      </c>
      <c r="J793">
        <v>1481175482</v>
      </c>
      <c r="K793" t="b">
        <v>0</v>
      </c>
      <c r="L793">
        <v>31</v>
      </c>
      <c r="M793" t="b">
        <v>1</v>
      </c>
      <c r="N793" t="s">
        <v>8271</v>
      </c>
      <c r="O793" s="8">
        <f t="shared" si="84"/>
        <v>101</v>
      </c>
      <c r="P793" s="9">
        <f t="shared" si="85"/>
        <v>65.161290322580641</v>
      </c>
      <c r="Q793" t="s">
        <v>8317</v>
      </c>
      <c r="R793" t="s">
        <v>8318</v>
      </c>
      <c r="S793" s="13">
        <f t="shared" si="86"/>
        <v>42712.026412037034</v>
      </c>
      <c r="T793" s="14">
        <f t="shared" si="87"/>
        <v>42735.499305555553</v>
      </c>
      <c r="U793" s="13" t="str">
        <f t="shared" si="88"/>
        <v>Dec</v>
      </c>
      <c r="V793" t="str">
        <f t="shared" si="89"/>
        <v>Dec</v>
      </c>
      <c r="W793" t="str">
        <f t="shared" si="90"/>
        <v>2016</v>
      </c>
    </row>
    <row r="794" spans="1:23" ht="45" x14ac:dyDescent="0.2">
      <c r="A794">
        <v>1289</v>
      </c>
      <c r="B794" s="3" t="s">
        <v>1290</v>
      </c>
      <c r="C794" s="3" t="s">
        <v>5399</v>
      </c>
      <c r="D794">
        <v>1500</v>
      </c>
      <c r="E794">
        <v>1876</v>
      </c>
      <c r="F794" t="s">
        <v>8219</v>
      </c>
      <c r="G794" t="s">
        <v>8224</v>
      </c>
      <c r="H794" t="s">
        <v>8246</v>
      </c>
      <c r="I794">
        <v>1483499645</v>
      </c>
      <c r="J794">
        <v>1480907645</v>
      </c>
      <c r="K794" t="b">
        <v>0</v>
      </c>
      <c r="L794">
        <v>52</v>
      </c>
      <c r="M794" t="b">
        <v>1</v>
      </c>
      <c r="N794" t="s">
        <v>8271</v>
      </c>
      <c r="O794" s="8">
        <f t="shared" si="84"/>
        <v>125.06666666666666</v>
      </c>
      <c r="P794" s="9">
        <f t="shared" si="85"/>
        <v>36.07692307692308</v>
      </c>
      <c r="Q794" t="s">
        <v>8317</v>
      </c>
      <c r="R794" t="s">
        <v>8318</v>
      </c>
      <c r="S794" s="13">
        <f t="shared" si="86"/>
        <v>42708.926446759258</v>
      </c>
      <c r="T794" s="14">
        <f t="shared" si="87"/>
        <v>42738.926446759258</v>
      </c>
      <c r="U794" s="13" t="str">
        <f t="shared" si="88"/>
        <v>Dec</v>
      </c>
      <c r="V794" t="str">
        <f t="shared" si="89"/>
        <v>Jan</v>
      </c>
      <c r="W794" t="str">
        <f t="shared" si="90"/>
        <v>2016</v>
      </c>
    </row>
    <row r="795" spans="1:23" ht="45" x14ac:dyDescent="0.2">
      <c r="A795">
        <v>1375</v>
      </c>
      <c r="B795" s="3" t="s">
        <v>1376</v>
      </c>
      <c r="C795" s="3" t="s">
        <v>5485</v>
      </c>
      <c r="D795">
        <v>4000</v>
      </c>
      <c r="E795">
        <v>6853</v>
      </c>
      <c r="F795" t="s">
        <v>8219</v>
      </c>
      <c r="G795" t="s">
        <v>8230</v>
      </c>
      <c r="H795" t="s">
        <v>8249</v>
      </c>
      <c r="I795">
        <v>1484444119</v>
      </c>
      <c r="J795">
        <v>1481852119</v>
      </c>
      <c r="K795" t="b">
        <v>0</v>
      </c>
      <c r="L795">
        <v>109</v>
      </c>
      <c r="M795" t="b">
        <v>1</v>
      </c>
      <c r="N795" t="s">
        <v>8276</v>
      </c>
      <c r="O795" s="8">
        <f t="shared" si="84"/>
        <v>171.32499999999999</v>
      </c>
      <c r="P795" s="9">
        <f t="shared" si="85"/>
        <v>62.871559633027523</v>
      </c>
      <c r="Q795" t="s">
        <v>8325</v>
      </c>
      <c r="R795" t="s">
        <v>8326</v>
      </c>
      <c r="S795" s="13">
        <f t="shared" si="86"/>
        <v>42719.857858796291</v>
      </c>
      <c r="T795" s="14">
        <f t="shared" si="87"/>
        <v>42749.857858796291</v>
      </c>
      <c r="U795" s="13" t="str">
        <f t="shared" si="88"/>
        <v>Dec</v>
      </c>
      <c r="V795" t="str">
        <f t="shared" si="89"/>
        <v>Jan</v>
      </c>
      <c r="W795" t="str">
        <f t="shared" si="90"/>
        <v>2016</v>
      </c>
    </row>
    <row r="796" spans="1:23" ht="45" x14ac:dyDescent="0.2">
      <c r="A796">
        <v>1383</v>
      </c>
      <c r="B796" s="3" t="s">
        <v>1384</v>
      </c>
      <c r="C796" s="3" t="s">
        <v>5493</v>
      </c>
      <c r="D796">
        <v>2200</v>
      </c>
      <c r="E796">
        <v>4673</v>
      </c>
      <c r="F796" t="s">
        <v>8219</v>
      </c>
      <c r="G796" t="s">
        <v>8229</v>
      </c>
      <c r="H796" t="s">
        <v>8251</v>
      </c>
      <c r="I796">
        <v>1482457678</v>
      </c>
      <c r="J796">
        <v>1480729678</v>
      </c>
      <c r="K796" t="b">
        <v>0</v>
      </c>
      <c r="L796">
        <v>93</v>
      </c>
      <c r="M796" t="b">
        <v>1</v>
      </c>
      <c r="N796" t="s">
        <v>8276</v>
      </c>
      <c r="O796" s="8">
        <f t="shared" si="84"/>
        <v>212.40909090909091</v>
      </c>
      <c r="P796" s="9">
        <f t="shared" si="85"/>
        <v>50.247311827956992</v>
      </c>
      <c r="Q796" t="s">
        <v>8325</v>
      </c>
      <c r="R796" t="s">
        <v>8326</v>
      </c>
      <c r="S796" s="13">
        <f t="shared" si="86"/>
        <v>42706.866643518515</v>
      </c>
      <c r="T796" s="14">
        <f t="shared" si="87"/>
        <v>42726.866643518515</v>
      </c>
      <c r="U796" s="13" t="str">
        <f t="shared" si="88"/>
        <v>Dec</v>
      </c>
      <c r="V796" t="str">
        <f t="shared" si="89"/>
        <v>Dec</v>
      </c>
      <c r="W796" t="str">
        <f t="shared" si="90"/>
        <v>2016</v>
      </c>
    </row>
    <row r="797" spans="1:23" x14ac:dyDescent="0.2">
      <c r="A797">
        <v>1395</v>
      </c>
      <c r="B797" s="3" t="s">
        <v>1396</v>
      </c>
      <c r="C797" s="3" t="s">
        <v>5505</v>
      </c>
      <c r="D797">
        <v>3500</v>
      </c>
      <c r="E797">
        <v>3916</v>
      </c>
      <c r="F797" t="s">
        <v>8219</v>
      </c>
      <c r="G797" t="s">
        <v>8224</v>
      </c>
      <c r="H797" t="s">
        <v>8246</v>
      </c>
      <c r="I797">
        <v>1484430481</v>
      </c>
      <c r="J797">
        <v>1481838481</v>
      </c>
      <c r="K797" t="b">
        <v>0</v>
      </c>
      <c r="L797">
        <v>82</v>
      </c>
      <c r="M797" t="b">
        <v>1</v>
      </c>
      <c r="N797" t="s">
        <v>8276</v>
      </c>
      <c r="O797" s="8">
        <f t="shared" si="84"/>
        <v>111.88571428571427</v>
      </c>
      <c r="P797" s="9">
        <f t="shared" si="85"/>
        <v>47.756097560975611</v>
      </c>
      <c r="Q797" t="s">
        <v>8325</v>
      </c>
      <c r="R797" t="s">
        <v>8326</v>
      </c>
      <c r="S797" s="13">
        <f t="shared" si="86"/>
        <v>42719.700011574074</v>
      </c>
      <c r="T797" s="14">
        <f t="shared" si="87"/>
        <v>42749.700011574074</v>
      </c>
      <c r="U797" s="13" t="str">
        <f t="shared" si="88"/>
        <v>Dec</v>
      </c>
      <c r="V797" t="str">
        <f t="shared" si="89"/>
        <v>Jan</v>
      </c>
      <c r="W797" t="str">
        <f t="shared" si="90"/>
        <v>2016</v>
      </c>
    </row>
    <row r="798" spans="1:23" ht="45" x14ac:dyDescent="0.2">
      <c r="A798">
        <v>1466</v>
      </c>
      <c r="B798" s="3" t="s">
        <v>1467</v>
      </c>
      <c r="C798" s="3" t="s">
        <v>5576</v>
      </c>
      <c r="D798">
        <v>16000</v>
      </c>
      <c r="E798">
        <v>17260.37</v>
      </c>
      <c r="F798" t="s">
        <v>8219</v>
      </c>
      <c r="G798" t="s">
        <v>8224</v>
      </c>
      <c r="H798" t="s">
        <v>8246</v>
      </c>
      <c r="I798">
        <v>1452574800</v>
      </c>
      <c r="J798">
        <v>1449029266</v>
      </c>
      <c r="K798" t="b">
        <v>1</v>
      </c>
      <c r="L798">
        <v>248</v>
      </c>
      <c r="M798" t="b">
        <v>1</v>
      </c>
      <c r="N798" t="s">
        <v>8288</v>
      </c>
      <c r="O798" s="8">
        <f t="shared" si="84"/>
        <v>107.87731249999999</v>
      </c>
      <c r="P798" s="9">
        <f t="shared" si="85"/>
        <v>69.598266129032254</v>
      </c>
      <c r="Q798" t="s">
        <v>8322</v>
      </c>
      <c r="R798" t="s">
        <v>8342</v>
      </c>
      <c r="S798" s="13">
        <f t="shared" si="86"/>
        <v>42339.963726851849</v>
      </c>
      <c r="T798" s="14">
        <f t="shared" si="87"/>
        <v>42380.999999999993</v>
      </c>
      <c r="U798" s="13" t="str">
        <f t="shared" si="88"/>
        <v>Dec</v>
      </c>
      <c r="V798" t="str">
        <f t="shared" si="89"/>
        <v>Jan</v>
      </c>
      <c r="W798" t="str">
        <f t="shared" si="90"/>
        <v>2015</v>
      </c>
    </row>
    <row r="799" spans="1:23" ht="45" x14ac:dyDescent="0.2">
      <c r="A799">
        <v>1470</v>
      </c>
      <c r="B799" s="3" t="s">
        <v>1471</v>
      </c>
      <c r="C799" s="3" t="s">
        <v>5580</v>
      </c>
      <c r="D799">
        <v>1500</v>
      </c>
      <c r="E799">
        <v>1877</v>
      </c>
      <c r="F799" t="s">
        <v>8219</v>
      </c>
      <c r="G799" t="s">
        <v>8224</v>
      </c>
      <c r="H799" t="s">
        <v>8246</v>
      </c>
      <c r="I799">
        <v>1356724263</v>
      </c>
      <c r="J799">
        <v>1354909863</v>
      </c>
      <c r="K799" t="b">
        <v>1</v>
      </c>
      <c r="L799">
        <v>81</v>
      </c>
      <c r="M799" t="b">
        <v>1</v>
      </c>
      <c r="N799" t="s">
        <v>8288</v>
      </c>
      <c r="O799" s="8">
        <f t="shared" si="84"/>
        <v>125.13333333333334</v>
      </c>
      <c r="P799" s="9">
        <f t="shared" si="85"/>
        <v>23.172839506172838</v>
      </c>
      <c r="Q799" t="s">
        <v>8322</v>
      </c>
      <c r="R799" t="s">
        <v>8342</v>
      </c>
      <c r="S799" s="13">
        <f t="shared" si="86"/>
        <v>41250.618784722217</v>
      </c>
      <c r="T799" s="14">
        <f t="shared" si="87"/>
        <v>41271.618784722217</v>
      </c>
      <c r="U799" s="13" t="str">
        <f t="shared" si="88"/>
        <v>Dec</v>
      </c>
      <c r="V799" t="str">
        <f t="shared" si="89"/>
        <v>Dec</v>
      </c>
      <c r="W799" t="str">
        <f t="shared" si="90"/>
        <v>2012</v>
      </c>
    </row>
    <row r="800" spans="1:23" ht="45" x14ac:dyDescent="0.2">
      <c r="A800">
        <v>1526</v>
      </c>
      <c r="B800" s="3" t="s">
        <v>1527</v>
      </c>
      <c r="C800" s="3" t="s">
        <v>5636</v>
      </c>
      <c r="D800">
        <v>23000</v>
      </c>
      <c r="E800">
        <v>27675</v>
      </c>
      <c r="F800" t="s">
        <v>8219</v>
      </c>
      <c r="G800" t="s">
        <v>8224</v>
      </c>
      <c r="H800" t="s">
        <v>8246</v>
      </c>
      <c r="I800">
        <v>1453185447</v>
      </c>
      <c r="J800">
        <v>1448951847</v>
      </c>
      <c r="K800" t="b">
        <v>1</v>
      </c>
      <c r="L800">
        <v>280</v>
      </c>
      <c r="M800" t="b">
        <v>1</v>
      </c>
      <c r="N800" t="s">
        <v>8285</v>
      </c>
      <c r="O800" s="8">
        <f t="shared" si="84"/>
        <v>120.32608695652173</v>
      </c>
      <c r="P800" s="9">
        <f t="shared" si="85"/>
        <v>98.839285714285708</v>
      </c>
      <c r="Q800" t="s">
        <v>8338</v>
      </c>
      <c r="R800" t="s">
        <v>8339</v>
      </c>
      <c r="S800" s="13">
        <f t="shared" si="86"/>
        <v>42339.067673611113</v>
      </c>
      <c r="T800" s="14">
        <f t="shared" si="87"/>
        <v>42388.067673611113</v>
      </c>
      <c r="U800" s="13" t="str">
        <f t="shared" si="88"/>
        <v>Dec</v>
      </c>
      <c r="V800" t="str">
        <f t="shared" si="89"/>
        <v>Jan</v>
      </c>
      <c r="W800" t="str">
        <f t="shared" si="90"/>
        <v>2015</v>
      </c>
    </row>
    <row r="801" spans="1:23" ht="45" x14ac:dyDescent="0.2">
      <c r="A801">
        <v>1538</v>
      </c>
      <c r="B801" s="3" t="s">
        <v>1539</v>
      </c>
      <c r="C801" s="3" t="s">
        <v>5648</v>
      </c>
      <c r="D801">
        <v>7000</v>
      </c>
      <c r="E801">
        <v>7184</v>
      </c>
      <c r="F801" t="s">
        <v>8219</v>
      </c>
      <c r="G801" t="s">
        <v>8224</v>
      </c>
      <c r="H801" t="s">
        <v>8246</v>
      </c>
      <c r="I801">
        <v>1421952370</v>
      </c>
      <c r="J801">
        <v>1418064370</v>
      </c>
      <c r="K801" t="b">
        <v>1</v>
      </c>
      <c r="L801">
        <v>46</v>
      </c>
      <c r="M801" t="b">
        <v>1</v>
      </c>
      <c r="N801" t="s">
        <v>8285</v>
      </c>
      <c r="O801" s="8">
        <f t="shared" si="84"/>
        <v>102.62857142857142</v>
      </c>
      <c r="P801" s="9">
        <f t="shared" si="85"/>
        <v>156.17391304347825</v>
      </c>
      <c r="Q801" t="s">
        <v>8338</v>
      </c>
      <c r="R801" t="s">
        <v>8339</v>
      </c>
      <c r="S801" s="13">
        <f t="shared" si="86"/>
        <v>41981.57372685185</v>
      </c>
      <c r="T801" s="14">
        <f t="shared" si="87"/>
        <v>42026.57372685185</v>
      </c>
      <c r="U801" s="13" t="str">
        <f t="shared" si="88"/>
        <v>Dec</v>
      </c>
      <c r="V801" t="str">
        <f t="shared" si="89"/>
        <v>Jan</v>
      </c>
      <c r="W801" t="str">
        <f t="shared" si="90"/>
        <v>2014</v>
      </c>
    </row>
    <row r="802" spans="1:23" ht="45" x14ac:dyDescent="0.2">
      <c r="A802">
        <v>1539</v>
      </c>
      <c r="B802" s="3" t="s">
        <v>1540</v>
      </c>
      <c r="C802" s="3" t="s">
        <v>5649</v>
      </c>
      <c r="D802">
        <v>20000</v>
      </c>
      <c r="E802">
        <v>27197.22</v>
      </c>
      <c r="F802" t="s">
        <v>8219</v>
      </c>
      <c r="G802" t="s">
        <v>8224</v>
      </c>
      <c r="H802" t="s">
        <v>8246</v>
      </c>
      <c r="I802">
        <v>1483481019</v>
      </c>
      <c r="J802">
        <v>1480629819</v>
      </c>
      <c r="K802" t="b">
        <v>0</v>
      </c>
      <c r="L802">
        <v>284</v>
      </c>
      <c r="M802" t="b">
        <v>1</v>
      </c>
      <c r="N802" t="s">
        <v>8285</v>
      </c>
      <c r="O802" s="8">
        <f t="shared" si="84"/>
        <v>135.98609999999999</v>
      </c>
      <c r="P802" s="9">
        <f t="shared" si="85"/>
        <v>95.764859154929582</v>
      </c>
      <c r="Q802" t="s">
        <v>8338</v>
      </c>
      <c r="R802" t="s">
        <v>8339</v>
      </c>
      <c r="S802" s="13">
        <f t="shared" si="86"/>
        <v>42705.710868055554</v>
      </c>
      <c r="T802" s="14">
        <f t="shared" si="87"/>
        <v>42738.710868055554</v>
      </c>
      <c r="U802" s="13" t="str">
        <f t="shared" si="88"/>
        <v>Dec</v>
      </c>
      <c r="V802" t="str">
        <f t="shared" si="89"/>
        <v>Jan</v>
      </c>
      <c r="W802" t="str">
        <f t="shared" si="90"/>
        <v>2016</v>
      </c>
    </row>
    <row r="803" spans="1:23" ht="45" x14ac:dyDescent="0.2">
      <c r="A803">
        <v>1606</v>
      </c>
      <c r="B803" s="3" t="s">
        <v>1607</v>
      </c>
      <c r="C803" s="3" t="s">
        <v>5716</v>
      </c>
      <c r="D803">
        <v>8000</v>
      </c>
      <c r="E803">
        <v>8080.33</v>
      </c>
      <c r="F803" t="s">
        <v>8219</v>
      </c>
      <c r="G803" t="s">
        <v>8224</v>
      </c>
      <c r="H803" t="s">
        <v>8246</v>
      </c>
      <c r="I803">
        <v>1300930838</v>
      </c>
      <c r="J803">
        <v>1293158438</v>
      </c>
      <c r="K803" t="b">
        <v>0</v>
      </c>
      <c r="L803">
        <v>92</v>
      </c>
      <c r="M803" t="b">
        <v>1</v>
      </c>
      <c r="N803" t="s">
        <v>8276</v>
      </c>
      <c r="O803" s="8">
        <f t="shared" si="84"/>
        <v>101.004125</v>
      </c>
      <c r="P803" s="9">
        <f t="shared" si="85"/>
        <v>87.829673913043479</v>
      </c>
      <c r="Q803" t="s">
        <v>8325</v>
      </c>
      <c r="R803" t="s">
        <v>8326</v>
      </c>
      <c r="S803" s="13">
        <f t="shared" si="86"/>
        <v>40535.903217592589</v>
      </c>
      <c r="T803" s="14">
        <f t="shared" si="87"/>
        <v>40625.861550925925</v>
      </c>
      <c r="U803" s="13" t="str">
        <f t="shared" si="88"/>
        <v>Dec</v>
      </c>
      <c r="V803" t="str">
        <f t="shared" si="89"/>
        <v>Mar</v>
      </c>
      <c r="W803" t="str">
        <f t="shared" si="90"/>
        <v>2010</v>
      </c>
    </row>
    <row r="804" spans="1:23" ht="30" x14ac:dyDescent="0.2">
      <c r="A804">
        <v>1612</v>
      </c>
      <c r="B804" s="3" t="s">
        <v>1613</v>
      </c>
      <c r="C804" s="3" t="s">
        <v>5722</v>
      </c>
      <c r="D804">
        <v>500</v>
      </c>
      <c r="E804">
        <v>550</v>
      </c>
      <c r="F804" t="s">
        <v>8219</v>
      </c>
      <c r="G804" t="s">
        <v>8224</v>
      </c>
      <c r="H804" t="s">
        <v>8246</v>
      </c>
      <c r="I804">
        <v>1357160384</v>
      </c>
      <c r="J804">
        <v>1354568384</v>
      </c>
      <c r="K804" t="b">
        <v>0</v>
      </c>
      <c r="L804">
        <v>11</v>
      </c>
      <c r="M804" t="b">
        <v>1</v>
      </c>
      <c r="N804" t="s">
        <v>8276</v>
      </c>
      <c r="O804" s="8">
        <f t="shared" si="84"/>
        <v>110.00000000000001</v>
      </c>
      <c r="P804" s="9">
        <f t="shared" si="85"/>
        <v>50</v>
      </c>
      <c r="Q804" t="s">
        <v>8325</v>
      </c>
      <c r="R804" t="s">
        <v>8326</v>
      </c>
      <c r="S804" s="13">
        <f t="shared" si="86"/>
        <v>41246.666481481479</v>
      </c>
      <c r="T804" s="14">
        <f t="shared" si="87"/>
        <v>41276.666481481479</v>
      </c>
      <c r="U804" s="13" t="str">
        <f t="shared" si="88"/>
        <v>Dec</v>
      </c>
      <c r="V804" t="str">
        <f t="shared" si="89"/>
        <v>Jan</v>
      </c>
      <c r="W804" t="str">
        <f t="shared" si="90"/>
        <v>2012</v>
      </c>
    </row>
    <row r="805" spans="1:23" ht="45" x14ac:dyDescent="0.2">
      <c r="A805">
        <v>1633</v>
      </c>
      <c r="B805" s="3" t="s">
        <v>1634</v>
      </c>
      <c r="C805" s="3" t="s">
        <v>5743</v>
      </c>
      <c r="D805">
        <v>10000</v>
      </c>
      <c r="E805">
        <v>10000</v>
      </c>
      <c r="F805" t="s">
        <v>8219</v>
      </c>
      <c r="G805" t="s">
        <v>8224</v>
      </c>
      <c r="H805" t="s">
        <v>8246</v>
      </c>
      <c r="I805">
        <v>1326690000</v>
      </c>
      <c r="J805">
        <v>1324329156</v>
      </c>
      <c r="K805" t="b">
        <v>0</v>
      </c>
      <c r="L805">
        <v>58</v>
      </c>
      <c r="M805" t="b">
        <v>1</v>
      </c>
      <c r="N805" t="s">
        <v>8276</v>
      </c>
      <c r="O805" s="8">
        <f t="shared" si="84"/>
        <v>100</v>
      </c>
      <c r="P805" s="9">
        <f t="shared" si="85"/>
        <v>172.41379310344828</v>
      </c>
      <c r="Q805" t="s">
        <v>8325</v>
      </c>
      <c r="R805" t="s">
        <v>8326</v>
      </c>
      <c r="S805" s="13">
        <f t="shared" si="86"/>
        <v>40896.675416666665</v>
      </c>
      <c r="T805" s="14">
        <f t="shared" si="87"/>
        <v>40924</v>
      </c>
      <c r="U805" s="13" t="str">
        <f t="shared" si="88"/>
        <v>Dec</v>
      </c>
      <c r="V805" t="str">
        <f t="shared" si="89"/>
        <v>Jan</v>
      </c>
      <c r="W805" t="str">
        <f t="shared" si="90"/>
        <v>2011</v>
      </c>
    </row>
    <row r="806" spans="1:23" ht="45" x14ac:dyDescent="0.2">
      <c r="A806">
        <v>1661</v>
      </c>
      <c r="B806" s="3" t="s">
        <v>1662</v>
      </c>
      <c r="C806" s="3" t="s">
        <v>5771</v>
      </c>
      <c r="D806">
        <v>7900</v>
      </c>
      <c r="E806">
        <v>8098</v>
      </c>
      <c r="F806" t="s">
        <v>8219</v>
      </c>
      <c r="G806" t="s">
        <v>8239</v>
      </c>
      <c r="H806" t="s">
        <v>8249</v>
      </c>
      <c r="I806">
        <v>1453064400</v>
      </c>
      <c r="J806">
        <v>1449359831</v>
      </c>
      <c r="K806" t="b">
        <v>0</v>
      </c>
      <c r="L806">
        <v>101</v>
      </c>
      <c r="M806" t="b">
        <v>1</v>
      </c>
      <c r="N806" t="s">
        <v>8292</v>
      </c>
      <c r="O806" s="8">
        <f t="shared" si="84"/>
        <v>102.50632911392405</v>
      </c>
      <c r="P806" s="9">
        <f t="shared" si="85"/>
        <v>80.178217821782184</v>
      </c>
      <c r="Q806" t="s">
        <v>8325</v>
      </c>
      <c r="R806" t="s">
        <v>8346</v>
      </c>
      <c r="S806" s="13">
        <f t="shared" si="86"/>
        <v>42343.789710648147</v>
      </c>
      <c r="T806" s="14">
        <f t="shared" si="87"/>
        <v>42386.666666666664</v>
      </c>
      <c r="U806" s="13" t="str">
        <f t="shared" si="88"/>
        <v>Dec</v>
      </c>
      <c r="V806" t="str">
        <f t="shared" si="89"/>
        <v>Jan</v>
      </c>
      <c r="W806" t="str">
        <f t="shared" si="90"/>
        <v>2015</v>
      </c>
    </row>
    <row r="807" spans="1:23" ht="45" x14ac:dyDescent="0.2">
      <c r="A807">
        <v>1742</v>
      </c>
      <c r="B807" s="3" t="s">
        <v>1743</v>
      </c>
      <c r="C807" s="3" t="s">
        <v>5852</v>
      </c>
      <c r="D807">
        <v>2000</v>
      </c>
      <c r="E807">
        <v>2175</v>
      </c>
      <c r="F807" t="s">
        <v>8219</v>
      </c>
      <c r="G807" t="s">
        <v>8224</v>
      </c>
      <c r="H807" t="s">
        <v>8246</v>
      </c>
      <c r="I807">
        <v>1483822800</v>
      </c>
      <c r="J807">
        <v>1481058170</v>
      </c>
      <c r="K807" t="b">
        <v>0</v>
      </c>
      <c r="L807">
        <v>34</v>
      </c>
      <c r="M807" t="b">
        <v>1</v>
      </c>
      <c r="N807" t="s">
        <v>8285</v>
      </c>
      <c r="O807" s="8">
        <f t="shared" si="84"/>
        <v>108.74999999999999</v>
      </c>
      <c r="P807" s="9">
        <f t="shared" si="85"/>
        <v>63.970588235294116</v>
      </c>
      <c r="Q807" t="s">
        <v>8338</v>
      </c>
      <c r="R807" t="s">
        <v>8339</v>
      </c>
      <c r="S807" s="13">
        <f t="shared" si="86"/>
        <v>42710.668634259258</v>
      </c>
      <c r="T807" s="14">
        <f t="shared" si="87"/>
        <v>42742.666666666664</v>
      </c>
      <c r="U807" s="13" t="str">
        <f t="shared" si="88"/>
        <v>Dec</v>
      </c>
      <c r="V807" t="str">
        <f t="shared" si="89"/>
        <v>Jan</v>
      </c>
      <c r="W807" t="str">
        <f t="shared" si="90"/>
        <v>2016</v>
      </c>
    </row>
    <row r="808" spans="1:23" ht="30" x14ac:dyDescent="0.2">
      <c r="A808">
        <v>1757</v>
      </c>
      <c r="B808" s="3" t="s">
        <v>1758</v>
      </c>
      <c r="C808" s="3" t="s">
        <v>5867</v>
      </c>
      <c r="D808">
        <v>5000</v>
      </c>
      <c r="E808">
        <v>5800</v>
      </c>
      <c r="F808" t="s">
        <v>8219</v>
      </c>
      <c r="G808" t="s">
        <v>8224</v>
      </c>
      <c r="H808" t="s">
        <v>8246</v>
      </c>
      <c r="I808">
        <v>1485631740</v>
      </c>
      <c r="J808">
        <v>1483041083</v>
      </c>
      <c r="K808" t="b">
        <v>0</v>
      </c>
      <c r="L808">
        <v>14</v>
      </c>
      <c r="M808" t="b">
        <v>1</v>
      </c>
      <c r="N808" t="s">
        <v>8285</v>
      </c>
      <c r="O808" s="8">
        <f t="shared" si="84"/>
        <v>115.99999999999999</v>
      </c>
      <c r="P808" s="9">
        <f t="shared" si="85"/>
        <v>414.28571428571428</v>
      </c>
      <c r="Q808" t="s">
        <v>8338</v>
      </c>
      <c r="R808" t="s">
        <v>8339</v>
      </c>
      <c r="S808" s="13">
        <f t="shared" si="86"/>
        <v>42733.619016203702</v>
      </c>
      <c r="T808" s="14">
        <f t="shared" si="87"/>
        <v>42763.603472222218</v>
      </c>
      <c r="U808" s="13" t="str">
        <f t="shared" si="88"/>
        <v>Dec</v>
      </c>
      <c r="V808" t="str">
        <f t="shared" si="89"/>
        <v>Jan</v>
      </c>
      <c r="W808" t="str">
        <f t="shared" si="90"/>
        <v>2016</v>
      </c>
    </row>
    <row r="809" spans="1:23" ht="30" x14ac:dyDescent="0.2">
      <c r="A809">
        <v>1822</v>
      </c>
      <c r="B809" s="3" t="s">
        <v>1823</v>
      </c>
      <c r="C809" s="3" t="s">
        <v>5932</v>
      </c>
      <c r="D809">
        <v>300</v>
      </c>
      <c r="E809">
        <v>300</v>
      </c>
      <c r="F809" t="s">
        <v>8219</v>
      </c>
      <c r="G809" t="s">
        <v>8229</v>
      </c>
      <c r="H809" t="s">
        <v>8251</v>
      </c>
      <c r="I809">
        <v>1391194860</v>
      </c>
      <c r="J809">
        <v>1388084862</v>
      </c>
      <c r="K809" t="b">
        <v>0</v>
      </c>
      <c r="L809">
        <v>11</v>
      </c>
      <c r="M809" t="b">
        <v>1</v>
      </c>
      <c r="N809" t="s">
        <v>8276</v>
      </c>
      <c r="O809" s="8">
        <f t="shared" si="84"/>
        <v>100</v>
      </c>
      <c r="P809" s="9">
        <f t="shared" si="85"/>
        <v>27.272727272727273</v>
      </c>
      <c r="Q809" t="s">
        <v>8325</v>
      </c>
      <c r="R809" t="s">
        <v>8326</v>
      </c>
      <c r="S809" s="13">
        <f t="shared" si="86"/>
        <v>41634.588680555556</v>
      </c>
      <c r="T809" s="14">
        <f t="shared" si="87"/>
        <v>41670.584027777775</v>
      </c>
      <c r="U809" s="13" t="str">
        <f t="shared" si="88"/>
        <v>Dec</v>
      </c>
      <c r="V809" t="str">
        <f t="shared" si="89"/>
        <v>Jan</v>
      </c>
      <c r="W809" t="str">
        <f t="shared" si="90"/>
        <v>2013</v>
      </c>
    </row>
    <row r="810" spans="1:23" x14ac:dyDescent="0.2">
      <c r="A810">
        <v>1824</v>
      </c>
      <c r="B810" s="3" t="s">
        <v>1825</v>
      </c>
      <c r="C810" s="3" t="s">
        <v>5934</v>
      </c>
      <c r="D810">
        <v>3000</v>
      </c>
      <c r="E810">
        <v>3002</v>
      </c>
      <c r="F810" t="s">
        <v>8219</v>
      </c>
      <c r="G810" t="s">
        <v>8224</v>
      </c>
      <c r="H810" t="s">
        <v>8246</v>
      </c>
      <c r="I810">
        <v>1389146880</v>
      </c>
      <c r="J810">
        <v>1387403967</v>
      </c>
      <c r="K810" t="b">
        <v>0</v>
      </c>
      <c r="L810">
        <v>40</v>
      </c>
      <c r="M810" t="b">
        <v>1</v>
      </c>
      <c r="N810" t="s">
        <v>8276</v>
      </c>
      <c r="O810" s="8">
        <f t="shared" si="84"/>
        <v>100.06666666666666</v>
      </c>
      <c r="P810" s="9">
        <f t="shared" si="85"/>
        <v>75.05</v>
      </c>
      <c r="Q810" t="s">
        <v>8325</v>
      </c>
      <c r="R810" t="s">
        <v>8326</v>
      </c>
      <c r="S810" s="13">
        <f t="shared" si="86"/>
        <v>41626.707951388882</v>
      </c>
      <c r="T810" s="14">
        <f t="shared" si="87"/>
        <v>41646.880555555552</v>
      </c>
      <c r="U810" s="13" t="str">
        <f t="shared" si="88"/>
        <v>Dec</v>
      </c>
      <c r="V810" t="str">
        <f t="shared" si="89"/>
        <v>Jan</v>
      </c>
      <c r="W810" t="str">
        <f t="shared" si="90"/>
        <v>2013</v>
      </c>
    </row>
    <row r="811" spans="1:23" ht="45" x14ac:dyDescent="0.2">
      <c r="A811">
        <v>1829</v>
      </c>
      <c r="B811" s="3" t="s">
        <v>1830</v>
      </c>
      <c r="C811" s="3" t="s">
        <v>5939</v>
      </c>
      <c r="D811">
        <v>1500</v>
      </c>
      <c r="E811">
        <v>2500.25</v>
      </c>
      <c r="F811" t="s">
        <v>8219</v>
      </c>
      <c r="G811" t="s">
        <v>8224</v>
      </c>
      <c r="H811" t="s">
        <v>8246</v>
      </c>
      <c r="I811">
        <v>1295647200</v>
      </c>
      <c r="J811">
        <v>1291428371</v>
      </c>
      <c r="K811" t="b">
        <v>0</v>
      </c>
      <c r="L811">
        <v>33</v>
      </c>
      <c r="M811" t="b">
        <v>1</v>
      </c>
      <c r="N811" t="s">
        <v>8276</v>
      </c>
      <c r="O811" s="8">
        <f t="shared" si="84"/>
        <v>166.68333333333334</v>
      </c>
      <c r="P811" s="9">
        <f t="shared" si="85"/>
        <v>75.765151515151516</v>
      </c>
      <c r="Q811" t="s">
        <v>8325</v>
      </c>
      <c r="R811" t="s">
        <v>8326</v>
      </c>
      <c r="S811" s="13">
        <f t="shared" si="86"/>
        <v>40515.879293981481</v>
      </c>
      <c r="T811" s="14">
        <f t="shared" si="87"/>
        <v>40564.708333333328</v>
      </c>
      <c r="U811" s="13" t="str">
        <f t="shared" si="88"/>
        <v>Dec</v>
      </c>
      <c r="V811" t="str">
        <f t="shared" si="89"/>
        <v>Jan</v>
      </c>
      <c r="W811" t="str">
        <f t="shared" si="90"/>
        <v>2010</v>
      </c>
    </row>
    <row r="812" spans="1:23" x14ac:dyDescent="0.2">
      <c r="A812">
        <v>1834</v>
      </c>
      <c r="B812" s="3" t="s">
        <v>1835</v>
      </c>
      <c r="C812" s="3" t="s">
        <v>5944</v>
      </c>
      <c r="D812">
        <v>10000</v>
      </c>
      <c r="E812">
        <v>11805</v>
      </c>
      <c r="F812" t="s">
        <v>8219</v>
      </c>
      <c r="G812" t="s">
        <v>8224</v>
      </c>
      <c r="H812" t="s">
        <v>8246</v>
      </c>
      <c r="I812">
        <v>1422140895</v>
      </c>
      <c r="J812">
        <v>1418684895</v>
      </c>
      <c r="K812" t="b">
        <v>0</v>
      </c>
      <c r="L812">
        <v>90</v>
      </c>
      <c r="M812" t="b">
        <v>1</v>
      </c>
      <c r="N812" t="s">
        <v>8276</v>
      </c>
      <c r="O812" s="8">
        <f t="shared" si="84"/>
        <v>118.05000000000001</v>
      </c>
      <c r="P812" s="9">
        <f t="shared" si="85"/>
        <v>131.16666666666666</v>
      </c>
      <c r="Q812" t="s">
        <v>8325</v>
      </c>
      <c r="R812" t="s">
        <v>8326</v>
      </c>
      <c r="S812" s="13">
        <f t="shared" si="86"/>
        <v>41988.755729166667</v>
      </c>
      <c r="T812" s="14">
        <f t="shared" si="87"/>
        <v>42028.755729166667</v>
      </c>
      <c r="U812" s="13" t="str">
        <f t="shared" si="88"/>
        <v>Dec</v>
      </c>
      <c r="V812" t="str">
        <f t="shared" si="89"/>
        <v>Jan</v>
      </c>
      <c r="W812" t="str">
        <f t="shared" si="90"/>
        <v>2014</v>
      </c>
    </row>
    <row r="813" spans="1:23" ht="45" x14ac:dyDescent="0.2">
      <c r="A813">
        <v>1898</v>
      </c>
      <c r="B813" s="3" t="s">
        <v>1899</v>
      </c>
      <c r="C813" s="3" t="s">
        <v>6008</v>
      </c>
      <c r="D813">
        <v>1000</v>
      </c>
      <c r="E813">
        <v>1445</v>
      </c>
      <c r="F813" t="s">
        <v>8219</v>
      </c>
      <c r="G813" t="s">
        <v>8224</v>
      </c>
      <c r="H813" t="s">
        <v>8246</v>
      </c>
      <c r="I813">
        <v>1454349600</v>
      </c>
      <c r="J813">
        <v>1451277473</v>
      </c>
      <c r="K813" t="b">
        <v>0</v>
      </c>
      <c r="L813">
        <v>21</v>
      </c>
      <c r="M813" t="b">
        <v>1</v>
      </c>
      <c r="N813" t="s">
        <v>8279</v>
      </c>
      <c r="O813" s="8">
        <f t="shared" si="84"/>
        <v>144.5</v>
      </c>
      <c r="P813" s="9">
        <f t="shared" si="85"/>
        <v>68.80952380952381</v>
      </c>
      <c r="Q813" t="s">
        <v>8325</v>
      </c>
      <c r="R813" t="s">
        <v>8329</v>
      </c>
      <c r="S813" s="13">
        <f t="shared" si="86"/>
        <v>42365.9846412037</v>
      </c>
      <c r="T813" s="14">
        <f t="shared" si="87"/>
        <v>42401.541666666664</v>
      </c>
      <c r="U813" s="13" t="str">
        <f t="shared" si="88"/>
        <v>Dec</v>
      </c>
      <c r="V813" t="str">
        <f t="shared" si="89"/>
        <v>Feb</v>
      </c>
      <c r="W813" t="str">
        <f t="shared" si="90"/>
        <v>2015</v>
      </c>
    </row>
    <row r="814" spans="1:23" ht="45" x14ac:dyDescent="0.2">
      <c r="A814">
        <v>1924</v>
      </c>
      <c r="B814" s="3" t="s">
        <v>1925</v>
      </c>
      <c r="C814" s="3" t="s">
        <v>6034</v>
      </c>
      <c r="D814">
        <v>3000</v>
      </c>
      <c r="E814">
        <v>3432</v>
      </c>
      <c r="F814" t="s">
        <v>8219</v>
      </c>
      <c r="G814" t="s">
        <v>8224</v>
      </c>
      <c r="H814" t="s">
        <v>8246</v>
      </c>
      <c r="I814">
        <v>1389814380</v>
      </c>
      <c r="J814">
        <v>1387390555</v>
      </c>
      <c r="K814" t="b">
        <v>0</v>
      </c>
      <c r="L814">
        <v>33</v>
      </c>
      <c r="M814" t="b">
        <v>1</v>
      </c>
      <c r="N814" t="s">
        <v>8279</v>
      </c>
      <c r="O814" s="8">
        <f t="shared" si="84"/>
        <v>114.39999999999999</v>
      </c>
      <c r="P814" s="9">
        <f t="shared" si="85"/>
        <v>104</v>
      </c>
      <c r="Q814" t="s">
        <v>8325</v>
      </c>
      <c r="R814" t="s">
        <v>8329</v>
      </c>
      <c r="S814" s="13">
        <f t="shared" si="86"/>
        <v>41626.552719907406</v>
      </c>
      <c r="T814" s="14">
        <f t="shared" si="87"/>
        <v>41654.606249999997</v>
      </c>
      <c r="U814" s="13" t="str">
        <f t="shared" si="88"/>
        <v>Dec</v>
      </c>
      <c r="V814" t="str">
        <f t="shared" si="89"/>
        <v>Jan</v>
      </c>
      <c r="W814" t="str">
        <f t="shared" si="90"/>
        <v>2013</v>
      </c>
    </row>
    <row r="815" spans="1:23" ht="45" x14ac:dyDescent="0.2">
      <c r="A815">
        <v>1965</v>
      </c>
      <c r="B815" s="3" t="s">
        <v>1966</v>
      </c>
      <c r="C815" s="3" t="s">
        <v>6075</v>
      </c>
      <c r="D815">
        <v>5000</v>
      </c>
      <c r="E815">
        <v>13114</v>
      </c>
      <c r="F815" t="s">
        <v>8219</v>
      </c>
      <c r="G815" t="s">
        <v>8224</v>
      </c>
      <c r="H815" t="s">
        <v>8246</v>
      </c>
      <c r="I815">
        <v>1326330000</v>
      </c>
      <c r="J815">
        <v>1324433310</v>
      </c>
      <c r="K815" t="b">
        <v>1</v>
      </c>
      <c r="L815">
        <v>103</v>
      </c>
      <c r="M815" t="b">
        <v>1</v>
      </c>
      <c r="N815" t="s">
        <v>8295</v>
      </c>
      <c r="O815" s="8">
        <f t="shared" si="84"/>
        <v>262.27999999999997</v>
      </c>
      <c r="P815" s="9">
        <f t="shared" si="85"/>
        <v>127.32038834951456</v>
      </c>
      <c r="Q815" t="s">
        <v>8319</v>
      </c>
      <c r="R815" t="s">
        <v>8349</v>
      </c>
      <c r="S815" s="13">
        <f t="shared" si="86"/>
        <v>40897.880902777775</v>
      </c>
      <c r="T815" s="14">
        <f t="shared" si="87"/>
        <v>40919.833333333328</v>
      </c>
      <c r="U815" s="13" t="str">
        <f t="shared" si="88"/>
        <v>Dec</v>
      </c>
      <c r="V815" t="str">
        <f t="shared" si="89"/>
        <v>Jan</v>
      </c>
      <c r="W815" t="str">
        <f t="shared" si="90"/>
        <v>2011</v>
      </c>
    </row>
    <row r="816" spans="1:23" ht="45" x14ac:dyDescent="0.2">
      <c r="A816">
        <v>2002</v>
      </c>
      <c r="B816" s="3" t="s">
        <v>2003</v>
      </c>
      <c r="C816" s="3" t="s">
        <v>6112</v>
      </c>
      <c r="D816">
        <v>50000</v>
      </c>
      <c r="E816">
        <v>108397.11</v>
      </c>
      <c r="F816" t="s">
        <v>8219</v>
      </c>
      <c r="G816" t="s">
        <v>8224</v>
      </c>
      <c r="H816" t="s">
        <v>8246</v>
      </c>
      <c r="I816">
        <v>1485191143</v>
      </c>
      <c r="J816">
        <v>1482599143</v>
      </c>
      <c r="K816" t="b">
        <v>1</v>
      </c>
      <c r="L816">
        <v>1375</v>
      </c>
      <c r="M816" t="b">
        <v>1</v>
      </c>
      <c r="N816" t="s">
        <v>8295</v>
      </c>
      <c r="O816" s="8">
        <f t="shared" si="84"/>
        <v>216.79422000000002</v>
      </c>
      <c r="P816" s="9">
        <f t="shared" si="85"/>
        <v>78.834261818181815</v>
      </c>
      <c r="Q816" t="s">
        <v>8319</v>
      </c>
      <c r="R816" t="s">
        <v>8349</v>
      </c>
      <c r="S816" s="13">
        <f t="shared" si="86"/>
        <v>42728.503969907404</v>
      </c>
      <c r="T816" s="14">
        <f t="shared" si="87"/>
        <v>42758.503969907404</v>
      </c>
      <c r="U816" s="13" t="str">
        <f t="shared" si="88"/>
        <v>Dec</v>
      </c>
      <c r="V816" t="str">
        <f t="shared" si="89"/>
        <v>Jan</v>
      </c>
      <c r="W816" t="str">
        <f t="shared" si="90"/>
        <v>2016</v>
      </c>
    </row>
    <row r="817" spans="1:23" ht="45" x14ac:dyDescent="0.2">
      <c r="A817">
        <v>2011</v>
      </c>
      <c r="B817" s="3" t="s">
        <v>2012</v>
      </c>
      <c r="C817" s="3" t="s">
        <v>6121</v>
      </c>
      <c r="D817">
        <v>50000</v>
      </c>
      <c r="E817">
        <v>409782</v>
      </c>
      <c r="F817" t="s">
        <v>8219</v>
      </c>
      <c r="G817" t="s">
        <v>8239</v>
      </c>
      <c r="H817" t="s">
        <v>8249</v>
      </c>
      <c r="I817">
        <v>1452553200</v>
      </c>
      <c r="J817">
        <v>1449650173</v>
      </c>
      <c r="K817" t="b">
        <v>1</v>
      </c>
      <c r="L817">
        <v>971</v>
      </c>
      <c r="M817" t="b">
        <v>1</v>
      </c>
      <c r="N817" t="s">
        <v>8295</v>
      </c>
      <c r="O817" s="8">
        <f t="shared" si="84"/>
        <v>819.56399999999996</v>
      </c>
      <c r="P817" s="9">
        <f t="shared" si="85"/>
        <v>422.02059732234807</v>
      </c>
      <c r="Q817" t="s">
        <v>8319</v>
      </c>
      <c r="R817" t="s">
        <v>8349</v>
      </c>
      <c r="S817" s="13">
        <f t="shared" si="86"/>
        <v>42347.150150462963</v>
      </c>
      <c r="T817" s="14">
        <f t="shared" si="87"/>
        <v>42380.749999999993</v>
      </c>
      <c r="U817" s="13" t="str">
        <f t="shared" si="88"/>
        <v>Dec</v>
      </c>
      <c r="V817" t="str">
        <f t="shared" si="89"/>
        <v>Jan</v>
      </c>
      <c r="W817" t="str">
        <f t="shared" si="90"/>
        <v>2015</v>
      </c>
    </row>
    <row r="818" spans="1:23" ht="30" x14ac:dyDescent="0.2">
      <c r="A818">
        <v>2031</v>
      </c>
      <c r="B818" s="3" t="s">
        <v>2032</v>
      </c>
      <c r="C818" s="3" t="s">
        <v>6141</v>
      </c>
      <c r="D818">
        <v>50000</v>
      </c>
      <c r="E818">
        <v>60175</v>
      </c>
      <c r="F818" t="s">
        <v>8219</v>
      </c>
      <c r="G818" t="s">
        <v>8233</v>
      </c>
      <c r="H818" t="s">
        <v>8249</v>
      </c>
      <c r="I818">
        <v>1420765200</v>
      </c>
      <c r="J818">
        <v>1417506853</v>
      </c>
      <c r="K818" t="b">
        <v>1</v>
      </c>
      <c r="L818">
        <v>508</v>
      </c>
      <c r="M818" t="b">
        <v>1</v>
      </c>
      <c r="N818" t="s">
        <v>8295</v>
      </c>
      <c r="O818" s="8">
        <f t="shared" si="84"/>
        <v>120.35</v>
      </c>
      <c r="P818" s="9">
        <f t="shared" si="85"/>
        <v>118.45472440944881</v>
      </c>
      <c r="Q818" t="s">
        <v>8319</v>
      </c>
      <c r="R818" t="s">
        <v>8349</v>
      </c>
      <c r="S818" s="13">
        <f t="shared" si="86"/>
        <v>41975.120983796289</v>
      </c>
      <c r="T818" s="14">
        <f t="shared" si="87"/>
        <v>42012.833333333336</v>
      </c>
      <c r="U818" s="13" t="str">
        <f t="shared" si="88"/>
        <v>Dec</v>
      </c>
      <c r="V818" t="str">
        <f t="shared" si="89"/>
        <v>Jan</v>
      </c>
      <c r="W818" t="str">
        <f t="shared" si="90"/>
        <v>2014</v>
      </c>
    </row>
    <row r="819" spans="1:23" ht="45" x14ac:dyDescent="0.2">
      <c r="A819">
        <v>2059</v>
      </c>
      <c r="B819" s="3" t="s">
        <v>2060</v>
      </c>
      <c r="C819" s="3" t="s">
        <v>6169</v>
      </c>
      <c r="D819">
        <v>30000</v>
      </c>
      <c r="E819">
        <v>43037</v>
      </c>
      <c r="F819" t="s">
        <v>8219</v>
      </c>
      <c r="G819" t="s">
        <v>8224</v>
      </c>
      <c r="H819" t="s">
        <v>8246</v>
      </c>
      <c r="I819">
        <v>1454277540</v>
      </c>
      <c r="J819">
        <v>1450880854</v>
      </c>
      <c r="K819" t="b">
        <v>0</v>
      </c>
      <c r="L819">
        <v>375</v>
      </c>
      <c r="M819" t="b">
        <v>1</v>
      </c>
      <c r="N819" t="s">
        <v>8295</v>
      </c>
      <c r="O819" s="8">
        <f t="shared" si="84"/>
        <v>143.45666666666668</v>
      </c>
      <c r="P819" s="9">
        <f t="shared" si="85"/>
        <v>114.76533333333333</v>
      </c>
      <c r="Q819" t="s">
        <v>8319</v>
      </c>
      <c r="R819" t="s">
        <v>8349</v>
      </c>
      <c r="S819" s="13">
        <f t="shared" si="86"/>
        <v>42361.394143518519</v>
      </c>
      <c r="T819" s="14">
        <f t="shared" si="87"/>
        <v>42400.707638888889</v>
      </c>
      <c r="U819" s="13" t="str">
        <f t="shared" si="88"/>
        <v>Dec</v>
      </c>
      <c r="V819" t="str">
        <f t="shared" si="89"/>
        <v>Jan</v>
      </c>
      <c r="W819" t="str">
        <f t="shared" si="90"/>
        <v>2015</v>
      </c>
    </row>
    <row r="820" spans="1:23" ht="45" x14ac:dyDescent="0.2">
      <c r="A820">
        <v>2061</v>
      </c>
      <c r="B820" s="3" t="s">
        <v>2062</v>
      </c>
      <c r="C820" s="3" t="s">
        <v>6171</v>
      </c>
      <c r="D820">
        <v>5000</v>
      </c>
      <c r="E820">
        <v>5396</v>
      </c>
      <c r="F820" t="s">
        <v>8219</v>
      </c>
      <c r="G820" t="s">
        <v>8224</v>
      </c>
      <c r="H820" t="s">
        <v>8246</v>
      </c>
      <c r="I820">
        <v>1483208454</v>
      </c>
      <c r="J820">
        <v>1480616454</v>
      </c>
      <c r="K820" t="b">
        <v>0</v>
      </c>
      <c r="L820">
        <v>35</v>
      </c>
      <c r="M820" t="b">
        <v>1</v>
      </c>
      <c r="N820" t="s">
        <v>8295</v>
      </c>
      <c r="O820" s="8">
        <f t="shared" si="84"/>
        <v>107.91999999999999</v>
      </c>
      <c r="P820" s="9">
        <f t="shared" si="85"/>
        <v>154.17142857142858</v>
      </c>
      <c r="Q820" t="s">
        <v>8319</v>
      </c>
      <c r="R820" t="s">
        <v>8349</v>
      </c>
      <c r="S820" s="13">
        <f t="shared" si="86"/>
        <v>42705.556180555555</v>
      </c>
      <c r="T820" s="14">
        <f t="shared" si="87"/>
        <v>42735.556180555555</v>
      </c>
      <c r="U820" s="13" t="str">
        <f t="shared" si="88"/>
        <v>Dec</v>
      </c>
      <c r="V820" t="str">
        <f t="shared" si="89"/>
        <v>Dec</v>
      </c>
      <c r="W820" t="str">
        <f t="shared" si="90"/>
        <v>2016</v>
      </c>
    </row>
    <row r="821" spans="1:23" ht="45" x14ac:dyDescent="0.2">
      <c r="A821">
        <v>2069</v>
      </c>
      <c r="B821" s="3" t="s">
        <v>2070</v>
      </c>
      <c r="C821" s="3" t="s">
        <v>6179</v>
      </c>
      <c r="D821">
        <v>50000</v>
      </c>
      <c r="E821">
        <v>64203.33</v>
      </c>
      <c r="F821" t="s">
        <v>8219</v>
      </c>
      <c r="G821" t="s">
        <v>8224</v>
      </c>
      <c r="H821" t="s">
        <v>8246</v>
      </c>
      <c r="I821">
        <v>1451776791</v>
      </c>
      <c r="J821">
        <v>1449098391</v>
      </c>
      <c r="K821" t="b">
        <v>0</v>
      </c>
      <c r="L821">
        <v>263</v>
      </c>
      <c r="M821" t="b">
        <v>1</v>
      </c>
      <c r="N821" t="s">
        <v>8295</v>
      </c>
      <c r="O821" s="8">
        <f t="shared" si="84"/>
        <v>128.40666000000002</v>
      </c>
      <c r="P821" s="9">
        <f t="shared" si="85"/>
        <v>244.11912547528519</v>
      </c>
      <c r="Q821" t="s">
        <v>8319</v>
      </c>
      <c r="R821" t="s">
        <v>8349</v>
      </c>
      <c r="S821" s="13">
        <f t="shared" si="86"/>
        <v>42340.763784722221</v>
      </c>
      <c r="T821" s="14">
        <f t="shared" si="87"/>
        <v>42371.763784722221</v>
      </c>
      <c r="U821" s="13" t="str">
        <f t="shared" si="88"/>
        <v>Dec</v>
      </c>
      <c r="V821" t="str">
        <f t="shared" si="89"/>
        <v>Jan</v>
      </c>
      <c r="W821" t="str">
        <f t="shared" si="90"/>
        <v>2015</v>
      </c>
    </row>
    <row r="822" spans="1:23" ht="45" x14ac:dyDescent="0.2">
      <c r="A822">
        <v>2101</v>
      </c>
      <c r="B822" s="3" t="s">
        <v>2102</v>
      </c>
      <c r="C822" s="3" t="s">
        <v>6211</v>
      </c>
      <c r="D822">
        <v>2000</v>
      </c>
      <c r="E822">
        <v>2265</v>
      </c>
      <c r="F822" t="s">
        <v>8219</v>
      </c>
      <c r="G822" t="s">
        <v>8224</v>
      </c>
      <c r="H822" t="s">
        <v>8246</v>
      </c>
      <c r="I822">
        <v>1329104114</v>
      </c>
      <c r="J822">
        <v>1323920114</v>
      </c>
      <c r="K822" t="b">
        <v>0</v>
      </c>
      <c r="L822">
        <v>44</v>
      </c>
      <c r="M822" t="b">
        <v>1</v>
      </c>
      <c r="N822" t="s">
        <v>8279</v>
      </c>
      <c r="O822" s="8">
        <f t="shared" si="84"/>
        <v>113.25</v>
      </c>
      <c r="P822" s="9">
        <f t="shared" si="85"/>
        <v>51.477272727272727</v>
      </c>
      <c r="Q822" t="s">
        <v>8325</v>
      </c>
      <c r="R822" t="s">
        <v>8329</v>
      </c>
      <c r="S822" s="13">
        <f t="shared" si="86"/>
        <v>40891.941134259258</v>
      </c>
      <c r="T822" s="14">
        <f t="shared" si="87"/>
        <v>40951.941134259258</v>
      </c>
      <c r="U822" s="13" t="str">
        <f t="shared" si="88"/>
        <v>Dec</v>
      </c>
      <c r="V822" t="str">
        <f t="shared" si="89"/>
        <v>Feb</v>
      </c>
      <c r="W822" t="str">
        <f t="shared" si="90"/>
        <v>2011</v>
      </c>
    </row>
    <row r="823" spans="1:23" ht="45" x14ac:dyDescent="0.2">
      <c r="A823">
        <v>2106</v>
      </c>
      <c r="B823" s="3" t="s">
        <v>2107</v>
      </c>
      <c r="C823" s="3" t="s">
        <v>6216</v>
      </c>
      <c r="D823">
        <v>2200</v>
      </c>
      <c r="E823">
        <v>2355</v>
      </c>
      <c r="F823" t="s">
        <v>8219</v>
      </c>
      <c r="G823" t="s">
        <v>8224</v>
      </c>
      <c r="H823" t="s">
        <v>8246</v>
      </c>
      <c r="I823">
        <v>1359176974</v>
      </c>
      <c r="J823">
        <v>1356584974</v>
      </c>
      <c r="K823" t="b">
        <v>0</v>
      </c>
      <c r="L823">
        <v>44</v>
      </c>
      <c r="M823" t="b">
        <v>1</v>
      </c>
      <c r="N823" t="s">
        <v>8279</v>
      </c>
      <c r="O823" s="8">
        <f t="shared" si="84"/>
        <v>107.04545454545456</v>
      </c>
      <c r="P823" s="9">
        <f t="shared" si="85"/>
        <v>53.522727272727273</v>
      </c>
      <c r="Q823" t="s">
        <v>8325</v>
      </c>
      <c r="R823" t="s">
        <v>8329</v>
      </c>
      <c r="S823" s="13">
        <f t="shared" si="86"/>
        <v>41270.006643518514</v>
      </c>
      <c r="T823" s="14">
        <f t="shared" si="87"/>
        <v>41300.006643518514</v>
      </c>
      <c r="U823" s="13" t="str">
        <f t="shared" si="88"/>
        <v>Dec</v>
      </c>
      <c r="V823" t="str">
        <f t="shared" si="89"/>
        <v>Jan</v>
      </c>
      <c r="W823" t="str">
        <f t="shared" si="90"/>
        <v>2012</v>
      </c>
    </row>
    <row r="824" spans="1:23" ht="45" x14ac:dyDescent="0.2">
      <c r="A824">
        <v>2178</v>
      </c>
      <c r="B824" s="3" t="s">
        <v>2179</v>
      </c>
      <c r="C824" s="3" t="s">
        <v>6288</v>
      </c>
      <c r="D824">
        <v>25000</v>
      </c>
      <c r="E824">
        <v>34660</v>
      </c>
      <c r="F824" t="s">
        <v>8219</v>
      </c>
      <c r="G824" t="s">
        <v>8224</v>
      </c>
      <c r="H824" t="s">
        <v>8246</v>
      </c>
      <c r="I824">
        <v>1484752597</v>
      </c>
      <c r="J824">
        <v>1482160597</v>
      </c>
      <c r="K824" t="b">
        <v>0</v>
      </c>
      <c r="L824">
        <v>859</v>
      </c>
      <c r="M824" t="b">
        <v>1</v>
      </c>
      <c r="N824" t="s">
        <v>8276</v>
      </c>
      <c r="O824" s="8">
        <f t="shared" si="84"/>
        <v>138.64000000000001</v>
      </c>
      <c r="P824" s="9">
        <f t="shared" si="85"/>
        <v>40.349243306169967</v>
      </c>
      <c r="Q824" t="s">
        <v>8325</v>
      </c>
      <c r="R824" t="s">
        <v>8326</v>
      </c>
      <c r="S824" s="13">
        <f t="shared" si="86"/>
        <v>42723.428206018514</v>
      </c>
      <c r="T824" s="14">
        <f t="shared" si="87"/>
        <v>42753.428206018514</v>
      </c>
      <c r="U824" s="13" t="str">
        <f t="shared" si="88"/>
        <v>Dec</v>
      </c>
      <c r="V824" t="str">
        <f t="shared" si="89"/>
        <v>Jan</v>
      </c>
      <c r="W824" t="str">
        <f t="shared" si="90"/>
        <v>2016</v>
      </c>
    </row>
    <row r="825" spans="1:23" ht="45" x14ac:dyDescent="0.2">
      <c r="A825">
        <v>2222</v>
      </c>
      <c r="B825" s="3" t="s">
        <v>2223</v>
      </c>
      <c r="C825" s="3" t="s">
        <v>6332</v>
      </c>
      <c r="D825">
        <v>500</v>
      </c>
      <c r="E825">
        <v>813</v>
      </c>
      <c r="F825" t="s">
        <v>8219</v>
      </c>
      <c r="G825" t="s">
        <v>8224</v>
      </c>
      <c r="H825" t="s">
        <v>8246</v>
      </c>
      <c r="I825">
        <v>1327776847</v>
      </c>
      <c r="J825">
        <v>1325184847</v>
      </c>
      <c r="K825" t="b">
        <v>0</v>
      </c>
      <c r="L825">
        <v>30</v>
      </c>
      <c r="M825" t="b">
        <v>1</v>
      </c>
      <c r="N825" t="s">
        <v>8297</v>
      </c>
      <c r="O825" s="8">
        <f t="shared" si="84"/>
        <v>162.6</v>
      </c>
      <c r="P825" s="9">
        <f t="shared" si="85"/>
        <v>27.1</v>
      </c>
      <c r="Q825" t="s">
        <v>8333</v>
      </c>
      <c r="R825" t="s">
        <v>8351</v>
      </c>
      <c r="S825" s="13">
        <f t="shared" si="86"/>
        <v>40906.579247685186</v>
      </c>
      <c r="T825" s="14">
        <f t="shared" si="87"/>
        <v>40936.579247685186</v>
      </c>
      <c r="U825" s="13" t="str">
        <f t="shared" si="88"/>
        <v>Dec</v>
      </c>
      <c r="V825" t="str">
        <f t="shared" si="89"/>
        <v>Jan</v>
      </c>
      <c r="W825" t="str">
        <f t="shared" si="90"/>
        <v>2011</v>
      </c>
    </row>
    <row r="826" spans="1:23" ht="45" x14ac:dyDescent="0.2">
      <c r="A826">
        <v>2234</v>
      </c>
      <c r="B826" s="3" t="s">
        <v>2235</v>
      </c>
      <c r="C826" s="3" t="s">
        <v>6344</v>
      </c>
      <c r="D826">
        <v>100</v>
      </c>
      <c r="E826">
        <v>1165</v>
      </c>
      <c r="F826" t="s">
        <v>8219</v>
      </c>
      <c r="G826" t="s">
        <v>8224</v>
      </c>
      <c r="H826" t="s">
        <v>8246</v>
      </c>
      <c r="I826">
        <v>1483645647</v>
      </c>
      <c r="J826">
        <v>1481053647</v>
      </c>
      <c r="K826" t="b">
        <v>0</v>
      </c>
      <c r="L826">
        <v>28</v>
      </c>
      <c r="M826" t="b">
        <v>1</v>
      </c>
      <c r="N826" t="s">
        <v>8297</v>
      </c>
      <c r="O826" s="8">
        <f t="shared" si="84"/>
        <v>1165</v>
      </c>
      <c r="P826" s="9">
        <f t="shared" si="85"/>
        <v>41.607142857142854</v>
      </c>
      <c r="Q826" t="s">
        <v>8333</v>
      </c>
      <c r="R826" t="s">
        <v>8351</v>
      </c>
      <c r="S826" s="13">
        <f t="shared" si="86"/>
        <v>42710.616284722222</v>
      </c>
      <c r="T826" s="14">
        <f t="shared" si="87"/>
        <v>42740.616284722222</v>
      </c>
      <c r="U826" s="13" t="str">
        <f t="shared" si="88"/>
        <v>Dec</v>
      </c>
      <c r="V826" t="str">
        <f t="shared" si="89"/>
        <v>Jan</v>
      </c>
      <c r="W826" t="str">
        <f t="shared" si="90"/>
        <v>2016</v>
      </c>
    </row>
    <row r="827" spans="1:23" ht="45" x14ac:dyDescent="0.2">
      <c r="A827">
        <v>2270</v>
      </c>
      <c r="B827" s="3" t="s">
        <v>2271</v>
      </c>
      <c r="C827" s="3" t="s">
        <v>6380</v>
      </c>
      <c r="D827">
        <v>25000</v>
      </c>
      <c r="E827">
        <v>180062</v>
      </c>
      <c r="F827" t="s">
        <v>8219</v>
      </c>
      <c r="G827" t="s">
        <v>8224</v>
      </c>
      <c r="H827" t="s">
        <v>8246</v>
      </c>
      <c r="I827">
        <v>1484085540</v>
      </c>
      <c r="J827">
        <v>1482353513</v>
      </c>
      <c r="K827" t="b">
        <v>0</v>
      </c>
      <c r="L827">
        <v>1670</v>
      </c>
      <c r="M827" t="b">
        <v>1</v>
      </c>
      <c r="N827" t="s">
        <v>8297</v>
      </c>
      <c r="O827" s="8">
        <f t="shared" si="84"/>
        <v>720.24800000000005</v>
      </c>
      <c r="P827" s="9">
        <f t="shared" si="85"/>
        <v>107.82155688622754</v>
      </c>
      <c r="Q827" t="s">
        <v>8333</v>
      </c>
      <c r="R827" t="s">
        <v>8351</v>
      </c>
      <c r="S827" s="13">
        <f t="shared" si="86"/>
        <v>42725.661030092589</v>
      </c>
      <c r="T827" s="14">
        <f t="shared" si="87"/>
        <v>42745.707638888889</v>
      </c>
      <c r="U827" s="13" t="str">
        <f t="shared" si="88"/>
        <v>Dec</v>
      </c>
      <c r="V827" t="str">
        <f t="shared" si="89"/>
        <v>Jan</v>
      </c>
      <c r="W827" t="str">
        <f t="shared" si="90"/>
        <v>2016</v>
      </c>
    </row>
    <row r="828" spans="1:23" ht="45" x14ac:dyDescent="0.2">
      <c r="A828">
        <v>2276</v>
      </c>
      <c r="B828" s="3" t="s">
        <v>2277</v>
      </c>
      <c r="C828" s="3" t="s">
        <v>6386</v>
      </c>
      <c r="D828">
        <v>4589</v>
      </c>
      <c r="E828">
        <v>4856</v>
      </c>
      <c r="F828" t="s">
        <v>8219</v>
      </c>
      <c r="G828" t="s">
        <v>8224</v>
      </c>
      <c r="H828" t="s">
        <v>8246</v>
      </c>
      <c r="I828">
        <v>1388936289</v>
      </c>
      <c r="J828">
        <v>1386344289</v>
      </c>
      <c r="K828" t="b">
        <v>0</v>
      </c>
      <c r="L828">
        <v>75</v>
      </c>
      <c r="M828" t="b">
        <v>1</v>
      </c>
      <c r="N828" t="s">
        <v>8297</v>
      </c>
      <c r="O828" s="8">
        <f t="shared" si="84"/>
        <v>105.81826105905425</v>
      </c>
      <c r="P828" s="9">
        <f t="shared" si="85"/>
        <v>64.74666666666667</v>
      </c>
      <c r="Q828" t="s">
        <v>8333</v>
      </c>
      <c r="R828" t="s">
        <v>8351</v>
      </c>
      <c r="S828" s="13">
        <f t="shared" si="86"/>
        <v>41614.443159722221</v>
      </c>
      <c r="T828" s="14">
        <f t="shared" si="87"/>
        <v>41644.443159722221</v>
      </c>
      <c r="U828" s="13" t="str">
        <f t="shared" si="88"/>
        <v>Dec</v>
      </c>
      <c r="V828" t="str">
        <f t="shared" si="89"/>
        <v>Jan</v>
      </c>
      <c r="W828" t="str">
        <f t="shared" si="90"/>
        <v>2013</v>
      </c>
    </row>
    <row r="829" spans="1:23" ht="45" x14ac:dyDescent="0.2">
      <c r="A829">
        <v>2294</v>
      </c>
      <c r="B829" s="3" t="s">
        <v>2295</v>
      </c>
      <c r="C829" s="3" t="s">
        <v>6404</v>
      </c>
      <c r="D829">
        <v>5000</v>
      </c>
      <c r="E829">
        <v>7304.04</v>
      </c>
      <c r="F829" t="s">
        <v>8219</v>
      </c>
      <c r="G829" t="s">
        <v>8224</v>
      </c>
      <c r="H829" t="s">
        <v>8246</v>
      </c>
      <c r="I829">
        <v>1358702480</v>
      </c>
      <c r="J829">
        <v>1356110480</v>
      </c>
      <c r="K829" t="b">
        <v>0</v>
      </c>
      <c r="L829">
        <v>112</v>
      </c>
      <c r="M829" t="b">
        <v>1</v>
      </c>
      <c r="N829" t="s">
        <v>8276</v>
      </c>
      <c r="O829" s="8">
        <f t="shared" si="84"/>
        <v>146.08079999999998</v>
      </c>
      <c r="P829" s="9">
        <f t="shared" si="85"/>
        <v>65.214642857142863</v>
      </c>
      <c r="Q829" t="s">
        <v>8325</v>
      </c>
      <c r="R829" t="s">
        <v>8326</v>
      </c>
      <c r="S829" s="13">
        <f t="shared" si="86"/>
        <v>41264.514814814815</v>
      </c>
      <c r="T829" s="14">
        <f t="shared" si="87"/>
        <v>41294.514814814815</v>
      </c>
      <c r="U829" s="13" t="str">
        <f t="shared" si="88"/>
        <v>Dec</v>
      </c>
      <c r="V829" t="str">
        <f t="shared" si="89"/>
        <v>Jan</v>
      </c>
      <c r="W829" t="str">
        <f t="shared" si="90"/>
        <v>2012</v>
      </c>
    </row>
    <row r="830" spans="1:23" ht="45" x14ac:dyDescent="0.2">
      <c r="A830">
        <v>2295</v>
      </c>
      <c r="B830" s="3" t="s">
        <v>2296</v>
      </c>
      <c r="C830" s="3" t="s">
        <v>6405</v>
      </c>
      <c r="D830">
        <v>1200</v>
      </c>
      <c r="E830">
        <v>1503</v>
      </c>
      <c r="F830" t="s">
        <v>8219</v>
      </c>
      <c r="G830" t="s">
        <v>8224</v>
      </c>
      <c r="H830" t="s">
        <v>8246</v>
      </c>
      <c r="I830">
        <v>1359240856</v>
      </c>
      <c r="J830">
        <v>1356648856</v>
      </c>
      <c r="K830" t="b">
        <v>0</v>
      </c>
      <c r="L830">
        <v>34</v>
      </c>
      <c r="M830" t="b">
        <v>1</v>
      </c>
      <c r="N830" t="s">
        <v>8276</v>
      </c>
      <c r="O830" s="8">
        <f t="shared" si="84"/>
        <v>125.25</v>
      </c>
      <c r="P830" s="9">
        <f t="shared" si="85"/>
        <v>44.205882352941174</v>
      </c>
      <c r="Q830" t="s">
        <v>8325</v>
      </c>
      <c r="R830" t="s">
        <v>8326</v>
      </c>
      <c r="S830" s="13">
        <f t="shared" si="86"/>
        <v>41270.746018518512</v>
      </c>
      <c r="T830" s="14">
        <f t="shared" si="87"/>
        <v>41300.746018518512</v>
      </c>
      <c r="U830" s="13" t="str">
        <f t="shared" si="88"/>
        <v>Dec</v>
      </c>
      <c r="V830" t="str">
        <f t="shared" si="89"/>
        <v>Jan</v>
      </c>
      <c r="W830" t="str">
        <f t="shared" si="90"/>
        <v>2012</v>
      </c>
    </row>
    <row r="831" spans="1:23" ht="45" x14ac:dyDescent="0.2">
      <c r="A831">
        <v>2471</v>
      </c>
      <c r="B831" s="3" t="s">
        <v>2472</v>
      </c>
      <c r="C831" s="3" t="s">
        <v>6581</v>
      </c>
      <c r="D831">
        <v>500</v>
      </c>
      <c r="E831">
        <v>640</v>
      </c>
      <c r="F831" t="s">
        <v>8219</v>
      </c>
      <c r="G831" t="s">
        <v>8224</v>
      </c>
      <c r="H831" t="s">
        <v>8246</v>
      </c>
      <c r="I831">
        <v>1327535392</v>
      </c>
      <c r="J831">
        <v>1324079392</v>
      </c>
      <c r="K831" t="b">
        <v>0</v>
      </c>
      <c r="L831">
        <v>17</v>
      </c>
      <c r="M831" t="b">
        <v>1</v>
      </c>
      <c r="N831" t="s">
        <v>8279</v>
      </c>
      <c r="O831" s="8">
        <f t="shared" si="84"/>
        <v>128</v>
      </c>
      <c r="P831" s="9">
        <f t="shared" si="85"/>
        <v>37.647058823529413</v>
      </c>
      <c r="Q831" t="s">
        <v>8325</v>
      </c>
      <c r="R831" t="s">
        <v>8329</v>
      </c>
      <c r="S831" s="13">
        <f t="shared" si="86"/>
        <v>40893.784629629627</v>
      </c>
      <c r="T831" s="14">
        <f t="shared" si="87"/>
        <v>40933.784629629627</v>
      </c>
      <c r="U831" s="13" t="str">
        <f t="shared" si="88"/>
        <v>Dec</v>
      </c>
      <c r="V831" t="str">
        <f t="shared" si="89"/>
        <v>Jan</v>
      </c>
      <c r="W831" t="str">
        <f t="shared" si="90"/>
        <v>2011</v>
      </c>
    </row>
    <row r="832" spans="1:23" ht="45" x14ac:dyDescent="0.2">
      <c r="A832">
        <v>2478</v>
      </c>
      <c r="B832" s="3" t="s">
        <v>2478</v>
      </c>
      <c r="C832" s="3" t="s">
        <v>6588</v>
      </c>
      <c r="D832">
        <v>8000</v>
      </c>
      <c r="E832">
        <v>10200</v>
      </c>
      <c r="F832" t="s">
        <v>8219</v>
      </c>
      <c r="G832" t="s">
        <v>8224</v>
      </c>
      <c r="H832" t="s">
        <v>8246</v>
      </c>
      <c r="I832">
        <v>1358117313</v>
      </c>
      <c r="J832">
        <v>1355525313</v>
      </c>
      <c r="K832" t="b">
        <v>0</v>
      </c>
      <c r="L832">
        <v>79</v>
      </c>
      <c r="M832" t="b">
        <v>1</v>
      </c>
      <c r="N832" t="s">
        <v>8279</v>
      </c>
      <c r="O832" s="8">
        <f t="shared" si="84"/>
        <v>127.49999999999999</v>
      </c>
      <c r="P832" s="9">
        <f t="shared" si="85"/>
        <v>129.1139240506329</v>
      </c>
      <c r="Q832" t="s">
        <v>8325</v>
      </c>
      <c r="R832" t="s">
        <v>8329</v>
      </c>
      <c r="S832" s="13">
        <f t="shared" si="86"/>
        <v>41257.742048611108</v>
      </c>
      <c r="T832" s="14">
        <f t="shared" si="87"/>
        <v>41287.742048611108</v>
      </c>
      <c r="U832" s="13" t="str">
        <f t="shared" si="88"/>
        <v>Dec</v>
      </c>
      <c r="V832" t="str">
        <f t="shared" si="89"/>
        <v>Jan</v>
      </c>
      <c r="W832" t="str">
        <f t="shared" si="90"/>
        <v>2012</v>
      </c>
    </row>
    <row r="833" spans="1:23" ht="45" x14ac:dyDescent="0.2">
      <c r="A833">
        <v>2491</v>
      </c>
      <c r="B833" s="3" t="s">
        <v>2491</v>
      </c>
      <c r="C833" s="3" t="s">
        <v>6601</v>
      </c>
      <c r="D833">
        <v>500</v>
      </c>
      <c r="E833">
        <v>516</v>
      </c>
      <c r="F833" t="s">
        <v>8219</v>
      </c>
      <c r="G833" t="s">
        <v>8224</v>
      </c>
      <c r="H833" t="s">
        <v>8246</v>
      </c>
      <c r="I833">
        <v>1295142660</v>
      </c>
      <c r="J833">
        <v>1293739714</v>
      </c>
      <c r="K833" t="b">
        <v>0</v>
      </c>
      <c r="L833">
        <v>10</v>
      </c>
      <c r="M833" t="b">
        <v>1</v>
      </c>
      <c r="N833" t="s">
        <v>8279</v>
      </c>
      <c r="O833" s="8">
        <f t="shared" si="84"/>
        <v>103.2</v>
      </c>
      <c r="P833" s="9">
        <f t="shared" si="85"/>
        <v>51.6</v>
      </c>
      <c r="Q833" t="s">
        <v>8325</v>
      </c>
      <c r="R833" t="s">
        <v>8329</v>
      </c>
      <c r="S833" s="13">
        <f t="shared" si="86"/>
        <v>40542.630949074075</v>
      </c>
      <c r="T833" s="14">
        <f t="shared" si="87"/>
        <v>40558.868750000001</v>
      </c>
      <c r="U833" s="13" t="str">
        <f t="shared" si="88"/>
        <v>Dec</v>
      </c>
      <c r="V833" t="str">
        <f t="shared" si="89"/>
        <v>Jan</v>
      </c>
      <c r="W833" t="str">
        <f t="shared" si="90"/>
        <v>2010</v>
      </c>
    </row>
    <row r="834" spans="1:23" ht="45" x14ac:dyDescent="0.2">
      <c r="A834">
        <v>2539</v>
      </c>
      <c r="B834" s="3" t="s">
        <v>2539</v>
      </c>
      <c r="C834" s="3" t="s">
        <v>6649</v>
      </c>
      <c r="D834">
        <v>10000</v>
      </c>
      <c r="E834">
        <v>10025</v>
      </c>
      <c r="F834" t="s">
        <v>8219</v>
      </c>
      <c r="G834" t="s">
        <v>8224</v>
      </c>
      <c r="H834" t="s">
        <v>8246</v>
      </c>
      <c r="I834">
        <v>1422913152</v>
      </c>
      <c r="J834">
        <v>1417729152</v>
      </c>
      <c r="K834" t="b">
        <v>0</v>
      </c>
      <c r="L834">
        <v>59</v>
      </c>
      <c r="M834" t="b">
        <v>1</v>
      </c>
      <c r="N834" t="s">
        <v>8300</v>
      </c>
      <c r="O834" s="8">
        <f t="shared" ref="O834:O897" si="91">(E834/D834)*100</f>
        <v>100.25</v>
      </c>
      <c r="P834" s="9">
        <f t="shared" ref="P834:P897" si="92">IFERROR(E834/L834,0)</f>
        <v>169.91525423728814</v>
      </c>
      <c r="Q834" t="s">
        <v>8325</v>
      </c>
      <c r="R834" t="s">
        <v>8354</v>
      </c>
      <c r="S834" s="13">
        <f t="shared" ref="S834:S897" si="93">(J834/86400)+25569+(-5/24)</f>
        <v>41977.693888888891</v>
      </c>
      <c r="T834" s="14">
        <f t="shared" ref="T834:T897" si="94">(I834/86400)+25569+(-5/24)</f>
        <v>42037.693888888891</v>
      </c>
      <c r="U834" s="13" t="str">
        <f t="shared" ref="U834:U897" si="95">TEXT((S834),"mmm")</f>
        <v>Dec</v>
      </c>
      <c r="V834" t="str">
        <f t="shared" ref="V834:V897" si="96">TEXT((T834),"mmm")</f>
        <v>Feb</v>
      </c>
      <c r="W834" t="str">
        <f t="shared" ref="W834:W897" si="97">TEXT((S834),"yyyy")</f>
        <v>2014</v>
      </c>
    </row>
    <row r="835" spans="1:23" ht="45" x14ac:dyDescent="0.2">
      <c r="A835">
        <v>2543</v>
      </c>
      <c r="B835" s="3" t="s">
        <v>2543</v>
      </c>
      <c r="C835" s="3" t="s">
        <v>6653</v>
      </c>
      <c r="D835">
        <v>250</v>
      </c>
      <c r="E835">
        <v>391</v>
      </c>
      <c r="F835" t="s">
        <v>8219</v>
      </c>
      <c r="G835" t="s">
        <v>8224</v>
      </c>
      <c r="H835" t="s">
        <v>8246</v>
      </c>
      <c r="I835">
        <v>1293937200</v>
      </c>
      <c r="J835">
        <v>1291257298</v>
      </c>
      <c r="K835" t="b">
        <v>0</v>
      </c>
      <c r="L835">
        <v>13</v>
      </c>
      <c r="M835" t="b">
        <v>1</v>
      </c>
      <c r="N835" t="s">
        <v>8300</v>
      </c>
      <c r="O835" s="8">
        <f t="shared" si="91"/>
        <v>156.4</v>
      </c>
      <c r="P835" s="9">
        <f t="shared" si="92"/>
        <v>30.076923076923077</v>
      </c>
      <c r="Q835" t="s">
        <v>8325</v>
      </c>
      <c r="R835" t="s">
        <v>8354</v>
      </c>
      <c r="S835" s="13">
        <f t="shared" si="93"/>
        <v>40513.899282407401</v>
      </c>
      <c r="T835" s="14">
        <f t="shared" si="94"/>
        <v>40544.916666666664</v>
      </c>
      <c r="U835" s="13" t="str">
        <f t="shared" si="95"/>
        <v>Dec</v>
      </c>
      <c r="V835" t="str">
        <f t="shared" si="96"/>
        <v>Jan</v>
      </c>
      <c r="W835" t="str">
        <f t="shared" si="97"/>
        <v>2010</v>
      </c>
    </row>
    <row r="836" spans="1:23" ht="30" x14ac:dyDescent="0.2">
      <c r="A836">
        <v>2603</v>
      </c>
      <c r="B836" s="3" t="s">
        <v>2603</v>
      </c>
      <c r="C836" s="3" t="s">
        <v>6713</v>
      </c>
      <c r="D836">
        <v>1750</v>
      </c>
      <c r="E836">
        <v>1776</v>
      </c>
      <c r="F836" t="s">
        <v>8219</v>
      </c>
      <c r="G836" t="s">
        <v>8224</v>
      </c>
      <c r="H836" t="s">
        <v>8246</v>
      </c>
      <c r="I836">
        <v>1387835654</v>
      </c>
      <c r="J836">
        <v>1386626054</v>
      </c>
      <c r="K836" t="b">
        <v>1</v>
      </c>
      <c r="L836">
        <v>50</v>
      </c>
      <c r="M836" t="b">
        <v>1</v>
      </c>
      <c r="N836" t="s">
        <v>8301</v>
      </c>
      <c r="O836" s="8">
        <f t="shared" si="91"/>
        <v>101.48571428571429</v>
      </c>
      <c r="P836" s="9">
        <f t="shared" si="92"/>
        <v>35.520000000000003</v>
      </c>
      <c r="Q836" t="s">
        <v>8319</v>
      </c>
      <c r="R836" t="s">
        <v>8355</v>
      </c>
      <c r="S836" s="13">
        <f t="shared" si="93"/>
        <v>41617.704328703701</v>
      </c>
      <c r="T836" s="14">
        <f t="shared" si="94"/>
        <v>41631.704328703701</v>
      </c>
      <c r="U836" s="13" t="str">
        <f t="shared" si="95"/>
        <v>Dec</v>
      </c>
      <c r="V836" t="str">
        <f t="shared" si="96"/>
        <v>Dec</v>
      </c>
      <c r="W836" t="str">
        <f t="shared" si="97"/>
        <v>2013</v>
      </c>
    </row>
    <row r="837" spans="1:23" ht="45" x14ac:dyDescent="0.2">
      <c r="A837">
        <v>2612</v>
      </c>
      <c r="B837" s="3" t="s">
        <v>2612</v>
      </c>
      <c r="C837" s="3" t="s">
        <v>6722</v>
      </c>
      <c r="D837">
        <v>10000</v>
      </c>
      <c r="E837">
        <v>17176.13</v>
      </c>
      <c r="F837" t="s">
        <v>8219</v>
      </c>
      <c r="G837" t="s">
        <v>8224</v>
      </c>
      <c r="H837" t="s">
        <v>8246</v>
      </c>
      <c r="I837">
        <v>1420773970</v>
      </c>
      <c r="J837">
        <v>1418095570</v>
      </c>
      <c r="K837" t="b">
        <v>1</v>
      </c>
      <c r="L837">
        <v>294</v>
      </c>
      <c r="M837" t="b">
        <v>1</v>
      </c>
      <c r="N837" t="s">
        <v>8301</v>
      </c>
      <c r="O837" s="8">
        <f t="shared" si="91"/>
        <v>171.76130000000001</v>
      </c>
      <c r="P837" s="9">
        <f t="shared" si="92"/>
        <v>58.422210884353746</v>
      </c>
      <c r="Q837" t="s">
        <v>8319</v>
      </c>
      <c r="R837" t="s">
        <v>8355</v>
      </c>
      <c r="S837" s="13">
        <f t="shared" si="93"/>
        <v>41981.934837962959</v>
      </c>
      <c r="T837" s="14">
        <f t="shared" si="94"/>
        <v>42012.934837962959</v>
      </c>
      <c r="U837" s="13" t="str">
        <f t="shared" si="95"/>
        <v>Dec</v>
      </c>
      <c r="V837" t="str">
        <f t="shared" si="96"/>
        <v>Jan</v>
      </c>
      <c r="W837" t="str">
        <f t="shared" si="97"/>
        <v>2014</v>
      </c>
    </row>
    <row r="838" spans="1:23" ht="45" x14ac:dyDescent="0.2">
      <c r="A838">
        <v>2638</v>
      </c>
      <c r="B838" s="3" t="s">
        <v>2638</v>
      </c>
      <c r="C838" s="3" t="s">
        <v>6748</v>
      </c>
      <c r="D838">
        <v>347</v>
      </c>
      <c r="E838">
        <v>353</v>
      </c>
      <c r="F838" t="s">
        <v>8219</v>
      </c>
      <c r="G838" t="s">
        <v>8224</v>
      </c>
      <c r="H838" t="s">
        <v>8246</v>
      </c>
      <c r="I838">
        <v>1421358895</v>
      </c>
      <c r="J838">
        <v>1418766895</v>
      </c>
      <c r="K838" t="b">
        <v>0</v>
      </c>
      <c r="L838">
        <v>14</v>
      </c>
      <c r="M838" t="b">
        <v>1</v>
      </c>
      <c r="N838" t="s">
        <v>8301</v>
      </c>
      <c r="O838" s="8">
        <f t="shared" si="91"/>
        <v>101.72910662824208</v>
      </c>
      <c r="P838" s="9">
        <f t="shared" si="92"/>
        <v>25.214285714285715</v>
      </c>
      <c r="Q838" t="s">
        <v>8319</v>
      </c>
      <c r="R838" t="s">
        <v>8355</v>
      </c>
      <c r="S838" s="13">
        <f t="shared" si="93"/>
        <v>41989.70480324074</v>
      </c>
      <c r="T838" s="14">
        <f t="shared" si="94"/>
        <v>42019.70480324074</v>
      </c>
      <c r="U838" s="13" t="str">
        <f t="shared" si="95"/>
        <v>Dec</v>
      </c>
      <c r="V838" t="str">
        <f t="shared" si="96"/>
        <v>Jan</v>
      </c>
      <c r="W838" t="str">
        <f t="shared" si="97"/>
        <v>2014</v>
      </c>
    </row>
    <row r="839" spans="1:23" ht="45" x14ac:dyDescent="0.2">
      <c r="A839">
        <v>2737</v>
      </c>
      <c r="B839" s="3" t="s">
        <v>2737</v>
      </c>
      <c r="C839" s="3" t="s">
        <v>6847</v>
      </c>
      <c r="D839">
        <v>30000</v>
      </c>
      <c r="E839">
        <v>73818.240000000005</v>
      </c>
      <c r="F839" t="s">
        <v>8219</v>
      </c>
      <c r="G839" t="s">
        <v>8224</v>
      </c>
      <c r="H839" t="s">
        <v>8246</v>
      </c>
      <c r="I839">
        <v>1389812400</v>
      </c>
      <c r="J839">
        <v>1386108087</v>
      </c>
      <c r="K839" t="b">
        <v>0</v>
      </c>
      <c r="L839">
        <v>456</v>
      </c>
      <c r="M839" t="b">
        <v>1</v>
      </c>
      <c r="N839" t="s">
        <v>8295</v>
      </c>
      <c r="O839" s="8">
        <f t="shared" si="91"/>
        <v>246.0608</v>
      </c>
      <c r="P839" s="9">
        <f t="shared" si="92"/>
        <v>161.88210526315791</v>
      </c>
      <c r="Q839" t="s">
        <v>8319</v>
      </c>
      <c r="R839" t="s">
        <v>8349</v>
      </c>
      <c r="S839" s="13">
        <f t="shared" si="93"/>
        <v>41611.709340277775</v>
      </c>
      <c r="T839" s="14">
        <f t="shared" si="94"/>
        <v>41654.583333333328</v>
      </c>
      <c r="U839" s="13" t="str">
        <f t="shared" si="95"/>
        <v>Dec</v>
      </c>
      <c r="V839" t="str">
        <f t="shared" si="96"/>
        <v>Jan</v>
      </c>
      <c r="W839" t="str">
        <f t="shared" si="97"/>
        <v>2013</v>
      </c>
    </row>
    <row r="840" spans="1:23" ht="45" x14ac:dyDescent="0.2">
      <c r="A840">
        <v>2938</v>
      </c>
      <c r="B840" s="3" t="s">
        <v>2938</v>
      </c>
      <c r="C840" s="3" t="s">
        <v>7048</v>
      </c>
      <c r="D840">
        <v>4000</v>
      </c>
      <c r="E840">
        <v>4055</v>
      </c>
      <c r="F840" t="s">
        <v>8219</v>
      </c>
      <c r="G840" t="s">
        <v>8224</v>
      </c>
      <c r="H840" t="s">
        <v>8246</v>
      </c>
      <c r="I840">
        <v>1422636814</v>
      </c>
      <c r="J840">
        <v>1420044814</v>
      </c>
      <c r="K840" t="b">
        <v>0</v>
      </c>
      <c r="L840">
        <v>32</v>
      </c>
      <c r="M840" t="b">
        <v>1</v>
      </c>
      <c r="N840" t="s">
        <v>8305</v>
      </c>
      <c r="O840" s="8">
        <f t="shared" si="91"/>
        <v>101.375</v>
      </c>
      <c r="P840" s="9">
        <f t="shared" si="92"/>
        <v>126.71875</v>
      </c>
      <c r="Q840" t="s">
        <v>8317</v>
      </c>
      <c r="R840" t="s">
        <v>8359</v>
      </c>
      <c r="S840" s="13">
        <f t="shared" si="93"/>
        <v>42004.495532407404</v>
      </c>
      <c r="T840" s="14">
        <f t="shared" si="94"/>
        <v>42034.495532407404</v>
      </c>
      <c r="U840" s="13" t="str">
        <f t="shared" si="95"/>
        <v>Dec</v>
      </c>
      <c r="V840" t="str">
        <f t="shared" si="96"/>
        <v>Jan</v>
      </c>
      <c r="W840" t="str">
        <f t="shared" si="97"/>
        <v>2014</v>
      </c>
    </row>
    <row r="841" spans="1:23" ht="45" x14ac:dyDescent="0.2">
      <c r="A841">
        <v>2940</v>
      </c>
      <c r="B841" s="3" t="s">
        <v>2940</v>
      </c>
      <c r="C841" s="3" t="s">
        <v>7050</v>
      </c>
      <c r="D841">
        <v>2500</v>
      </c>
      <c r="E841">
        <v>2681</v>
      </c>
      <c r="F841" t="s">
        <v>8219</v>
      </c>
      <c r="G841" t="s">
        <v>8224</v>
      </c>
      <c r="H841" t="s">
        <v>8246</v>
      </c>
      <c r="I841">
        <v>1421606018</v>
      </c>
      <c r="J841">
        <v>1418150018</v>
      </c>
      <c r="K841" t="b">
        <v>0</v>
      </c>
      <c r="L841">
        <v>33</v>
      </c>
      <c r="M841" t="b">
        <v>1</v>
      </c>
      <c r="N841" t="s">
        <v>8305</v>
      </c>
      <c r="O841" s="8">
        <f t="shared" si="91"/>
        <v>107.24000000000001</v>
      </c>
      <c r="P841" s="9">
        <f t="shared" si="92"/>
        <v>81.242424242424249</v>
      </c>
      <c r="Q841" t="s">
        <v>8317</v>
      </c>
      <c r="R841" t="s">
        <v>8359</v>
      </c>
      <c r="S841" s="13">
        <f t="shared" si="93"/>
        <v>41982.565023148149</v>
      </c>
      <c r="T841" s="14">
        <f t="shared" si="94"/>
        <v>42022.565023148149</v>
      </c>
      <c r="U841" s="13" t="str">
        <f t="shared" si="95"/>
        <v>Dec</v>
      </c>
      <c r="V841" t="str">
        <f t="shared" si="96"/>
        <v>Jan</v>
      </c>
      <c r="W841" t="str">
        <f t="shared" si="97"/>
        <v>2014</v>
      </c>
    </row>
    <row r="842" spans="1:23" ht="45" x14ac:dyDescent="0.2">
      <c r="A842">
        <v>2973</v>
      </c>
      <c r="B842" s="3" t="s">
        <v>2973</v>
      </c>
      <c r="C842" s="3" t="s">
        <v>7083</v>
      </c>
      <c r="D842">
        <v>5000</v>
      </c>
      <c r="E842">
        <v>8740</v>
      </c>
      <c r="F842" t="s">
        <v>8219</v>
      </c>
      <c r="G842" t="s">
        <v>8224</v>
      </c>
      <c r="H842" t="s">
        <v>8246</v>
      </c>
      <c r="I842">
        <v>1451620800</v>
      </c>
      <c r="J842">
        <v>1449171508</v>
      </c>
      <c r="K842" t="b">
        <v>0</v>
      </c>
      <c r="L842">
        <v>33</v>
      </c>
      <c r="M842" t="b">
        <v>1</v>
      </c>
      <c r="N842" t="s">
        <v>8271</v>
      </c>
      <c r="O842" s="8">
        <f t="shared" si="91"/>
        <v>174.8</v>
      </c>
      <c r="P842" s="9">
        <f t="shared" si="92"/>
        <v>264.84848484848487</v>
      </c>
      <c r="Q842" t="s">
        <v>8317</v>
      </c>
      <c r="R842" t="s">
        <v>8318</v>
      </c>
      <c r="S842" s="13">
        <f t="shared" si="93"/>
        <v>42341.610046296293</v>
      </c>
      <c r="T842" s="14">
        <f t="shared" si="94"/>
        <v>42369.958333333336</v>
      </c>
      <c r="U842" s="13" t="str">
        <f t="shared" si="95"/>
        <v>Dec</v>
      </c>
      <c r="V842" t="str">
        <f t="shared" si="96"/>
        <v>Dec</v>
      </c>
      <c r="W842" t="str">
        <f t="shared" si="97"/>
        <v>2015</v>
      </c>
    </row>
    <row r="843" spans="1:23" ht="45" x14ac:dyDescent="0.2">
      <c r="A843">
        <v>2979</v>
      </c>
      <c r="B843" s="3" t="s">
        <v>2979</v>
      </c>
      <c r="C843" s="3" t="s">
        <v>7089</v>
      </c>
      <c r="D843">
        <v>5000</v>
      </c>
      <c r="E843">
        <v>5070</v>
      </c>
      <c r="F843" t="s">
        <v>8219</v>
      </c>
      <c r="G843" t="s">
        <v>8224</v>
      </c>
      <c r="H843" t="s">
        <v>8246</v>
      </c>
      <c r="I843">
        <v>1420524000</v>
      </c>
      <c r="J843">
        <v>1419104823</v>
      </c>
      <c r="K843" t="b">
        <v>0</v>
      </c>
      <c r="L843">
        <v>46</v>
      </c>
      <c r="M843" t="b">
        <v>1</v>
      </c>
      <c r="N843" t="s">
        <v>8271</v>
      </c>
      <c r="O843" s="8">
        <f t="shared" si="91"/>
        <v>101.4</v>
      </c>
      <c r="P843" s="9">
        <f t="shared" si="92"/>
        <v>110.21739130434783</v>
      </c>
      <c r="Q843" t="s">
        <v>8317</v>
      </c>
      <c r="R843" t="s">
        <v>8318</v>
      </c>
      <c r="S843" s="13">
        <f t="shared" si="93"/>
        <v>41993.616006944438</v>
      </c>
      <c r="T843" s="14">
        <f t="shared" si="94"/>
        <v>42010.041666666664</v>
      </c>
      <c r="U843" s="13" t="str">
        <f t="shared" si="95"/>
        <v>Dec</v>
      </c>
      <c r="V843" t="str">
        <f t="shared" si="96"/>
        <v>Jan</v>
      </c>
      <c r="W843" t="str">
        <f t="shared" si="97"/>
        <v>2014</v>
      </c>
    </row>
    <row r="844" spans="1:23" ht="45" x14ac:dyDescent="0.2">
      <c r="A844">
        <v>2990</v>
      </c>
      <c r="B844" s="3" t="s">
        <v>2990</v>
      </c>
      <c r="C844" s="3" t="s">
        <v>7100</v>
      </c>
      <c r="D844">
        <v>10000</v>
      </c>
      <c r="E844">
        <v>10000</v>
      </c>
      <c r="F844" t="s">
        <v>8219</v>
      </c>
      <c r="G844" t="s">
        <v>8224</v>
      </c>
      <c r="H844" t="s">
        <v>8246</v>
      </c>
      <c r="I844">
        <v>1452174420</v>
      </c>
      <c r="J844">
        <v>1449150420</v>
      </c>
      <c r="K844" t="b">
        <v>0</v>
      </c>
      <c r="L844">
        <v>27</v>
      </c>
      <c r="M844" t="b">
        <v>1</v>
      </c>
      <c r="N844" t="s">
        <v>8303</v>
      </c>
      <c r="O844" s="8">
        <f t="shared" si="91"/>
        <v>100</v>
      </c>
      <c r="P844" s="9">
        <f t="shared" si="92"/>
        <v>370.37037037037038</v>
      </c>
      <c r="Q844" t="s">
        <v>8317</v>
      </c>
      <c r="R844" t="s">
        <v>8357</v>
      </c>
      <c r="S844" s="13">
        <f t="shared" si="93"/>
        <v>42341.365972222215</v>
      </c>
      <c r="T844" s="14">
        <f t="shared" si="94"/>
        <v>42376.365972222215</v>
      </c>
      <c r="U844" s="13" t="str">
        <f t="shared" si="95"/>
        <v>Dec</v>
      </c>
      <c r="V844" t="str">
        <f t="shared" si="96"/>
        <v>Jan</v>
      </c>
      <c r="W844" t="str">
        <f t="shared" si="97"/>
        <v>2015</v>
      </c>
    </row>
    <row r="845" spans="1:23" ht="45" x14ac:dyDescent="0.2">
      <c r="A845">
        <v>2995</v>
      </c>
      <c r="B845" s="3" t="s">
        <v>2995</v>
      </c>
      <c r="C845" s="3" t="s">
        <v>7105</v>
      </c>
      <c r="D845">
        <v>15000</v>
      </c>
      <c r="E845">
        <v>15744</v>
      </c>
      <c r="F845" t="s">
        <v>8219</v>
      </c>
      <c r="G845" t="s">
        <v>8224</v>
      </c>
      <c r="H845" t="s">
        <v>8246</v>
      </c>
      <c r="I845">
        <v>1484841471</v>
      </c>
      <c r="J845">
        <v>1482249471</v>
      </c>
      <c r="K845" t="b">
        <v>0</v>
      </c>
      <c r="L845">
        <v>249</v>
      </c>
      <c r="M845" t="b">
        <v>1</v>
      </c>
      <c r="N845" t="s">
        <v>8303</v>
      </c>
      <c r="O845" s="8">
        <f t="shared" si="91"/>
        <v>104.96000000000001</v>
      </c>
      <c r="P845" s="9">
        <f t="shared" si="92"/>
        <v>63.2289156626506</v>
      </c>
      <c r="Q845" t="s">
        <v>8317</v>
      </c>
      <c r="R845" t="s">
        <v>8357</v>
      </c>
      <c r="S845" s="13">
        <f t="shared" si="93"/>
        <v>42724.456840277773</v>
      </c>
      <c r="T845" s="14">
        <f t="shared" si="94"/>
        <v>42754.456840277773</v>
      </c>
      <c r="U845" s="13" t="str">
        <f t="shared" si="95"/>
        <v>Dec</v>
      </c>
      <c r="V845" t="str">
        <f t="shared" si="96"/>
        <v>Jan</v>
      </c>
      <c r="W845" t="str">
        <f t="shared" si="97"/>
        <v>2016</v>
      </c>
    </row>
    <row r="846" spans="1:23" ht="45" x14ac:dyDescent="0.2">
      <c r="A846">
        <v>3008</v>
      </c>
      <c r="B846" s="3" t="s">
        <v>3008</v>
      </c>
      <c r="C846" s="3" t="s">
        <v>7118</v>
      </c>
      <c r="D846">
        <v>3000</v>
      </c>
      <c r="E846">
        <v>3035</v>
      </c>
      <c r="F846" t="s">
        <v>8219</v>
      </c>
      <c r="G846" t="s">
        <v>8224</v>
      </c>
      <c r="H846" t="s">
        <v>8246</v>
      </c>
      <c r="I846">
        <v>1453352719</v>
      </c>
      <c r="J846">
        <v>1450760719</v>
      </c>
      <c r="K846" t="b">
        <v>0</v>
      </c>
      <c r="L846">
        <v>26</v>
      </c>
      <c r="M846" t="b">
        <v>1</v>
      </c>
      <c r="N846" t="s">
        <v>8303</v>
      </c>
      <c r="O846" s="8">
        <f t="shared" si="91"/>
        <v>101.16666666666667</v>
      </c>
      <c r="P846" s="9">
        <f t="shared" si="92"/>
        <v>116.73076923076923</v>
      </c>
      <c r="Q846" t="s">
        <v>8317</v>
      </c>
      <c r="R846" t="s">
        <v>8357</v>
      </c>
      <c r="S846" s="13">
        <f t="shared" si="93"/>
        <v>42360.003692129627</v>
      </c>
      <c r="T846" s="14">
        <f t="shared" si="94"/>
        <v>42390.003692129627</v>
      </c>
      <c r="U846" s="13" t="str">
        <f t="shared" si="95"/>
        <v>Dec</v>
      </c>
      <c r="V846" t="str">
        <f t="shared" si="96"/>
        <v>Jan</v>
      </c>
      <c r="W846" t="str">
        <f t="shared" si="97"/>
        <v>2015</v>
      </c>
    </row>
    <row r="847" spans="1:23" ht="45" x14ac:dyDescent="0.2">
      <c r="A847">
        <v>3010</v>
      </c>
      <c r="B847" s="3" t="s">
        <v>3010</v>
      </c>
      <c r="C847" s="3" t="s">
        <v>7120</v>
      </c>
      <c r="D847">
        <v>1500</v>
      </c>
      <c r="E847">
        <v>2370</v>
      </c>
      <c r="F847" t="s">
        <v>8219</v>
      </c>
      <c r="G847" t="s">
        <v>8224</v>
      </c>
      <c r="H847" t="s">
        <v>8246</v>
      </c>
      <c r="I847">
        <v>1424548719</v>
      </c>
      <c r="J847">
        <v>1419364719</v>
      </c>
      <c r="K847" t="b">
        <v>0</v>
      </c>
      <c r="L847">
        <v>15</v>
      </c>
      <c r="M847" t="b">
        <v>1</v>
      </c>
      <c r="N847" t="s">
        <v>8303</v>
      </c>
      <c r="O847" s="8">
        <f t="shared" si="91"/>
        <v>158</v>
      </c>
      <c r="P847" s="9">
        <f t="shared" si="92"/>
        <v>158</v>
      </c>
      <c r="Q847" t="s">
        <v>8317</v>
      </c>
      <c r="R847" t="s">
        <v>8357</v>
      </c>
      <c r="S847" s="13">
        <f t="shared" si="93"/>
        <v>41996.624062499999</v>
      </c>
      <c r="T847" s="14">
        <f t="shared" si="94"/>
        <v>42056.624062499999</v>
      </c>
      <c r="U847" s="13" t="str">
        <f t="shared" si="95"/>
        <v>Dec</v>
      </c>
      <c r="V847" t="str">
        <f t="shared" si="96"/>
        <v>Feb</v>
      </c>
      <c r="W847" t="str">
        <f t="shared" si="97"/>
        <v>2014</v>
      </c>
    </row>
    <row r="848" spans="1:23" ht="45" x14ac:dyDescent="0.2">
      <c r="A848">
        <v>3039</v>
      </c>
      <c r="B848" s="3" t="s">
        <v>3039</v>
      </c>
      <c r="C848" s="3" t="s">
        <v>7149</v>
      </c>
      <c r="D848">
        <v>20000</v>
      </c>
      <c r="E848">
        <v>21742.78</v>
      </c>
      <c r="F848" t="s">
        <v>8219</v>
      </c>
      <c r="G848" t="s">
        <v>8224</v>
      </c>
      <c r="H848" t="s">
        <v>8246</v>
      </c>
      <c r="I848">
        <v>1388303940</v>
      </c>
      <c r="J848">
        <v>1386011038</v>
      </c>
      <c r="K848" t="b">
        <v>0</v>
      </c>
      <c r="L848">
        <v>236</v>
      </c>
      <c r="M848" t="b">
        <v>1</v>
      </c>
      <c r="N848" t="s">
        <v>8303</v>
      </c>
      <c r="O848" s="8">
        <f t="shared" si="91"/>
        <v>108.71389999999998</v>
      </c>
      <c r="P848" s="9">
        <f t="shared" si="92"/>
        <v>92.130423728813554</v>
      </c>
      <c r="Q848" t="s">
        <v>8317</v>
      </c>
      <c r="R848" t="s">
        <v>8357</v>
      </c>
      <c r="S848" s="13">
        <f t="shared" si="93"/>
        <v>41610.586087962962</v>
      </c>
      <c r="T848" s="14">
        <f t="shared" si="94"/>
        <v>41637.124305555553</v>
      </c>
      <c r="U848" s="13" t="str">
        <f t="shared" si="95"/>
        <v>Dec</v>
      </c>
      <c r="V848" t="str">
        <f t="shared" si="96"/>
        <v>Dec</v>
      </c>
      <c r="W848" t="str">
        <f t="shared" si="97"/>
        <v>2013</v>
      </c>
    </row>
    <row r="849" spans="1:23" ht="30" x14ac:dyDescent="0.2">
      <c r="A849">
        <v>3041</v>
      </c>
      <c r="B849" s="3" t="s">
        <v>3041</v>
      </c>
      <c r="C849" s="3" t="s">
        <v>7151</v>
      </c>
      <c r="D849">
        <v>8300</v>
      </c>
      <c r="E849">
        <v>9170</v>
      </c>
      <c r="F849" t="s">
        <v>8219</v>
      </c>
      <c r="G849" t="s">
        <v>8224</v>
      </c>
      <c r="H849" t="s">
        <v>8246</v>
      </c>
      <c r="I849">
        <v>1453323048</v>
      </c>
      <c r="J849">
        <v>1450731048</v>
      </c>
      <c r="K849" t="b">
        <v>0</v>
      </c>
      <c r="L849">
        <v>95</v>
      </c>
      <c r="M849" t="b">
        <v>1</v>
      </c>
      <c r="N849" t="s">
        <v>8303</v>
      </c>
      <c r="O849" s="8">
        <f t="shared" si="91"/>
        <v>110.48192771084338</v>
      </c>
      <c r="P849" s="9">
        <f t="shared" si="92"/>
        <v>96.526315789473685</v>
      </c>
      <c r="Q849" t="s">
        <v>8317</v>
      </c>
      <c r="R849" t="s">
        <v>8357</v>
      </c>
      <c r="S849" s="13">
        <f t="shared" si="93"/>
        <v>42359.660277777781</v>
      </c>
      <c r="T849" s="14">
        <f t="shared" si="94"/>
        <v>42389.660277777781</v>
      </c>
      <c r="U849" s="13" t="str">
        <f t="shared" si="95"/>
        <v>Dec</v>
      </c>
      <c r="V849" t="str">
        <f t="shared" si="96"/>
        <v>Jan</v>
      </c>
      <c r="W849" t="str">
        <f t="shared" si="97"/>
        <v>2015</v>
      </c>
    </row>
    <row r="850" spans="1:23" ht="45" x14ac:dyDescent="0.2">
      <c r="A850">
        <v>3048</v>
      </c>
      <c r="B850" s="3" t="s">
        <v>3048</v>
      </c>
      <c r="C850" s="3" t="s">
        <v>7158</v>
      </c>
      <c r="D850">
        <v>5000</v>
      </c>
      <c r="E850">
        <v>8320</v>
      </c>
      <c r="F850" t="s">
        <v>8219</v>
      </c>
      <c r="G850" t="s">
        <v>8224</v>
      </c>
      <c r="H850" t="s">
        <v>8246</v>
      </c>
      <c r="I850">
        <v>1420060920</v>
      </c>
      <c r="J850">
        <v>1417556262</v>
      </c>
      <c r="K850" t="b">
        <v>0</v>
      </c>
      <c r="L850">
        <v>47</v>
      </c>
      <c r="M850" t="b">
        <v>1</v>
      </c>
      <c r="N850" t="s">
        <v>8303</v>
      </c>
      <c r="O850" s="8">
        <f t="shared" si="91"/>
        <v>166.4</v>
      </c>
      <c r="P850" s="9">
        <f t="shared" si="92"/>
        <v>177.02127659574469</v>
      </c>
      <c r="Q850" t="s">
        <v>8317</v>
      </c>
      <c r="R850" t="s">
        <v>8357</v>
      </c>
      <c r="S850" s="13">
        <f t="shared" si="93"/>
        <v>41975.692847222221</v>
      </c>
      <c r="T850" s="14">
        <f t="shared" si="94"/>
        <v>42004.681944444441</v>
      </c>
      <c r="U850" s="13" t="str">
        <f t="shared" si="95"/>
        <v>Dec</v>
      </c>
      <c r="V850" t="str">
        <f t="shared" si="96"/>
        <v>Dec</v>
      </c>
      <c r="W850" t="str">
        <f t="shared" si="97"/>
        <v>2014</v>
      </c>
    </row>
    <row r="851" spans="1:23" ht="30" x14ac:dyDescent="0.2">
      <c r="A851">
        <v>3159</v>
      </c>
      <c r="B851" s="3" t="s">
        <v>3159</v>
      </c>
      <c r="C851" s="3" t="s">
        <v>7269</v>
      </c>
      <c r="D851">
        <v>1500</v>
      </c>
      <c r="E851">
        <v>2002.22</v>
      </c>
      <c r="F851" t="s">
        <v>8219</v>
      </c>
      <c r="G851" t="s">
        <v>8224</v>
      </c>
      <c r="H851" t="s">
        <v>8246</v>
      </c>
      <c r="I851">
        <v>1326927600</v>
      </c>
      <c r="J851">
        <v>1323221761</v>
      </c>
      <c r="K851" t="b">
        <v>1</v>
      </c>
      <c r="L851">
        <v>52</v>
      </c>
      <c r="M851" t="b">
        <v>1</v>
      </c>
      <c r="N851" t="s">
        <v>8271</v>
      </c>
      <c r="O851" s="8">
        <f t="shared" si="91"/>
        <v>133.48133333333334</v>
      </c>
      <c r="P851" s="9">
        <f t="shared" si="92"/>
        <v>38.504230769230773</v>
      </c>
      <c r="Q851" t="s">
        <v>8317</v>
      </c>
      <c r="R851" t="s">
        <v>8318</v>
      </c>
      <c r="S851" s="13">
        <f t="shared" si="93"/>
        <v>40883.858344907407</v>
      </c>
      <c r="T851" s="14">
        <f t="shared" si="94"/>
        <v>40926.75</v>
      </c>
      <c r="U851" s="13" t="str">
        <f t="shared" si="95"/>
        <v>Dec</v>
      </c>
      <c r="V851" t="str">
        <f t="shared" si="96"/>
        <v>Jan</v>
      </c>
      <c r="W851" t="str">
        <f t="shared" si="97"/>
        <v>2011</v>
      </c>
    </row>
    <row r="852" spans="1:23" ht="45" x14ac:dyDescent="0.2">
      <c r="A852">
        <v>3175</v>
      </c>
      <c r="B852" s="3" t="s">
        <v>3175</v>
      </c>
      <c r="C852" s="3" t="s">
        <v>7285</v>
      </c>
      <c r="D852">
        <v>5000</v>
      </c>
      <c r="E852">
        <v>5478</v>
      </c>
      <c r="F852" t="s">
        <v>8219</v>
      </c>
      <c r="G852" t="s">
        <v>8224</v>
      </c>
      <c r="H852" t="s">
        <v>8246</v>
      </c>
      <c r="I852">
        <v>1297977427</v>
      </c>
      <c r="J852">
        <v>1292793427</v>
      </c>
      <c r="K852" t="b">
        <v>1</v>
      </c>
      <c r="L852">
        <v>60</v>
      </c>
      <c r="M852" t="b">
        <v>1</v>
      </c>
      <c r="N852" t="s">
        <v>8271</v>
      </c>
      <c r="O852" s="8">
        <f t="shared" si="91"/>
        <v>109.55999999999999</v>
      </c>
      <c r="P852" s="9">
        <f t="shared" si="92"/>
        <v>91.3</v>
      </c>
      <c r="Q852" t="s">
        <v>8317</v>
      </c>
      <c r="R852" t="s">
        <v>8318</v>
      </c>
      <c r="S852" s="13">
        <f t="shared" si="93"/>
        <v>40531.678553240738</v>
      </c>
      <c r="T852" s="14">
        <f t="shared" si="94"/>
        <v>40591.678553240738</v>
      </c>
      <c r="U852" s="13" t="str">
        <f t="shared" si="95"/>
        <v>Dec</v>
      </c>
      <c r="V852" t="str">
        <f t="shared" si="96"/>
        <v>Feb</v>
      </c>
      <c r="W852" t="str">
        <f t="shared" si="97"/>
        <v>2010</v>
      </c>
    </row>
    <row r="853" spans="1:23" ht="60" x14ac:dyDescent="0.2">
      <c r="A853">
        <v>3182</v>
      </c>
      <c r="B853" s="3" t="s">
        <v>3182</v>
      </c>
      <c r="C853" s="3" t="s">
        <v>7292</v>
      </c>
      <c r="D853">
        <v>7000</v>
      </c>
      <c r="E853">
        <v>7062</v>
      </c>
      <c r="F853" t="s">
        <v>8219</v>
      </c>
      <c r="G853" t="s">
        <v>8224</v>
      </c>
      <c r="H853" t="s">
        <v>8246</v>
      </c>
      <c r="I853">
        <v>1328029200</v>
      </c>
      <c r="J853">
        <v>1323211621</v>
      </c>
      <c r="K853" t="b">
        <v>1</v>
      </c>
      <c r="L853">
        <v>151</v>
      </c>
      <c r="M853" t="b">
        <v>1</v>
      </c>
      <c r="N853" t="s">
        <v>8271</v>
      </c>
      <c r="O853" s="8">
        <f t="shared" si="91"/>
        <v>100.88571428571429</v>
      </c>
      <c r="P853" s="9">
        <f t="shared" si="92"/>
        <v>46.768211920529801</v>
      </c>
      <c r="Q853" t="s">
        <v>8317</v>
      </c>
      <c r="R853" t="s">
        <v>8318</v>
      </c>
      <c r="S853" s="13">
        <f t="shared" si="93"/>
        <v>40883.740983796291</v>
      </c>
      <c r="T853" s="14">
        <f t="shared" si="94"/>
        <v>40939.5</v>
      </c>
      <c r="U853" s="13" t="str">
        <f t="shared" si="95"/>
        <v>Dec</v>
      </c>
      <c r="V853" t="str">
        <f t="shared" si="96"/>
        <v>Jan</v>
      </c>
      <c r="W853" t="str">
        <f t="shared" si="97"/>
        <v>2011</v>
      </c>
    </row>
    <row r="854" spans="1:23" ht="45" x14ac:dyDescent="0.2">
      <c r="A854">
        <v>3227</v>
      </c>
      <c r="B854" s="3" t="s">
        <v>3227</v>
      </c>
      <c r="C854" s="3" t="s">
        <v>7337</v>
      </c>
      <c r="D854">
        <v>1200</v>
      </c>
      <c r="E854">
        <v>1500</v>
      </c>
      <c r="F854" t="s">
        <v>8219</v>
      </c>
      <c r="G854" t="s">
        <v>8225</v>
      </c>
      <c r="H854" t="s">
        <v>8247</v>
      </c>
      <c r="I854">
        <v>1484687436</v>
      </c>
      <c r="J854">
        <v>1482095436</v>
      </c>
      <c r="K854" t="b">
        <v>0</v>
      </c>
      <c r="L854">
        <v>30</v>
      </c>
      <c r="M854" t="b">
        <v>1</v>
      </c>
      <c r="N854" t="s">
        <v>8271</v>
      </c>
      <c r="O854" s="8">
        <f t="shared" si="91"/>
        <v>125</v>
      </c>
      <c r="P854" s="9">
        <f t="shared" si="92"/>
        <v>50</v>
      </c>
      <c r="Q854" t="s">
        <v>8317</v>
      </c>
      <c r="R854" t="s">
        <v>8318</v>
      </c>
      <c r="S854" s="13">
        <f t="shared" si="93"/>
        <v>42722.674027777779</v>
      </c>
      <c r="T854" s="14">
        <f t="shared" si="94"/>
        <v>42752.674027777779</v>
      </c>
      <c r="U854" s="13" t="str">
        <f t="shared" si="95"/>
        <v>Dec</v>
      </c>
      <c r="V854" t="str">
        <f t="shared" si="96"/>
        <v>Jan</v>
      </c>
      <c r="W854" t="str">
        <f t="shared" si="97"/>
        <v>2016</v>
      </c>
    </row>
    <row r="855" spans="1:23" ht="45" x14ac:dyDescent="0.2">
      <c r="A855">
        <v>3234</v>
      </c>
      <c r="B855" s="3" t="s">
        <v>3234</v>
      </c>
      <c r="C855" s="3" t="s">
        <v>7344</v>
      </c>
      <c r="D855">
        <v>4000</v>
      </c>
      <c r="E855">
        <v>4015.71</v>
      </c>
      <c r="F855" t="s">
        <v>8219</v>
      </c>
      <c r="G855" t="s">
        <v>8225</v>
      </c>
      <c r="H855" t="s">
        <v>8247</v>
      </c>
      <c r="I855">
        <v>1485991860</v>
      </c>
      <c r="J855">
        <v>1483124208</v>
      </c>
      <c r="K855" t="b">
        <v>0</v>
      </c>
      <c r="L855">
        <v>115</v>
      </c>
      <c r="M855" t="b">
        <v>1</v>
      </c>
      <c r="N855" t="s">
        <v>8271</v>
      </c>
      <c r="O855" s="8">
        <f t="shared" si="91"/>
        <v>100.39275000000001</v>
      </c>
      <c r="P855" s="9">
        <f t="shared" si="92"/>
        <v>34.91921739130435</v>
      </c>
      <c r="Q855" t="s">
        <v>8317</v>
      </c>
      <c r="R855" t="s">
        <v>8318</v>
      </c>
      <c r="S855" s="13">
        <f t="shared" si="93"/>
        <v>42734.581111111103</v>
      </c>
      <c r="T855" s="14">
        <f t="shared" si="94"/>
        <v>42767.771527777775</v>
      </c>
      <c r="U855" s="13" t="str">
        <f t="shared" si="95"/>
        <v>Dec</v>
      </c>
      <c r="V855" t="str">
        <f t="shared" si="96"/>
        <v>Feb</v>
      </c>
      <c r="W855" t="str">
        <f t="shared" si="97"/>
        <v>2016</v>
      </c>
    </row>
    <row r="856" spans="1:23" ht="30" x14ac:dyDescent="0.2">
      <c r="A856">
        <v>3258</v>
      </c>
      <c r="B856" s="3" t="s">
        <v>3258</v>
      </c>
      <c r="C856" s="3" t="s">
        <v>7368</v>
      </c>
      <c r="D856">
        <v>7000</v>
      </c>
      <c r="E856">
        <v>7365</v>
      </c>
      <c r="F856" t="s">
        <v>8219</v>
      </c>
      <c r="G856" t="s">
        <v>8224</v>
      </c>
      <c r="H856" t="s">
        <v>8246</v>
      </c>
      <c r="I856">
        <v>1420751861</v>
      </c>
      <c r="J856">
        <v>1418159861</v>
      </c>
      <c r="K856" t="b">
        <v>1</v>
      </c>
      <c r="L856">
        <v>75</v>
      </c>
      <c r="M856" t="b">
        <v>1</v>
      </c>
      <c r="N856" t="s">
        <v>8271</v>
      </c>
      <c r="O856" s="8">
        <f t="shared" si="91"/>
        <v>105.21428571428571</v>
      </c>
      <c r="P856" s="9">
        <f t="shared" si="92"/>
        <v>98.2</v>
      </c>
      <c r="Q856" t="s">
        <v>8317</v>
      </c>
      <c r="R856" t="s">
        <v>8318</v>
      </c>
      <c r="S856" s="13">
        <f t="shared" si="93"/>
        <v>41982.678946759253</v>
      </c>
      <c r="T856" s="14">
        <f t="shared" si="94"/>
        <v>42012.678946759253</v>
      </c>
      <c r="U856" s="13" t="str">
        <f t="shared" si="95"/>
        <v>Dec</v>
      </c>
      <c r="V856" t="str">
        <f t="shared" si="96"/>
        <v>Jan</v>
      </c>
      <c r="W856" t="str">
        <f t="shared" si="97"/>
        <v>2014</v>
      </c>
    </row>
    <row r="857" spans="1:23" ht="45" x14ac:dyDescent="0.2">
      <c r="A857">
        <v>3319</v>
      </c>
      <c r="B857" s="3" t="s">
        <v>3319</v>
      </c>
      <c r="C857" s="3" t="s">
        <v>7429</v>
      </c>
      <c r="D857">
        <v>500</v>
      </c>
      <c r="E857">
        <v>540</v>
      </c>
      <c r="F857" t="s">
        <v>8219</v>
      </c>
      <c r="G857" t="s">
        <v>8225</v>
      </c>
      <c r="H857" t="s">
        <v>8247</v>
      </c>
      <c r="I857">
        <v>1422712986</v>
      </c>
      <c r="J857">
        <v>1418824986</v>
      </c>
      <c r="K857" t="b">
        <v>0</v>
      </c>
      <c r="L857">
        <v>16</v>
      </c>
      <c r="M857" t="b">
        <v>1</v>
      </c>
      <c r="N857" t="s">
        <v>8271</v>
      </c>
      <c r="O857" s="8">
        <f t="shared" si="91"/>
        <v>108</v>
      </c>
      <c r="P857" s="9">
        <f t="shared" si="92"/>
        <v>33.75</v>
      </c>
      <c r="Q857" t="s">
        <v>8317</v>
      </c>
      <c r="R857" t="s">
        <v>8318</v>
      </c>
      <c r="S857" s="13">
        <f t="shared" si="93"/>
        <v>41990.377152777779</v>
      </c>
      <c r="T857" s="14">
        <f t="shared" si="94"/>
        <v>42035.377152777779</v>
      </c>
      <c r="U857" s="13" t="str">
        <f t="shared" si="95"/>
        <v>Dec</v>
      </c>
      <c r="V857" t="str">
        <f t="shared" si="96"/>
        <v>Jan</v>
      </c>
      <c r="W857" t="str">
        <f t="shared" si="97"/>
        <v>2014</v>
      </c>
    </row>
    <row r="858" spans="1:23" ht="45" x14ac:dyDescent="0.2">
      <c r="A858">
        <v>3481</v>
      </c>
      <c r="B858" s="3" t="s">
        <v>3480</v>
      </c>
      <c r="C858" s="3" t="s">
        <v>7591</v>
      </c>
      <c r="D858">
        <v>10000</v>
      </c>
      <c r="E858">
        <v>11880</v>
      </c>
      <c r="F858" t="s">
        <v>8219</v>
      </c>
      <c r="G858" t="s">
        <v>8226</v>
      </c>
      <c r="H858" t="s">
        <v>8248</v>
      </c>
      <c r="I858">
        <v>1420178188</v>
      </c>
      <c r="J858">
        <v>1418709388</v>
      </c>
      <c r="K858" t="b">
        <v>0</v>
      </c>
      <c r="L858">
        <v>95</v>
      </c>
      <c r="M858" t="b">
        <v>1</v>
      </c>
      <c r="N858" t="s">
        <v>8271</v>
      </c>
      <c r="O858" s="8">
        <f t="shared" si="91"/>
        <v>118.8</v>
      </c>
      <c r="P858" s="9">
        <f t="shared" si="92"/>
        <v>125.05263157894737</v>
      </c>
      <c r="Q858" t="s">
        <v>8317</v>
      </c>
      <c r="R858" t="s">
        <v>8318</v>
      </c>
      <c r="S858" s="13">
        <f t="shared" si="93"/>
        <v>41989.039212962962</v>
      </c>
      <c r="T858" s="14">
        <f t="shared" si="94"/>
        <v>42006.039212962962</v>
      </c>
      <c r="U858" s="13" t="str">
        <f t="shared" si="95"/>
        <v>Dec</v>
      </c>
      <c r="V858" t="str">
        <f t="shared" si="96"/>
        <v>Jan</v>
      </c>
      <c r="W858" t="str">
        <f t="shared" si="97"/>
        <v>2014</v>
      </c>
    </row>
    <row r="859" spans="1:23" ht="45" x14ac:dyDescent="0.2">
      <c r="A859">
        <v>3528</v>
      </c>
      <c r="B859" s="3" t="s">
        <v>3527</v>
      </c>
      <c r="C859" s="3" t="s">
        <v>7638</v>
      </c>
      <c r="D859">
        <v>1650</v>
      </c>
      <c r="E859">
        <v>1669</v>
      </c>
      <c r="F859" t="s">
        <v>8219</v>
      </c>
      <c r="G859" t="s">
        <v>8225</v>
      </c>
      <c r="H859" t="s">
        <v>8247</v>
      </c>
      <c r="I859">
        <v>1484740918</v>
      </c>
      <c r="J859">
        <v>1483012918</v>
      </c>
      <c r="K859" t="b">
        <v>0</v>
      </c>
      <c r="L859">
        <v>37</v>
      </c>
      <c r="M859" t="b">
        <v>1</v>
      </c>
      <c r="N859" t="s">
        <v>8271</v>
      </c>
      <c r="O859" s="8">
        <f t="shared" si="91"/>
        <v>101.15151515151514</v>
      </c>
      <c r="P859" s="9">
        <f t="shared" si="92"/>
        <v>45.108108108108105</v>
      </c>
      <c r="Q859" t="s">
        <v>8317</v>
      </c>
      <c r="R859" t="s">
        <v>8318</v>
      </c>
      <c r="S859" s="13">
        <f t="shared" si="93"/>
        <v>42733.293032407404</v>
      </c>
      <c r="T859" s="14">
        <f t="shared" si="94"/>
        <v>42753.293032407404</v>
      </c>
      <c r="U859" s="13" t="str">
        <f t="shared" si="95"/>
        <v>Dec</v>
      </c>
      <c r="V859" t="str">
        <f t="shared" si="96"/>
        <v>Jan</v>
      </c>
      <c r="W859" t="str">
        <f t="shared" si="97"/>
        <v>2016</v>
      </c>
    </row>
    <row r="860" spans="1:23" ht="45" x14ac:dyDescent="0.2">
      <c r="A860">
        <v>3565</v>
      </c>
      <c r="B860" s="3" t="s">
        <v>3564</v>
      </c>
      <c r="C860" s="3" t="s">
        <v>7675</v>
      </c>
      <c r="D860">
        <v>900</v>
      </c>
      <c r="E860">
        <v>1175</v>
      </c>
      <c r="F860" t="s">
        <v>8219</v>
      </c>
      <c r="G860" t="s">
        <v>8224</v>
      </c>
      <c r="H860" t="s">
        <v>8246</v>
      </c>
      <c r="I860">
        <v>1420048208</v>
      </c>
      <c r="J860">
        <v>1417456208</v>
      </c>
      <c r="K860" t="b">
        <v>0</v>
      </c>
      <c r="L860">
        <v>12</v>
      </c>
      <c r="M860" t="b">
        <v>1</v>
      </c>
      <c r="N860" t="s">
        <v>8271</v>
      </c>
      <c r="O860" s="8">
        <f t="shared" si="91"/>
        <v>130.55555555555557</v>
      </c>
      <c r="P860" s="9">
        <f t="shared" si="92"/>
        <v>97.916666666666671</v>
      </c>
      <c r="Q860" t="s">
        <v>8317</v>
      </c>
      <c r="R860" t="s">
        <v>8318</v>
      </c>
      <c r="S860" s="13">
        <f t="shared" si="93"/>
        <v>41974.534814814811</v>
      </c>
      <c r="T860" s="14">
        <f t="shared" si="94"/>
        <v>42004.534814814811</v>
      </c>
      <c r="U860" s="13" t="str">
        <f t="shared" si="95"/>
        <v>Dec</v>
      </c>
      <c r="V860" t="str">
        <f t="shared" si="96"/>
        <v>Dec</v>
      </c>
      <c r="W860" t="str">
        <f t="shared" si="97"/>
        <v>2014</v>
      </c>
    </row>
    <row r="861" spans="1:23" ht="45" x14ac:dyDescent="0.2">
      <c r="A861">
        <v>3566</v>
      </c>
      <c r="B861" s="3" t="s">
        <v>3565</v>
      </c>
      <c r="C861" s="3" t="s">
        <v>7676</v>
      </c>
      <c r="D861">
        <v>2000</v>
      </c>
      <c r="E861">
        <v>2095</v>
      </c>
      <c r="F861" t="s">
        <v>8219</v>
      </c>
      <c r="G861" t="s">
        <v>8225</v>
      </c>
      <c r="H861" t="s">
        <v>8247</v>
      </c>
      <c r="I861">
        <v>1422015083</v>
      </c>
      <c r="J861">
        <v>1419423083</v>
      </c>
      <c r="K861" t="b">
        <v>0</v>
      </c>
      <c r="L861">
        <v>38</v>
      </c>
      <c r="M861" t="b">
        <v>1</v>
      </c>
      <c r="N861" t="s">
        <v>8271</v>
      </c>
      <c r="O861" s="8">
        <f t="shared" si="91"/>
        <v>104.75000000000001</v>
      </c>
      <c r="P861" s="9">
        <f t="shared" si="92"/>
        <v>55.131578947368418</v>
      </c>
      <c r="Q861" t="s">
        <v>8317</v>
      </c>
      <c r="R861" t="s">
        <v>8318</v>
      </c>
      <c r="S861" s="13">
        <f t="shared" si="93"/>
        <v>41997.299571759257</v>
      </c>
      <c r="T861" s="14">
        <f t="shared" si="94"/>
        <v>42027.299571759257</v>
      </c>
      <c r="U861" s="13" t="str">
        <f t="shared" si="95"/>
        <v>Dec</v>
      </c>
      <c r="V861" t="str">
        <f t="shared" si="96"/>
        <v>Jan</v>
      </c>
      <c r="W861" t="str">
        <f t="shared" si="97"/>
        <v>2014</v>
      </c>
    </row>
    <row r="862" spans="1:23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91"/>
        <v>18.142857142857142</v>
      </c>
      <c r="P862" s="9">
        <f t="shared" si="92"/>
        <v>52.916666666666664</v>
      </c>
      <c r="Q862" t="s">
        <v>8325</v>
      </c>
      <c r="R862" t="s">
        <v>8328</v>
      </c>
      <c r="S862" s="13">
        <f t="shared" si="93"/>
        <v>41570.274456018517</v>
      </c>
      <c r="T862" s="14">
        <f t="shared" si="94"/>
        <v>41600.316122685181</v>
      </c>
      <c r="U862" s="13" t="str">
        <f t="shared" si="95"/>
        <v>Oct</v>
      </c>
      <c r="V862" t="str">
        <f t="shared" si="96"/>
        <v>Nov</v>
      </c>
      <c r="W862" t="str">
        <f t="shared" si="97"/>
        <v>2013</v>
      </c>
    </row>
    <row r="863" spans="1:23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91"/>
        <v>2.2444444444444445</v>
      </c>
      <c r="P863" s="9">
        <f t="shared" si="92"/>
        <v>50.5</v>
      </c>
      <c r="Q863" t="s">
        <v>8325</v>
      </c>
      <c r="R863" t="s">
        <v>8328</v>
      </c>
      <c r="S863" s="13">
        <f t="shared" si="93"/>
        <v>42599.756990740738</v>
      </c>
      <c r="T863" s="14">
        <f t="shared" si="94"/>
        <v>42629.756990740738</v>
      </c>
      <c r="U863" s="13" t="str">
        <f t="shared" si="95"/>
        <v>Aug</v>
      </c>
      <c r="V863" t="str">
        <f t="shared" si="96"/>
        <v>Sep</v>
      </c>
      <c r="W863" t="str">
        <f t="shared" si="97"/>
        <v>2016</v>
      </c>
    </row>
    <row r="864" spans="1:23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91"/>
        <v>0.33999999999999997</v>
      </c>
      <c r="P864" s="9">
        <f t="shared" si="92"/>
        <v>42.5</v>
      </c>
      <c r="Q864" t="s">
        <v>8325</v>
      </c>
      <c r="R864" t="s">
        <v>8328</v>
      </c>
      <c r="S864" s="13">
        <f t="shared" si="93"/>
        <v>41559.346620370365</v>
      </c>
      <c r="T864" s="14">
        <f t="shared" si="94"/>
        <v>41589.388287037036</v>
      </c>
      <c r="U864" s="13" t="str">
        <f t="shared" si="95"/>
        <v>Oct</v>
      </c>
      <c r="V864" t="str">
        <f t="shared" si="96"/>
        <v>Nov</v>
      </c>
      <c r="W864" t="str">
        <f t="shared" si="97"/>
        <v>2013</v>
      </c>
    </row>
    <row r="865" spans="1:23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91"/>
        <v>4.5</v>
      </c>
      <c r="P865" s="9">
        <f t="shared" si="92"/>
        <v>18</v>
      </c>
      <c r="Q865" t="s">
        <v>8325</v>
      </c>
      <c r="R865" t="s">
        <v>8328</v>
      </c>
      <c r="S865" s="13">
        <f t="shared" si="93"/>
        <v>40920.909328703703</v>
      </c>
      <c r="T865" s="14">
        <f t="shared" si="94"/>
        <v>40950.909328703703</v>
      </c>
      <c r="U865" s="13" t="str">
        <f t="shared" si="95"/>
        <v>Jan</v>
      </c>
      <c r="V865" t="str">
        <f t="shared" si="96"/>
        <v>Feb</v>
      </c>
      <c r="W865" t="str">
        <f t="shared" si="97"/>
        <v>2012</v>
      </c>
    </row>
    <row r="866" spans="1:23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91"/>
        <v>41.53846153846154</v>
      </c>
      <c r="P866" s="9">
        <f t="shared" si="92"/>
        <v>34.177215189873415</v>
      </c>
      <c r="Q866" t="s">
        <v>8325</v>
      </c>
      <c r="R866" t="s">
        <v>8328</v>
      </c>
      <c r="S866" s="13">
        <f t="shared" si="93"/>
        <v>41540.898587962962</v>
      </c>
      <c r="T866" s="14">
        <f t="shared" si="94"/>
        <v>41563.207638888889</v>
      </c>
      <c r="U866" s="13" t="str">
        <f t="shared" si="95"/>
        <v>Sep</v>
      </c>
      <c r="V866" t="str">
        <f t="shared" si="96"/>
        <v>Oct</v>
      </c>
      <c r="W866" t="str">
        <f t="shared" si="97"/>
        <v>2013</v>
      </c>
    </row>
    <row r="867" spans="1:23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91"/>
        <v>2.0454545454545454</v>
      </c>
      <c r="P867" s="9">
        <f t="shared" si="92"/>
        <v>22.5</v>
      </c>
      <c r="Q867" t="s">
        <v>8325</v>
      </c>
      <c r="R867" t="s">
        <v>8328</v>
      </c>
      <c r="S867" s="13">
        <f t="shared" si="93"/>
        <v>41230.564780092587</v>
      </c>
      <c r="T867" s="14">
        <f t="shared" si="94"/>
        <v>41290.564780092587</v>
      </c>
      <c r="U867" s="13" t="str">
        <f t="shared" si="95"/>
        <v>Nov</v>
      </c>
      <c r="V867" t="str">
        <f t="shared" si="96"/>
        <v>Jan</v>
      </c>
      <c r="W867" t="str">
        <f t="shared" si="97"/>
        <v>2012</v>
      </c>
    </row>
    <row r="868" spans="1:23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91"/>
        <v>18.285714285714285</v>
      </c>
      <c r="P868" s="9">
        <f t="shared" si="92"/>
        <v>58.18181818181818</v>
      </c>
      <c r="Q868" t="s">
        <v>8325</v>
      </c>
      <c r="R868" t="s">
        <v>8328</v>
      </c>
      <c r="S868" s="13">
        <f t="shared" si="93"/>
        <v>42025.429606481477</v>
      </c>
      <c r="T868" s="14">
        <f t="shared" si="94"/>
        <v>42063.423611111109</v>
      </c>
      <c r="U868" s="13" t="str">
        <f t="shared" si="95"/>
        <v>Jan</v>
      </c>
      <c r="V868" t="str">
        <f t="shared" si="96"/>
        <v>Feb</v>
      </c>
      <c r="W868" t="str">
        <f t="shared" si="97"/>
        <v>2015</v>
      </c>
    </row>
    <row r="869" spans="1:23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91"/>
        <v>24.02</v>
      </c>
      <c r="P869" s="9">
        <f t="shared" si="92"/>
        <v>109.18181818181819</v>
      </c>
      <c r="Q869" t="s">
        <v>8325</v>
      </c>
      <c r="R869" t="s">
        <v>8328</v>
      </c>
      <c r="S869" s="13">
        <f t="shared" si="93"/>
        <v>40087.897060185183</v>
      </c>
      <c r="T869" s="14">
        <f t="shared" si="94"/>
        <v>40147.999305555553</v>
      </c>
      <c r="U869" s="13" t="str">
        <f t="shared" si="95"/>
        <v>Oct</v>
      </c>
      <c r="V869" t="str">
        <f t="shared" si="96"/>
        <v>Nov</v>
      </c>
      <c r="W869" t="str">
        <f t="shared" si="97"/>
        <v>2009</v>
      </c>
    </row>
    <row r="870" spans="1:23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91"/>
        <v>0.1111111111111111</v>
      </c>
      <c r="P870" s="9">
        <f t="shared" si="92"/>
        <v>50</v>
      </c>
      <c r="Q870" t="s">
        <v>8325</v>
      </c>
      <c r="R870" t="s">
        <v>8328</v>
      </c>
      <c r="S870" s="13">
        <f t="shared" si="93"/>
        <v>41615.819421296292</v>
      </c>
      <c r="T870" s="14">
        <f t="shared" si="94"/>
        <v>41645.819421296292</v>
      </c>
      <c r="U870" s="13" t="str">
        <f t="shared" si="95"/>
        <v>Dec</v>
      </c>
      <c r="V870" t="str">
        <f t="shared" si="96"/>
        <v>Jan</v>
      </c>
      <c r="W870" t="str">
        <f t="shared" si="97"/>
        <v>2013</v>
      </c>
    </row>
    <row r="871" spans="1:23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91"/>
        <v>11.818181818181818</v>
      </c>
      <c r="P871" s="9">
        <f t="shared" si="92"/>
        <v>346.66666666666669</v>
      </c>
      <c r="Q871" t="s">
        <v>8325</v>
      </c>
      <c r="R871" t="s">
        <v>8328</v>
      </c>
      <c r="S871" s="13">
        <f t="shared" si="93"/>
        <v>41342.637233796289</v>
      </c>
      <c r="T871" s="14">
        <f t="shared" si="94"/>
        <v>41372.595567129625</v>
      </c>
      <c r="U871" s="13" t="str">
        <f t="shared" si="95"/>
        <v>Mar</v>
      </c>
      <c r="V871" t="str">
        <f t="shared" si="96"/>
        <v>Apr</v>
      </c>
      <c r="W871" t="str">
        <f t="shared" si="97"/>
        <v>2013</v>
      </c>
    </row>
    <row r="872" spans="1:23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91"/>
        <v>0.31</v>
      </c>
      <c r="P872" s="9">
        <f t="shared" si="92"/>
        <v>12.4</v>
      </c>
      <c r="Q872" t="s">
        <v>8325</v>
      </c>
      <c r="R872" t="s">
        <v>8328</v>
      </c>
      <c r="S872" s="13">
        <f t="shared" si="93"/>
        <v>41487.813923611109</v>
      </c>
      <c r="T872" s="14">
        <f t="shared" si="94"/>
        <v>41517.813923611109</v>
      </c>
      <c r="U872" s="13" t="str">
        <f t="shared" si="95"/>
        <v>Aug</v>
      </c>
      <c r="V872" t="str">
        <f t="shared" si="96"/>
        <v>Aug</v>
      </c>
      <c r="W872" t="str">
        <f t="shared" si="97"/>
        <v>2013</v>
      </c>
    </row>
    <row r="873" spans="1:23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91"/>
        <v>5.416666666666667</v>
      </c>
      <c r="P873" s="9">
        <f t="shared" si="92"/>
        <v>27.083333333333332</v>
      </c>
      <c r="Q873" t="s">
        <v>8325</v>
      </c>
      <c r="R873" t="s">
        <v>8328</v>
      </c>
      <c r="S873" s="13">
        <f t="shared" si="93"/>
        <v>41577.352951388886</v>
      </c>
      <c r="T873" s="14">
        <f t="shared" si="94"/>
        <v>41607.394618055558</v>
      </c>
      <c r="U873" s="13" t="str">
        <f t="shared" si="95"/>
        <v>Oct</v>
      </c>
      <c r="V873" t="str">
        <f t="shared" si="96"/>
        <v>Nov</v>
      </c>
      <c r="W873" t="str">
        <f t="shared" si="97"/>
        <v>2013</v>
      </c>
    </row>
    <row r="874" spans="1:23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91"/>
        <v>0.8125</v>
      </c>
      <c r="P874" s="9">
        <f t="shared" si="92"/>
        <v>32.5</v>
      </c>
      <c r="Q874" t="s">
        <v>8325</v>
      </c>
      <c r="R874" t="s">
        <v>8328</v>
      </c>
      <c r="S874" s="13">
        <f t="shared" si="93"/>
        <v>40567.617210648146</v>
      </c>
      <c r="T874" s="14">
        <f t="shared" si="94"/>
        <v>40612.617210648146</v>
      </c>
      <c r="U874" s="13" t="str">
        <f t="shared" si="95"/>
        <v>Jan</v>
      </c>
      <c r="V874" t="str">
        <f t="shared" si="96"/>
        <v>Mar</v>
      </c>
      <c r="W874" t="str">
        <f t="shared" si="97"/>
        <v>2011</v>
      </c>
    </row>
    <row r="875" spans="1:23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91"/>
        <v>1.2857142857142856</v>
      </c>
      <c r="P875" s="9">
        <f t="shared" si="92"/>
        <v>9</v>
      </c>
      <c r="Q875" t="s">
        <v>8325</v>
      </c>
      <c r="R875" t="s">
        <v>8328</v>
      </c>
      <c r="S875" s="13">
        <f t="shared" si="93"/>
        <v>41183.958796296291</v>
      </c>
      <c r="T875" s="14">
        <f t="shared" si="94"/>
        <v>41224.000462962962</v>
      </c>
      <c r="U875" s="13" t="str">
        <f t="shared" si="95"/>
        <v>Oct</v>
      </c>
      <c r="V875" t="str">
        <f t="shared" si="96"/>
        <v>Nov</v>
      </c>
      <c r="W875" t="str">
        <f t="shared" si="97"/>
        <v>2012</v>
      </c>
    </row>
    <row r="876" spans="1:23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91"/>
        <v>24.333333333333336</v>
      </c>
      <c r="P876" s="9">
        <f t="shared" si="92"/>
        <v>34.761904761904759</v>
      </c>
      <c r="Q876" t="s">
        <v>8325</v>
      </c>
      <c r="R876" t="s">
        <v>8328</v>
      </c>
      <c r="S876" s="13">
        <f t="shared" si="93"/>
        <v>41368.375393518516</v>
      </c>
      <c r="T876" s="14">
        <f t="shared" si="94"/>
        <v>41398.375393518516</v>
      </c>
      <c r="U876" s="13" t="str">
        <f t="shared" si="95"/>
        <v>Apr</v>
      </c>
      <c r="V876" t="str">
        <f t="shared" si="96"/>
        <v>May</v>
      </c>
      <c r="W876" t="str">
        <f t="shared" si="97"/>
        <v>2013</v>
      </c>
    </row>
    <row r="877" spans="1:23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91"/>
        <v>0</v>
      </c>
      <c r="P877" s="9">
        <f t="shared" si="92"/>
        <v>0</v>
      </c>
      <c r="Q877" t="s">
        <v>8325</v>
      </c>
      <c r="R877" t="s">
        <v>8328</v>
      </c>
      <c r="S877" s="13">
        <f t="shared" si="93"/>
        <v>42248.515405092585</v>
      </c>
      <c r="T877" s="14">
        <f t="shared" si="94"/>
        <v>42268.515405092585</v>
      </c>
      <c r="U877" s="13" t="str">
        <f t="shared" si="95"/>
        <v>Sep</v>
      </c>
      <c r="V877" t="str">
        <f t="shared" si="96"/>
        <v>Sep</v>
      </c>
      <c r="W877" t="str">
        <f t="shared" si="97"/>
        <v>2015</v>
      </c>
    </row>
    <row r="878" spans="1:23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91"/>
        <v>40.799492385786799</v>
      </c>
      <c r="P878" s="9">
        <f t="shared" si="92"/>
        <v>28.577777777777779</v>
      </c>
      <c r="Q878" t="s">
        <v>8325</v>
      </c>
      <c r="R878" t="s">
        <v>8328</v>
      </c>
      <c r="S878" s="13">
        <f t="shared" si="93"/>
        <v>41276.288506944438</v>
      </c>
      <c r="T878" s="14">
        <f t="shared" si="94"/>
        <v>41309.288506944438</v>
      </c>
      <c r="U878" s="13" t="str">
        <f t="shared" si="95"/>
        <v>Jan</v>
      </c>
      <c r="V878" t="str">
        <f t="shared" si="96"/>
        <v>Feb</v>
      </c>
      <c r="W878" t="str">
        <f t="shared" si="97"/>
        <v>2013</v>
      </c>
    </row>
    <row r="879" spans="1:23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91"/>
        <v>67.55</v>
      </c>
      <c r="P879" s="9">
        <f t="shared" si="92"/>
        <v>46.586206896551722</v>
      </c>
      <c r="Q879" t="s">
        <v>8325</v>
      </c>
      <c r="R879" t="s">
        <v>8328</v>
      </c>
      <c r="S879" s="13">
        <f t="shared" si="93"/>
        <v>41597.580555555549</v>
      </c>
      <c r="T879" s="14">
        <f t="shared" si="94"/>
        <v>41627.580555555549</v>
      </c>
      <c r="U879" s="13" t="str">
        <f t="shared" si="95"/>
        <v>Nov</v>
      </c>
      <c r="V879" t="str">
        <f t="shared" si="96"/>
        <v>Dec</v>
      </c>
      <c r="W879" t="str">
        <f t="shared" si="97"/>
        <v>2013</v>
      </c>
    </row>
    <row r="880" spans="1:23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91"/>
        <v>1.3</v>
      </c>
      <c r="P880" s="9">
        <f t="shared" si="92"/>
        <v>32.5</v>
      </c>
      <c r="Q880" t="s">
        <v>8325</v>
      </c>
      <c r="R880" t="s">
        <v>8328</v>
      </c>
      <c r="S880" s="13">
        <f t="shared" si="93"/>
        <v>40505.024583333332</v>
      </c>
      <c r="T880" s="14">
        <f t="shared" si="94"/>
        <v>40535.024583333332</v>
      </c>
      <c r="U880" s="13" t="str">
        <f t="shared" si="95"/>
        <v>Nov</v>
      </c>
      <c r="V880" t="str">
        <f t="shared" si="96"/>
        <v>Dec</v>
      </c>
      <c r="W880" t="str">
        <f t="shared" si="97"/>
        <v>2010</v>
      </c>
    </row>
    <row r="881" spans="1:23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91"/>
        <v>30.666666666666664</v>
      </c>
      <c r="P881" s="9">
        <f t="shared" si="92"/>
        <v>21.466666666666665</v>
      </c>
      <c r="Q881" t="s">
        <v>8325</v>
      </c>
      <c r="R881" t="s">
        <v>8328</v>
      </c>
      <c r="S881" s="13">
        <f t="shared" si="93"/>
        <v>41037.621585648143</v>
      </c>
      <c r="T881" s="14">
        <f t="shared" si="94"/>
        <v>41058.621585648143</v>
      </c>
      <c r="U881" s="13" t="str">
        <f t="shared" si="95"/>
        <v>May</v>
      </c>
      <c r="V881" t="str">
        <f t="shared" si="96"/>
        <v>May</v>
      </c>
      <c r="W881" t="str">
        <f t="shared" si="97"/>
        <v>2012</v>
      </c>
    </row>
    <row r="882" spans="1:23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91"/>
        <v>2.9894179894179893</v>
      </c>
      <c r="P882" s="9">
        <f t="shared" si="92"/>
        <v>14.125</v>
      </c>
      <c r="Q882" t="s">
        <v>8325</v>
      </c>
      <c r="R882" t="s">
        <v>8329</v>
      </c>
      <c r="S882" s="13">
        <f t="shared" si="93"/>
        <v>41179.112708333334</v>
      </c>
      <c r="T882" s="14">
        <f t="shared" si="94"/>
        <v>41212.112708333334</v>
      </c>
      <c r="U882" s="13" t="str">
        <f t="shared" si="95"/>
        <v>Sep</v>
      </c>
      <c r="V882" t="str">
        <f t="shared" si="96"/>
        <v>Oct</v>
      </c>
      <c r="W882" t="str">
        <f t="shared" si="97"/>
        <v>2012</v>
      </c>
    </row>
    <row r="883" spans="1:23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91"/>
        <v>0.8</v>
      </c>
      <c r="P883" s="9">
        <f t="shared" si="92"/>
        <v>30</v>
      </c>
      <c r="Q883" t="s">
        <v>8325</v>
      </c>
      <c r="R883" t="s">
        <v>8329</v>
      </c>
      <c r="S883" s="13">
        <f t="shared" si="93"/>
        <v>40877.042662037034</v>
      </c>
      <c r="T883" s="14">
        <f t="shared" si="94"/>
        <v>40922.042662037034</v>
      </c>
      <c r="U883" s="13" t="str">
        <f t="shared" si="95"/>
        <v>Nov</v>
      </c>
      <c r="V883" t="str">
        <f t="shared" si="96"/>
        <v>Jan</v>
      </c>
      <c r="W883" t="str">
        <f t="shared" si="97"/>
        <v>2011</v>
      </c>
    </row>
    <row r="884" spans="1:23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91"/>
        <v>20.133333333333333</v>
      </c>
      <c r="P884" s="9">
        <f t="shared" si="92"/>
        <v>21.571428571428573</v>
      </c>
      <c r="Q884" t="s">
        <v>8325</v>
      </c>
      <c r="R884" t="s">
        <v>8329</v>
      </c>
      <c r="S884" s="13">
        <f t="shared" si="93"/>
        <v>40759.652199074073</v>
      </c>
      <c r="T884" s="14">
        <f t="shared" si="94"/>
        <v>40792.652199074073</v>
      </c>
      <c r="U884" s="13" t="str">
        <f t="shared" si="95"/>
        <v>Aug</v>
      </c>
      <c r="V884" t="str">
        <f t="shared" si="96"/>
        <v>Sep</v>
      </c>
      <c r="W884" t="str">
        <f t="shared" si="97"/>
        <v>2011</v>
      </c>
    </row>
    <row r="885" spans="1:23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91"/>
        <v>40.020000000000003</v>
      </c>
      <c r="P885" s="9">
        <f t="shared" si="92"/>
        <v>83.375</v>
      </c>
      <c r="Q885" t="s">
        <v>8325</v>
      </c>
      <c r="R885" t="s">
        <v>8329</v>
      </c>
      <c r="S885" s="13">
        <f t="shared" si="93"/>
        <v>42371.727256944439</v>
      </c>
      <c r="T885" s="14">
        <f t="shared" si="94"/>
        <v>42431.727256944439</v>
      </c>
      <c r="U885" s="13" t="str">
        <f t="shared" si="95"/>
        <v>Jan</v>
      </c>
      <c r="V885" t="str">
        <f t="shared" si="96"/>
        <v>Mar</v>
      </c>
      <c r="W885" t="str">
        <f t="shared" si="97"/>
        <v>2016</v>
      </c>
    </row>
    <row r="886" spans="1:23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91"/>
        <v>1</v>
      </c>
      <c r="P886" s="9">
        <f t="shared" si="92"/>
        <v>10</v>
      </c>
      <c r="Q886" t="s">
        <v>8325</v>
      </c>
      <c r="R886" t="s">
        <v>8329</v>
      </c>
      <c r="S886" s="13">
        <f t="shared" si="93"/>
        <v>40981.594282407408</v>
      </c>
      <c r="T886" s="14">
        <f t="shared" si="94"/>
        <v>41040.896527777775</v>
      </c>
      <c r="U886" s="13" t="str">
        <f t="shared" si="95"/>
        <v>Mar</v>
      </c>
      <c r="V886" t="str">
        <f t="shared" si="96"/>
        <v>May</v>
      </c>
      <c r="W886" t="str">
        <f t="shared" si="97"/>
        <v>2012</v>
      </c>
    </row>
    <row r="887" spans="1:23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91"/>
        <v>75</v>
      </c>
      <c r="P887" s="9">
        <f t="shared" si="92"/>
        <v>35.714285714285715</v>
      </c>
      <c r="Q887" t="s">
        <v>8325</v>
      </c>
      <c r="R887" t="s">
        <v>8329</v>
      </c>
      <c r="S887" s="13">
        <f t="shared" si="93"/>
        <v>42713.732766203706</v>
      </c>
      <c r="T887" s="14">
        <f t="shared" si="94"/>
        <v>42734.732766203706</v>
      </c>
      <c r="U887" s="13" t="str">
        <f t="shared" si="95"/>
        <v>Dec</v>
      </c>
      <c r="V887" t="str">
        <f t="shared" si="96"/>
        <v>Dec</v>
      </c>
      <c r="W887" t="str">
        <f t="shared" si="97"/>
        <v>2016</v>
      </c>
    </row>
    <row r="888" spans="1:23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91"/>
        <v>41</v>
      </c>
      <c r="P888" s="9">
        <f t="shared" si="92"/>
        <v>29.285714285714285</v>
      </c>
      <c r="Q888" t="s">
        <v>8325</v>
      </c>
      <c r="R888" t="s">
        <v>8329</v>
      </c>
      <c r="S888" s="13">
        <f t="shared" si="93"/>
        <v>42603.662187499998</v>
      </c>
      <c r="T888" s="14">
        <f t="shared" si="94"/>
        <v>42628.662187499998</v>
      </c>
      <c r="U888" s="13" t="str">
        <f t="shared" si="95"/>
        <v>Aug</v>
      </c>
      <c r="V888" t="str">
        <f t="shared" si="96"/>
        <v>Sep</v>
      </c>
      <c r="W888" t="str">
        <f t="shared" si="97"/>
        <v>2016</v>
      </c>
    </row>
    <row r="889" spans="1:23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91"/>
        <v>0</v>
      </c>
      <c r="P889" s="9">
        <f t="shared" si="92"/>
        <v>0</v>
      </c>
      <c r="Q889" t="s">
        <v>8325</v>
      </c>
      <c r="R889" t="s">
        <v>8329</v>
      </c>
      <c r="S889" s="13">
        <f t="shared" si="93"/>
        <v>41026.75063657407</v>
      </c>
      <c r="T889" s="14">
        <f t="shared" si="94"/>
        <v>41056.75063657407</v>
      </c>
      <c r="U889" s="13" t="str">
        <f t="shared" si="95"/>
        <v>Apr</v>
      </c>
      <c r="V889" t="str">
        <f t="shared" si="96"/>
        <v>May</v>
      </c>
      <c r="W889" t="str">
        <f t="shared" si="97"/>
        <v>2012</v>
      </c>
    </row>
    <row r="890" spans="1:23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91"/>
        <v>7.1999999999999993</v>
      </c>
      <c r="P890" s="9">
        <f t="shared" si="92"/>
        <v>18</v>
      </c>
      <c r="Q890" t="s">
        <v>8325</v>
      </c>
      <c r="R890" t="s">
        <v>8329</v>
      </c>
      <c r="S890" s="13">
        <f t="shared" si="93"/>
        <v>40751.544965277775</v>
      </c>
      <c r="T890" s="14">
        <f t="shared" si="94"/>
        <v>40787.041666666664</v>
      </c>
      <c r="U890" s="13" t="str">
        <f t="shared" si="95"/>
        <v>Jul</v>
      </c>
      <c r="V890" t="str">
        <f t="shared" si="96"/>
        <v>Sep</v>
      </c>
      <c r="W890" t="str">
        <f t="shared" si="97"/>
        <v>2011</v>
      </c>
    </row>
    <row r="891" spans="1:23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91"/>
        <v>9.4412800000000008</v>
      </c>
      <c r="P891" s="9">
        <f t="shared" si="92"/>
        <v>73.760000000000005</v>
      </c>
      <c r="Q891" t="s">
        <v>8325</v>
      </c>
      <c r="R891" t="s">
        <v>8329</v>
      </c>
      <c r="S891" s="13">
        <f t="shared" si="93"/>
        <v>41887.575729166667</v>
      </c>
      <c r="T891" s="14">
        <f t="shared" si="94"/>
        <v>41917.575729166667</v>
      </c>
      <c r="U891" s="13" t="str">
        <f t="shared" si="95"/>
        <v>Sep</v>
      </c>
      <c r="V891" t="str">
        <f t="shared" si="96"/>
        <v>Oct</v>
      </c>
      <c r="W891" t="str">
        <f t="shared" si="97"/>
        <v>2014</v>
      </c>
    </row>
    <row r="892" spans="1:23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91"/>
        <v>4.1666666666666661</v>
      </c>
      <c r="P892" s="9">
        <f t="shared" si="92"/>
        <v>31.25</v>
      </c>
      <c r="Q892" t="s">
        <v>8325</v>
      </c>
      <c r="R892" t="s">
        <v>8329</v>
      </c>
      <c r="S892" s="13">
        <f t="shared" si="93"/>
        <v>41569.490497685183</v>
      </c>
      <c r="T892" s="14">
        <f t="shared" si="94"/>
        <v>41599.532164351847</v>
      </c>
      <c r="U892" s="13" t="str">
        <f t="shared" si="95"/>
        <v>Oct</v>
      </c>
      <c r="V892" t="str">
        <f t="shared" si="96"/>
        <v>Nov</v>
      </c>
      <c r="W892" t="str">
        <f t="shared" si="97"/>
        <v>2013</v>
      </c>
    </row>
    <row r="893" spans="1:23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91"/>
        <v>3.25</v>
      </c>
      <c r="P893" s="9">
        <f t="shared" si="92"/>
        <v>28.888888888888889</v>
      </c>
      <c r="Q893" t="s">
        <v>8325</v>
      </c>
      <c r="R893" t="s">
        <v>8329</v>
      </c>
      <c r="S893" s="13">
        <f t="shared" si="93"/>
        <v>41841.823263888888</v>
      </c>
      <c r="T893" s="14">
        <f t="shared" si="94"/>
        <v>41871.823263888888</v>
      </c>
      <c r="U893" s="13" t="str">
        <f t="shared" si="95"/>
        <v>Jul</v>
      </c>
      <c r="V893" t="str">
        <f t="shared" si="96"/>
        <v>Aug</v>
      </c>
      <c r="W893" t="str">
        <f t="shared" si="97"/>
        <v>2014</v>
      </c>
    </row>
    <row r="894" spans="1:23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91"/>
        <v>40.75</v>
      </c>
      <c r="P894" s="9">
        <f t="shared" si="92"/>
        <v>143.8235294117647</v>
      </c>
      <c r="Q894" t="s">
        <v>8325</v>
      </c>
      <c r="R894" t="s">
        <v>8329</v>
      </c>
      <c r="S894" s="13">
        <f t="shared" si="93"/>
        <v>40303.991701388884</v>
      </c>
      <c r="T894" s="14">
        <f t="shared" si="94"/>
        <v>40390.958333333328</v>
      </c>
      <c r="U894" s="13" t="str">
        <f t="shared" si="95"/>
        <v>May</v>
      </c>
      <c r="V894" t="str">
        <f t="shared" si="96"/>
        <v>Jul</v>
      </c>
      <c r="W894" t="str">
        <f t="shared" si="97"/>
        <v>2010</v>
      </c>
    </row>
    <row r="895" spans="1:23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91"/>
        <v>10</v>
      </c>
      <c r="P895" s="9">
        <f t="shared" si="92"/>
        <v>40</v>
      </c>
      <c r="Q895" t="s">
        <v>8325</v>
      </c>
      <c r="R895" t="s">
        <v>8329</v>
      </c>
      <c r="S895" s="13">
        <f t="shared" si="93"/>
        <v>42065.689386574071</v>
      </c>
      <c r="T895" s="14">
        <f t="shared" si="94"/>
        <v>42095.647719907407</v>
      </c>
      <c r="U895" s="13" t="str">
        <f t="shared" si="95"/>
        <v>Mar</v>
      </c>
      <c r="V895" t="str">
        <f t="shared" si="96"/>
        <v>Apr</v>
      </c>
      <c r="W895" t="str">
        <f t="shared" si="97"/>
        <v>2015</v>
      </c>
    </row>
    <row r="896" spans="1:23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91"/>
        <v>39.17</v>
      </c>
      <c r="P896" s="9">
        <f t="shared" si="92"/>
        <v>147.81132075471697</v>
      </c>
      <c r="Q896" t="s">
        <v>8325</v>
      </c>
      <c r="R896" t="s">
        <v>8329</v>
      </c>
      <c r="S896" s="13">
        <f t="shared" si="93"/>
        <v>42496.773263888885</v>
      </c>
      <c r="T896" s="14">
        <f t="shared" si="94"/>
        <v>42526.773263888885</v>
      </c>
      <c r="U896" s="13" t="str">
        <f t="shared" si="95"/>
        <v>May</v>
      </c>
      <c r="V896" t="str">
        <f t="shared" si="96"/>
        <v>Jun</v>
      </c>
      <c r="W896" t="str">
        <f t="shared" si="97"/>
        <v>2016</v>
      </c>
    </row>
    <row r="897" spans="1:23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91"/>
        <v>2.4375</v>
      </c>
      <c r="P897" s="9">
        <f t="shared" si="92"/>
        <v>27.857142857142858</v>
      </c>
      <c r="Q897" t="s">
        <v>8325</v>
      </c>
      <c r="R897" t="s">
        <v>8329</v>
      </c>
      <c r="S897" s="13">
        <f t="shared" si="93"/>
        <v>40430.919317129628</v>
      </c>
      <c r="T897" s="14">
        <f t="shared" si="94"/>
        <v>40475.919317129628</v>
      </c>
      <c r="U897" s="13" t="str">
        <f t="shared" si="95"/>
        <v>Sep</v>
      </c>
      <c r="V897" t="str">
        <f t="shared" si="96"/>
        <v>Oct</v>
      </c>
      <c r="W897" t="str">
        <f t="shared" si="97"/>
        <v>2010</v>
      </c>
    </row>
    <row r="898" spans="1:23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98">(E898/D898)*100</f>
        <v>40</v>
      </c>
      <c r="P898" s="9">
        <f t="shared" ref="P898:P961" si="99">IFERROR(E898/L898,0)</f>
        <v>44.444444444444443</v>
      </c>
      <c r="Q898" t="s">
        <v>8325</v>
      </c>
      <c r="R898" t="s">
        <v>8329</v>
      </c>
      <c r="S898" s="13">
        <f t="shared" ref="S898:S961" si="100">(J898/86400)+25569+(-5/24)</f>
        <v>42218.66465277777</v>
      </c>
      <c r="T898" s="14">
        <f t="shared" ref="T898:T961" si="101">(I898/86400)+25569+(-5/24)</f>
        <v>42243.958333333336</v>
      </c>
      <c r="U898" s="13" t="str">
        <f t="shared" ref="U898:U961" si="102">TEXT((S898),"mmm")</f>
        <v>Aug</v>
      </c>
      <c r="V898" t="str">
        <f t="shared" ref="V898:V961" si="103">TEXT((T898),"mmm")</f>
        <v>Aug</v>
      </c>
      <c r="W898" t="str">
        <f t="shared" ref="W898:W961" si="104">TEXT((S898),"yyyy")</f>
        <v>2015</v>
      </c>
    </row>
    <row r="899" spans="1:23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98"/>
        <v>0</v>
      </c>
      <c r="P899" s="9">
        <f t="shared" si="99"/>
        <v>0</v>
      </c>
      <c r="Q899" t="s">
        <v>8325</v>
      </c>
      <c r="R899" t="s">
        <v>8329</v>
      </c>
      <c r="S899" s="13">
        <f t="shared" si="100"/>
        <v>41211.480416666665</v>
      </c>
      <c r="T899" s="14">
        <f t="shared" si="101"/>
        <v>41241.52208333333</v>
      </c>
      <c r="U899" s="13" t="str">
        <f t="shared" si="102"/>
        <v>Oct</v>
      </c>
      <c r="V899" t="str">
        <f t="shared" si="103"/>
        <v>Nov</v>
      </c>
      <c r="W899" t="str">
        <f t="shared" si="104"/>
        <v>2012</v>
      </c>
    </row>
    <row r="900" spans="1:23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98"/>
        <v>2.8000000000000003</v>
      </c>
      <c r="P900" s="9">
        <f t="shared" si="99"/>
        <v>35</v>
      </c>
      <c r="Q900" t="s">
        <v>8325</v>
      </c>
      <c r="R900" t="s">
        <v>8329</v>
      </c>
      <c r="S900" s="13">
        <f t="shared" si="100"/>
        <v>40878.549884259257</v>
      </c>
      <c r="T900" s="14">
        <f t="shared" si="101"/>
        <v>40923.549884259257</v>
      </c>
      <c r="U900" s="13" t="str">
        <f t="shared" si="102"/>
        <v>Dec</v>
      </c>
      <c r="V900" t="str">
        <f t="shared" si="103"/>
        <v>Jan</v>
      </c>
      <c r="W900" t="str">
        <f t="shared" si="104"/>
        <v>2011</v>
      </c>
    </row>
    <row r="901" spans="1:23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98"/>
        <v>37.333333333333336</v>
      </c>
      <c r="P901" s="9">
        <f t="shared" si="99"/>
        <v>35</v>
      </c>
      <c r="Q901" t="s">
        <v>8325</v>
      </c>
      <c r="R901" t="s">
        <v>8329</v>
      </c>
      <c r="S901" s="13">
        <f t="shared" si="100"/>
        <v>40645.890763888885</v>
      </c>
      <c r="T901" s="14">
        <f t="shared" si="101"/>
        <v>40690.890763888885</v>
      </c>
      <c r="U901" s="13" t="str">
        <f t="shared" si="102"/>
        <v>Apr</v>
      </c>
      <c r="V901" t="str">
        <f t="shared" si="103"/>
        <v>May</v>
      </c>
      <c r="W901" t="str">
        <f t="shared" si="104"/>
        <v>2011</v>
      </c>
    </row>
    <row r="902" spans="1:23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98"/>
        <v>0.42</v>
      </c>
      <c r="P902" s="9">
        <f t="shared" si="99"/>
        <v>10.5</v>
      </c>
      <c r="Q902" t="s">
        <v>8325</v>
      </c>
      <c r="R902" t="s">
        <v>8328</v>
      </c>
      <c r="S902" s="13">
        <f t="shared" si="100"/>
        <v>42429.641226851854</v>
      </c>
      <c r="T902" s="14">
        <f t="shared" si="101"/>
        <v>42459.599560185183</v>
      </c>
      <c r="U902" s="13" t="str">
        <f t="shared" si="102"/>
        <v>Feb</v>
      </c>
      <c r="V902" t="str">
        <f t="shared" si="103"/>
        <v>Mar</v>
      </c>
      <c r="W902" t="str">
        <f t="shared" si="104"/>
        <v>2016</v>
      </c>
    </row>
    <row r="903" spans="1:23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98"/>
        <v>0</v>
      </c>
      <c r="P903" s="9">
        <f t="shared" si="99"/>
        <v>0</v>
      </c>
      <c r="Q903" t="s">
        <v>8325</v>
      </c>
      <c r="R903" t="s">
        <v>8328</v>
      </c>
      <c r="S903" s="13">
        <f t="shared" si="100"/>
        <v>40291.603171296294</v>
      </c>
      <c r="T903" s="14">
        <f t="shared" si="101"/>
        <v>40337.59097222222</v>
      </c>
      <c r="U903" s="13" t="str">
        <f t="shared" si="102"/>
        <v>Apr</v>
      </c>
      <c r="V903" t="str">
        <f t="shared" si="103"/>
        <v>Jun</v>
      </c>
      <c r="W903" t="str">
        <f t="shared" si="104"/>
        <v>2010</v>
      </c>
    </row>
    <row r="904" spans="1:23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98"/>
        <v>0.3</v>
      </c>
      <c r="P904" s="9">
        <f t="shared" si="99"/>
        <v>30</v>
      </c>
      <c r="Q904" t="s">
        <v>8325</v>
      </c>
      <c r="R904" t="s">
        <v>8328</v>
      </c>
      <c r="S904" s="13">
        <f t="shared" si="100"/>
        <v>41829.757199074069</v>
      </c>
      <c r="T904" s="14">
        <f t="shared" si="101"/>
        <v>41881.4375</v>
      </c>
      <c r="U904" s="13" t="str">
        <f t="shared" si="102"/>
        <v>Jul</v>
      </c>
      <c r="V904" t="str">
        <f t="shared" si="103"/>
        <v>Aug</v>
      </c>
      <c r="W904" t="str">
        <f t="shared" si="104"/>
        <v>2014</v>
      </c>
    </row>
    <row r="905" spans="1:23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98"/>
        <v>3.2</v>
      </c>
      <c r="P905" s="9">
        <f t="shared" si="99"/>
        <v>40</v>
      </c>
      <c r="Q905" t="s">
        <v>8325</v>
      </c>
      <c r="R905" t="s">
        <v>8328</v>
      </c>
      <c r="S905" s="13">
        <f t="shared" si="100"/>
        <v>41149.587731481479</v>
      </c>
      <c r="T905" s="14">
        <f t="shared" si="101"/>
        <v>41174.892361111109</v>
      </c>
      <c r="U905" s="13" t="str">
        <f t="shared" si="102"/>
        <v>Aug</v>
      </c>
      <c r="V905" t="str">
        <f t="shared" si="103"/>
        <v>Sep</v>
      </c>
      <c r="W905" t="str">
        <f t="shared" si="104"/>
        <v>2012</v>
      </c>
    </row>
    <row r="906" spans="1:23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98"/>
        <v>0.30199999999999999</v>
      </c>
      <c r="P906" s="9">
        <f t="shared" si="99"/>
        <v>50.333333333333336</v>
      </c>
      <c r="Q906" t="s">
        <v>8325</v>
      </c>
      <c r="R906" t="s">
        <v>8328</v>
      </c>
      <c r="S906" s="13">
        <f t="shared" si="100"/>
        <v>42341.87195601852</v>
      </c>
      <c r="T906" s="14">
        <f t="shared" si="101"/>
        <v>42371.87195601852</v>
      </c>
      <c r="U906" s="13" t="str">
        <f t="shared" si="102"/>
        <v>Dec</v>
      </c>
      <c r="V906" t="str">
        <f t="shared" si="103"/>
        <v>Jan</v>
      </c>
      <c r="W906" t="str">
        <f t="shared" si="104"/>
        <v>2015</v>
      </c>
    </row>
    <row r="907" spans="1:23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98"/>
        <v>3.0153846153846153</v>
      </c>
      <c r="P907" s="9">
        <f t="shared" si="99"/>
        <v>32.666666666666664</v>
      </c>
      <c r="Q907" t="s">
        <v>8325</v>
      </c>
      <c r="R907" t="s">
        <v>8328</v>
      </c>
      <c r="S907" s="13">
        <f t="shared" si="100"/>
        <v>40507.031550925924</v>
      </c>
      <c r="T907" s="14">
        <f t="shared" si="101"/>
        <v>40567.031550925924</v>
      </c>
      <c r="U907" s="13" t="str">
        <f t="shared" si="102"/>
        <v>Nov</v>
      </c>
      <c r="V907" t="str">
        <f t="shared" si="103"/>
        <v>Jan</v>
      </c>
      <c r="W907" t="str">
        <f t="shared" si="104"/>
        <v>2010</v>
      </c>
    </row>
    <row r="908" spans="1:23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98"/>
        <v>0</v>
      </c>
      <c r="P908" s="9">
        <f t="shared" si="99"/>
        <v>0</v>
      </c>
      <c r="Q908" t="s">
        <v>8325</v>
      </c>
      <c r="R908" t="s">
        <v>8328</v>
      </c>
      <c r="S908" s="13">
        <f t="shared" si="100"/>
        <v>41680.981365740736</v>
      </c>
      <c r="T908" s="14">
        <f t="shared" si="101"/>
        <v>41710.939699074072</v>
      </c>
      <c r="U908" s="13" t="str">
        <f t="shared" si="102"/>
        <v>Feb</v>
      </c>
      <c r="V908" t="str">
        <f t="shared" si="103"/>
        <v>Mar</v>
      </c>
      <c r="W908" t="str">
        <f t="shared" si="104"/>
        <v>2014</v>
      </c>
    </row>
    <row r="909" spans="1:23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98"/>
        <v>0</v>
      </c>
      <c r="P909" s="9">
        <f t="shared" si="99"/>
        <v>0</v>
      </c>
      <c r="Q909" t="s">
        <v>8325</v>
      </c>
      <c r="R909" t="s">
        <v>8328</v>
      </c>
      <c r="S909" s="13">
        <f t="shared" si="100"/>
        <v>40766.9840625</v>
      </c>
      <c r="T909" s="14">
        <f t="shared" si="101"/>
        <v>40796.9840625</v>
      </c>
      <c r="U909" s="13" t="str">
        <f t="shared" si="102"/>
        <v>Aug</v>
      </c>
      <c r="V909" t="str">
        <f t="shared" si="103"/>
        <v>Sep</v>
      </c>
      <c r="W909" t="str">
        <f t="shared" si="104"/>
        <v>2011</v>
      </c>
    </row>
    <row r="910" spans="1:23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98"/>
        <v>0</v>
      </c>
      <c r="P910" s="9">
        <f t="shared" si="99"/>
        <v>0</v>
      </c>
      <c r="Q910" t="s">
        <v>8325</v>
      </c>
      <c r="R910" t="s">
        <v>8328</v>
      </c>
      <c r="S910" s="13">
        <f t="shared" si="100"/>
        <v>40340.593229166661</v>
      </c>
      <c r="T910" s="14">
        <f t="shared" si="101"/>
        <v>40385.999305555553</v>
      </c>
      <c r="U910" s="13" t="str">
        <f t="shared" si="102"/>
        <v>Jun</v>
      </c>
      <c r="V910" t="str">
        <f t="shared" si="103"/>
        <v>Jul</v>
      </c>
      <c r="W910" t="str">
        <f t="shared" si="104"/>
        <v>2010</v>
      </c>
    </row>
    <row r="911" spans="1:23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98"/>
        <v>3.25</v>
      </c>
      <c r="P911" s="9">
        <f t="shared" si="99"/>
        <v>65</v>
      </c>
      <c r="Q911" t="s">
        <v>8325</v>
      </c>
      <c r="R911" t="s">
        <v>8328</v>
      </c>
      <c r="S911" s="13">
        <f t="shared" si="100"/>
        <v>41081.481944444444</v>
      </c>
      <c r="T911" s="14">
        <f t="shared" si="101"/>
        <v>41112.958333333328</v>
      </c>
      <c r="U911" s="13" t="str">
        <f t="shared" si="102"/>
        <v>Jun</v>
      </c>
      <c r="V911" t="str">
        <f t="shared" si="103"/>
        <v>Jul</v>
      </c>
      <c r="W911" t="str">
        <f t="shared" si="104"/>
        <v>2012</v>
      </c>
    </row>
    <row r="912" spans="1:23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98"/>
        <v>22.363636363636363</v>
      </c>
      <c r="P912" s="9">
        <f t="shared" si="99"/>
        <v>24.6</v>
      </c>
      <c r="Q912" t="s">
        <v>8325</v>
      </c>
      <c r="R912" t="s">
        <v>8328</v>
      </c>
      <c r="S912" s="13">
        <f t="shared" si="100"/>
        <v>42737.337025462963</v>
      </c>
      <c r="T912" s="14">
        <f t="shared" si="101"/>
        <v>42797.337025462963</v>
      </c>
      <c r="U912" s="13" t="str">
        <f t="shared" si="102"/>
        <v>Jan</v>
      </c>
      <c r="V912" t="str">
        <f t="shared" si="103"/>
        <v>Mar</v>
      </c>
      <c r="W912" t="str">
        <f t="shared" si="104"/>
        <v>2017</v>
      </c>
    </row>
    <row r="913" spans="1:23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98"/>
        <v>0</v>
      </c>
      <c r="P913" s="9">
        <f t="shared" si="99"/>
        <v>0</v>
      </c>
      <c r="Q913" t="s">
        <v>8325</v>
      </c>
      <c r="R913" t="s">
        <v>8328</v>
      </c>
      <c r="S913" s="13">
        <f t="shared" si="100"/>
        <v>41641.796817129631</v>
      </c>
      <c r="T913" s="14">
        <f t="shared" si="101"/>
        <v>41662.796817129631</v>
      </c>
      <c r="U913" s="13" t="str">
        <f t="shared" si="102"/>
        <v>Jan</v>
      </c>
      <c r="V913" t="str">
        <f t="shared" si="103"/>
        <v>Jan</v>
      </c>
      <c r="W913" t="str">
        <f t="shared" si="104"/>
        <v>2014</v>
      </c>
    </row>
    <row r="914" spans="1:23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98"/>
        <v>0.85714285714285721</v>
      </c>
      <c r="P914" s="9">
        <f t="shared" si="99"/>
        <v>15</v>
      </c>
      <c r="Q914" t="s">
        <v>8325</v>
      </c>
      <c r="R914" t="s">
        <v>8328</v>
      </c>
      <c r="S914" s="13">
        <f t="shared" si="100"/>
        <v>41193.901006944441</v>
      </c>
      <c r="T914" s="14">
        <f t="shared" si="101"/>
        <v>41253.942673611113</v>
      </c>
      <c r="U914" s="13" t="str">
        <f t="shared" si="102"/>
        <v>Oct</v>
      </c>
      <c r="V914" t="str">
        <f t="shared" si="103"/>
        <v>Dec</v>
      </c>
      <c r="W914" t="str">
        <f t="shared" si="104"/>
        <v>2012</v>
      </c>
    </row>
    <row r="915" spans="1:23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98"/>
        <v>6.6066666666666665</v>
      </c>
      <c r="P915" s="9">
        <f t="shared" si="99"/>
        <v>82.583333333333329</v>
      </c>
      <c r="Q915" t="s">
        <v>8325</v>
      </c>
      <c r="R915" t="s">
        <v>8328</v>
      </c>
      <c r="S915" s="13">
        <f t="shared" si="100"/>
        <v>41003.930775462963</v>
      </c>
      <c r="T915" s="14">
        <f t="shared" si="101"/>
        <v>41033.930775462963</v>
      </c>
      <c r="U915" s="13" t="str">
        <f t="shared" si="102"/>
        <v>Apr</v>
      </c>
      <c r="V915" t="str">
        <f t="shared" si="103"/>
        <v>May</v>
      </c>
      <c r="W915" t="str">
        <f t="shared" si="104"/>
        <v>2012</v>
      </c>
    </row>
    <row r="916" spans="1:23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98"/>
        <v>0</v>
      </c>
      <c r="P916" s="9">
        <f t="shared" si="99"/>
        <v>0</v>
      </c>
      <c r="Q916" t="s">
        <v>8325</v>
      </c>
      <c r="R916" t="s">
        <v>8328</v>
      </c>
      <c r="S916" s="13">
        <f t="shared" si="100"/>
        <v>41116.554942129624</v>
      </c>
      <c r="T916" s="14">
        <f t="shared" si="101"/>
        <v>41146.554942129624</v>
      </c>
      <c r="U916" s="13" t="str">
        <f t="shared" si="102"/>
        <v>Jul</v>
      </c>
      <c r="V916" t="str">
        <f t="shared" si="103"/>
        <v>Aug</v>
      </c>
      <c r="W916" t="str">
        <f t="shared" si="104"/>
        <v>2012</v>
      </c>
    </row>
    <row r="917" spans="1:23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98"/>
        <v>5.7692307692307692</v>
      </c>
      <c r="P917" s="9">
        <f t="shared" si="99"/>
        <v>41.666666666666664</v>
      </c>
      <c r="Q917" t="s">
        <v>8325</v>
      </c>
      <c r="R917" t="s">
        <v>8328</v>
      </c>
      <c r="S917" s="13">
        <f t="shared" si="100"/>
        <v>40937.471226851849</v>
      </c>
      <c r="T917" s="14">
        <f t="shared" si="101"/>
        <v>40968.999305555553</v>
      </c>
      <c r="U917" s="13" t="str">
        <f t="shared" si="102"/>
        <v>Jan</v>
      </c>
      <c r="V917" t="str">
        <f t="shared" si="103"/>
        <v>Feb</v>
      </c>
      <c r="W917" t="str">
        <f t="shared" si="104"/>
        <v>2012</v>
      </c>
    </row>
    <row r="918" spans="1:23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98"/>
        <v>0</v>
      </c>
      <c r="P918" s="9">
        <f t="shared" si="99"/>
        <v>0</v>
      </c>
      <c r="Q918" t="s">
        <v>8325</v>
      </c>
      <c r="R918" t="s">
        <v>8328</v>
      </c>
      <c r="S918" s="13">
        <f t="shared" si="100"/>
        <v>40434.645069444443</v>
      </c>
      <c r="T918" s="14">
        <f t="shared" si="101"/>
        <v>40473</v>
      </c>
      <c r="U918" s="13" t="str">
        <f t="shared" si="102"/>
        <v>Sep</v>
      </c>
      <c r="V918" t="str">
        <f t="shared" si="103"/>
        <v>Oct</v>
      </c>
      <c r="W918" t="str">
        <f t="shared" si="104"/>
        <v>2010</v>
      </c>
    </row>
    <row r="919" spans="1:23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98"/>
        <v>0.6</v>
      </c>
      <c r="P919" s="9">
        <f t="shared" si="99"/>
        <v>30</v>
      </c>
      <c r="Q919" t="s">
        <v>8325</v>
      </c>
      <c r="R919" t="s">
        <v>8328</v>
      </c>
      <c r="S919" s="13">
        <f t="shared" si="100"/>
        <v>41802.735300925924</v>
      </c>
      <c r="T919" s="14">
        <f t="shared" si="101"/>
        <v>41833.895833333328</v>
      </c>
      <c r="U919" s="13" t="str">
        <f t="shared" si="102"/>
        <v>Jun</v>
      </c>
      <c r="V919" t="str">
        <f t="shared" si="103"/>
        <v>Jul</v>
      </c>
      <c r="W919" t="str">
        <f t="shared" si="104"/>
        <v>2014</v>
      </c>
    </row>
    <row r="920" spans="1:23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98"/>
        <v>5.0256410256410255</v>
      </c>
      <c r="P920" s="9">
        <f t="shared" si="99"/>
        <v>19.600000000000001</v>
      </c>
      <c r="Q920" t="s">
        <v>8325</v>
      </c>
      <c r="R920" t="s">
        <v>8328</v>
      </c>
      <c r="S920" s="13">
        <f t="shared" si="100"/>
        <v>41944.707881944443</v>
      </c>
      <c r="T920" s="14">
        <f t="shared" si="101"/>
        <v>41974.749548611107</v>
      </c>
      <c r="U920" s="13" t="str">
        <f t="shared" si="102"/>
        <v>Nov</v>
      </c>
      <c r="V920" t="str">
        <f t="shared" si="103"/>
        <v>Dec</v>
      </c>
      <c r="W920" t="str">
        <f t="shared" si="104"/>
        <v>2014</v>
      </c>
    </row>
    <row r="921" spans="1:23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98"/>
        <v>0.5</v>
      </c>
      <c r="P921" s="9">
        <f t="shared" si="99"/>
        <v>100</v>
      </c>
      <c r="Q921" t="s">
        <v>8325</v>
      </c>
      <c r="R921" t="s">
        <v>8328</v>
      </c>
      <c r="S921" s="13">
        <f t="shared" si="100"/>
        <v>41227.433391203704</v>
      </c>
      <c r="T921" s="14">
        <f t="shared" si="101"/>
        <v>41262.433391203704</v>
      </c>
      <c r="U921" s="13" t="str">
        <f t="shared" si="102"/>
        <v>Nov</v>
      </c>
      <c r="V921" t="str">
        <f t="shared" si="103"/>
        <v>Dec</v>
      </c>
      <c r="W921" t="str">
        <f t="shared" si="104"/>
        <v>2012</v>
      </c>
    </row>
    <row r="922" spans="1:23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98"/>
        <v>0</v>
      </c>
      <c r="P922" s="9">
        <f t="shared" si="99"/>
        <v>0</v>
      </c>
      <c r="Q922" t="s">
        <v>8325</v>
      </c>
      <c r="R922" t="s">
        <v>8328</v>
      </c>
      <c r="S922" s="13">
        <f t="shared" si="100"/>
        <v>41562.463217592587</v>
      </c>
      <c r="T922" s="14">
        <f t="shared" si="101"/>
        <v>41592.504884259259</v>
      </c>
      <c r="U922" s="13" t="str">
        <f t="shared" si="102"/>
        <v>Oct</v>
      </c>
      <c r="V922" t="str">
        <f t="shared" si="103"/>
        <v>Nov</v>
      </c>
      <c r="W922" t="str">
        <f t="shared" si="104"/>
        <v>2013</v>
      </c>
    </row>
    <row r="923" spans="1:23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98"/>
        <v>30.9</v>
      </c>
      <c r="P923" s="9">
        <f t="shared" si="99"/>
        <v>231.75</v>
      </c>
      <c r="Q923" t="s">
        <v>8325</v>
      </c>
      <c r="R923" t="s">
        <v>8328</v>
      </c>
      <c r="S923" s="13">
        <f t="shared" si="100"/>
        <v>40846.962685185186</v>
      </c>
      <c r="T923" s="14">
        <f t="shared" si="101"/>
        <v>40889.004351851851</v>
      </c>
      <c r="U923" s="13" t="str">
        <f t="shared" si="102"/>
        <v>Oct</v>
      </c>
      <c r="V923" t="str">
        <f t="shared" si="103"/>
        <v>Dec</v>
      </c>
      <c r="W923" t="str">
        <f t="shared" si="104"/>
        <v>2011</v>
      </c>
    </row>
    <row r="924" spans="1:23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98"/>
        <v>21.037037037037038</v>
      </c>
      <c r="P924" s="9">
        <f t="shared" si="99"/>
        <v>189.33333333333334</v>
      </c>
      <c r="Q924" t="s">
        <v>8325</v>
      </c>
      <c r="R924" t="s">
        <v>8328</v>
      </c>
      <c r="S924" s="13">
        <f t="shared" si="100"/>
        <v>41878.32167824074</v>
      </c>
      <c r="T924" s="14">
        <f t="shared" si="101"/>
        <v>41913.32167824074</v>
      </c>
      <c r="U924" s="13" t="str">
        <f t="shared" si="102"/>
        <v>Aug</v>
      </c>
      <c r="V924" t="str">
        <f t="shared" si="103"/>
        <v>Oct</v>
      </c>
      <c r="W924" t="str">
        <f t="shared" si="104"/>
        <v>2014</v>
      </c>
    </row>
    <row r="925" spans="1:23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98"/>
        <v>2.1999999999999997</v>
      </c>
      <c r="P925" s="9">
        <f t="shared" si="99"/>
        <v>55</v>
      </c>
      <c r="Q925" t="s">
        <v>8325</v>
      </c>
      <c r="R925" t="s">
        <v>8328</v>
      </c>
      <c r="S925" s="13">
        <f t="shared" si="100"/>
        <v>41934.751423611109</v>
      </c>
      <c r="T925" s="14">
        <f t="shared" si="101"/>
        <v>41964.793090277781</v>
      </c>
      <c r="U925" s="13" t="str">
        <f t="shared" si="102"/>
        <v>Oct</v>
      </c>
      <c r="V925" t="str">
        <f t="shared" si="103"/>
        <v>Nov</v>
      </c>
      <c r="W925" t="str">
        <f t="shared" si="104"/>
        <v>2014</v>
      </c>
    </row>
    <row r="926" spans="1:23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98"/>
        <v>10.9</v>
      </c>
      <c r="P926" s="9">
        <f t="shared" si="99"/>
        <v>21.8</v>
      </c>
      <c r="Q926" t="s">
        <v>8325</v>
      </c>
      <c r="R926" t="s">
        <v>8328</v>
      </c>
      <c r="S926" s="13">
        <f t="shared" si="100"/>
        <v>41288.734594907401</v>
      </c>
      <c r="T926" s="14">
        <f t="shared" si="101"/>
        <v>41318.734594907401</v>
      </c>
      <c r="U926" s="13" t="str">
        <f t="shared" si="102"/>
        <v>Jan</v>
      </c>
      <c r="V926" t="str">
        <f t="shared" si="103"/>
        <v>Feb</v>
      </c>
      <c r="W926" t="str">
        <f t="shared" si="104"/>
        <v>2013</v>
      </c>
    </row>
    <row r="927" spans="1:23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98"/>
        <v>2.666666666666667</v>
      </c>
      <c r="P927" s="9">
        <f t="shared" si="99"/>
        <v>32</v>
      </c>
      <c r="Q927" t="s">
        <v>8325</v>
      </c>
      <c r="R927" t="s">
        <v>8328</v>
      </c>
      <c r="S927" s="13">
        <f t="shared" si="100"/>
        <v>41575.672581018516</v>
      </c>
      <c r="T927" s="14">
        <f t="shared" si="101"/>
        <v>41605.71424768518</v>
      </c>
      <c r="U927" s="13" t="str">
        <f t="shared" si="102"/>
        <v>Oct</v>
      </c>
      <c r="V927" t="str">
        <f t="shared" si="103"/>
        <v>Nov</v>
      </c>
      <c r="W927" t="str">
        <f t="shared" si="104"/>
        <v>2013</v>
      </c>
    </row>
    <row r="928" spans="1:23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98"/>
        <v>0</v>
      </c>
      <c r="P928" s="9">
        <f t="shared" si="99"/>
        <v>0</v>
      </c>
      <c r="Q928" t="s">
        <v>8325</v>
      </c>
      <c r="R928" t="s">
        <v>8328</v>
      </c>
      <c r="S928" s="13">
        <f t="shared" si="100"/>
        <v>40337.811689814815</v>
      </c>
      <c r="T928" s="14">
        <f t="shared" si="101"/>
        <v>40367.736111111109</v>
      </c>
      <c r="U928" s="13" t="str">
        <f t="shared" si="102"/>
        <v>Jun</v>
      </c>
      <c r="V928" t="str">
        <f t="shared" si="103"/>
        <v>Jul</v>
      </c>
      <c r="W928" t="str">
        <f t="shared" si="104"/>
        <v>2010</v>
      </c>
    </row>
    <row r="929" spans="1:23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98"/>
        <v>0</v>
      </c>
      <c r="P929" s="9">
        <f t="shared" si="99"/>
        <v>0</v>
      </c>
      <c r="Q929" t="s">
        <v>8325</v>
      </c>
      <c r="R929" t="s">
        <v>8328</v>
      </c>
      <c r="S929" s="13">
        <f t="shared" si="100"/>
        <v>41013.614525462959</v>
      </c>
      <c r="T929" s="14">
        <f t="shared" si="101"/>
        <v>41043.614525462959</v>
      </c>
      <c r="U929" s="13" t="str">
        <f t="shared" si="102"/>
        <v>Apr</v>
      </c>
      <c r="V929" t="str">
        <f t="shared" si="103"/>
        <v>May</v>
      </c>
      <c r="W929" t="str">
        <f t="shared" si="104"/>
        <v>2012</v>
      </c>
    </row>
    <row r="930" spans="1:23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98"/>
        <v>10.86206896551724</v>
      </c>
      <c r="P930" s="9">
        <f t="shared" si="99"/>
        <v>56.25</v>
      </c>
      <c r="Q930" t="s">
        <v>8325</v>
      </c>
      <c r="R930" t="s">
        <v>8328</v>
      </c>
      <c r="S930" s="13">
        <f t="shared" si="100"/>
        <v>41180.654085648144</v>
      </c>
      <c r="T930" s="14">
        <f t="shared" si="101"/>
        <v>41230.791666666664</v>
      </c>
      <c r="U930" s="13" t="str">
        <f t="shared" si="102"/>
        <v>Sep</v>
      </c>
      <c r="V930" t="str">
        <f t="shared" si="103"/>
        <v>Nov</v>
      </c>
      <c r="W930" t="str">
        <f t="shared" si="104"/>
        <v>2012</v>
      </c>
    </row>
    <row r="931" spans="1:23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98"/>
        <v>0</v>
      </c>
      <c r="P931" s="9">
        <f t="shared" si="99"/>
        <v>0</v>
      </c>
      <c r="Q931" t="s">
        <v>8325</v>
      </c>
      <c r="R931" t="s">
        <v>8328</v>
      </c>
      <c r="S931" s="13">
        <f t="shared" si="100"/>
        <v>40978.029733796291</v>
      </c>
      <c r="T931" s="14">
        <f t="shared" si="101"/>
        <v>41007.988067129627</v>
      </c>
      <c r="U931" s="13" t="str">
        <f t="shared" si="102"/>
        <v>Mar</v>
      </c>
      <c r="V931" t="str">
        <f t="shared" si="103"/>
        <v>Apr</v>
      </c>
      <c r="W931" t="str">
        <f t="shared" si="104"/>
        <v>2012</v>
      </c>
    </row>
    <row r="932" spans="1:23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98"/>
        <v>38.333333333333336</v>
      </c>
      <c r="P932" s="9">
        <f t="shared" si="99"/>
        <v>69</v>
      </c>
      <c r="Q932" t="s">
        <v>8325</v>
      </c>
      <c r="R932" t="s">
        <v>8328</v>
      </c>
      <c r="S932" s="13">
        <f t="shared" si="100"/>
        <v>40312.707245370366</v>
      </c>
      <c r="T932" s="14">
        <f t="shared" si="101"/>
        <v>40354.688888888886</v>
      </c>
      <c r="U932" s="13" t="str">
        <f t="shared" si="102"/>
        <v>May</v>
      </c>
      <c r="V932" t="str">
        <f t="shared" si="103"/>
        <v>Jun</v>
      </c>
      <c r="W932" t="str">
        <f t="shared" si="104"/>
        <v>2010</v>
      </c>
    </row>
    <row r="933" spans="1:23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98"/>
        <v>6.5500000000000007</v>
      </c>
      <c r="P933" s="9">
        <f t="shared" si="99"/>
        <v>18.714285714285715</v>
      </c>
      <c r="Q933" t="s">
        <v>8325</v>
      </c>
      <c r="R933" t="s">
        <v>8328</v>
      </c>
      <c r="S933" s="13">
        <f t="shared" si="100"/>
        <v>41680.151643518519</v>
      </c>
      <c r="T933" s="14">
        <f t="shared" si="101"/>
        <v>41714.708333333328</v>
      </c>
      <c r="U933" s="13" t="str">
        <f t="shared" si="102"/>
        <v>Feb</v>
      </c>
      <c r="V933" t="str">
        <f t="shared" si="103"/>
        <v>Mar</v>
      </c>
      <c r="W933" t="str">
        <f t="shared" si="104"/>
        <v>2014</v>
      </c>
    </row>
    <row r="934" spans="1:23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98"/>
        <v>14.536842105263158</v>
      </c>
      <c r="P934" s="9">
        <f t="shared" si="99"/>
        <v>46.033333333333331</v>
      </c>
      <c r="Q934" t="s">
        <v>8325</v>
      </c>
      <c r="R934" t="s">
        <v>8328</v>
      </c>
      <c r="S934" s="13">
        <f t="shared" si="100"/>
        <v>41310.760937499996</v>
      </c>
      <c r="T934" s="14">
        <f t="shared" si="101"/>
        <v>41355.719270833331</v>
      </c>
      <c r="U934" s="13" t="str">
        <f t="shared" si="102"/>
        <v>Feb</v>
      </c>
      <c r="V934" t="str">
        <f t="shared" si="103"/>
        <v>Mar</v>
      </c>
      <c r="W934" t="str">
        <f t="shared" si="104"/>
        <v>2013</v>
      </c>
    </row>
    <row r="935" spans="1:23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98"/>
        <v>6</v>
      </c>
      <c r="P935" s="9">
        <f t="shared" si="99"/>
        <v>60</v>
      </c>
      <c r="Q935" t="s">
        <v>8325</v>
      </c>
      <c r="R935" t="s">
        <v>8328</v>
      </c>
      <c r="S935" s="13">
        <f t="shared" si="100"/>
        <v>41710.960752314808</v>
      </c>
      <c r="T935" s="14">
        <f t="shared" si="101"/>
        <v>41770.960752314808</v>
      </c>
      <c r="U935" s="13" t="str">
        <f t="shared" si="102"/>
        <v>Mar</v>
      </c>
      <c r="V935" t="str">
        <f t="shared" si="103"/>
        <v>May</v>
      </c>
      <c r="W935" t="str">
        <f t="shared" si="104"/>
        <v>2014</v>
      </c>
    </row>
    <row r="936" spans="1:23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98"/>
        <v>30.4</v>
      </c>
      <c r="P936" s="9">
        <f t="shared" si="99"/>
        <v>50.666666666666664</v>
      </c>
      <c r="Q936" t="s">
        <v>8325</v>
      </c>
      <c r="R936" t="s">
        <v>8328</v>
      </c>
      <c r="S936" s="13">
        <f t="shared" si="100"/>
        <v>41733.528749999998</v>
      </c>
      <c r="T936" s="14">
        <f t="shared" si="101"/>
        <v>41763.041666666664</v>
      </c>
      <c r="U936" s="13" t="str">
        <f t="shared" si="102"/>
        <v>Apr</v>
      </c>
      <c r="V936" t="str">
        <f t="shared" si="103"/>
        <v>May</v>
      </c>
      <c r="W936" t="str">
        <f t="shared" si="104"/>
        <v>2014</v>
      </c>
    </row>
    <row r="937" spans="1:23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98"/>
        <v>1.4285714285714286</v>
      </c>
      <c r="P937" s="9">
        <f t="shared" si="99"/>
        <v>25</v>
      </c>
      <c r="Q937" t="s">
        <v>8325</v>
      </c>
      <c r="R937" t="s">
        <v>8328</v>
      </c>
      <c r="S937" s="13">
        <f t="shared" si="100"/>
        <v>42368.125335648147</v>
      </c>
      <c r="T937" s="14">
        <f t="shared" si="101"/>
        <v>42398.125335648147</v>
      </c>
      <c r="U937" s="13" t="str">
        <f t="shared" si="102"/>
        <v>Dec</v>
      </c>
      <c r="V937" t="str">
        <f t="shared" si="103"/>
        <v>Jan</v>
      </c>
      <c r="W937" t="str">
        <f t="shared" si="104"/>
        <v>2015</v>
      </c>
    </row>
    <row r="938" spans="1:23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98"/>
        <v>0</v>
      </c>
      <c r="P938" s="9">
        <f t="shared" si="99"/>
        <v>0</v>
      </c>
      <c r="Q938" t="s">
        <v>8325</v>
      </c>
      <c r="R938" t="s">
        <v>8328</v>
      </c>
      <c r="S938" s="13">
        <f t="shared" si="100"/>
        <v>40882.815844907404</v>
      </c>
      <c r="T938" s="14">
        <f t="shared" si="101"/>
        <v>40926.625</v>
      </c>
      <c r="U938" s="13" t="str">
        <f t="shared" si="102"/>
        <v>Dec</v>
      </c>
      <c r="V938" t="str">
        <f t="shared" si="103"/>
        <v>Jan</v>
      </c>
      <c r="W938" t="str">
        <f t="shared" si="104"/>
        <v>2011</v>
      </c>
    </row>
    <row r="939" spans="1:23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98"/>
        <v>1.1428571428571428</v>
      </c>
      <c r="P939" s="9">
        <f t="shared" si="99"/>
        <v>20</v>
      </c>
      <c r="Q939" t="s">
        <v>8325</v>
      </c>
      <c r="R939" t="s">
        <v>8328</v>
      </c>
      <c r="S939" s="13">
        <f t="shared" si="100"/>
        <v>41551.589780092589</v>
      </c>
      <c r="T939" s="14">
        <f t="shared" si="101"/>
        <v>41581.631446759253</v>
      </c>
      <c r="U939" s="13" t="str">
        <f t="shared" si="102"/>
        <v>Oct</v>
      </c>
      <c r="V939" t="str">
        <f t="shared" si="103"/>
        <v>Nov</v>
      </c>
      <c r="W939" t="str">
        <f t="shared" si="104"/>
        <v>2013</v>
      </c>
    </row>
    <row r="940" spans="1:23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98"/>
        <v>0.35714285714285715</v>
      </c>
      <c r="P940" s="9">
        <f t="shared" si="99"/>
        <v>25</v>
      </c>
      <c r="Q940" t="s">
        <v>8325</v>
      </c>
      <c r="R940" t="s">
        <v>8328</v>
      </c>
      <c r="S940" s="13">
        <f t="shared" si="100"/>
        <v>41124.27138888889</v>
      </c>
      <c r="T940" s="14">
        <f t="shared" si="101"/>
        <v>41154.27138888889</v>
      </c>
      <c r="U940" s="13" t="str">
        <f t="shared" si="102"/>
        <v>Aug</v>
      </c>
      <c r="V940" t="str">
        <f t="shared" si="103"/>
        <v>Sep</v>
      </c>
      <c r="W940" t="str">
        <f t="shared" si="104"/>
        <v>2012</v>
      </c>
    </row>
    <row r="941" spans="1:23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98"/>
        <v>1.4545454545454546</v>
      </c>
      <c r="P941" s="9">
        <f t="shared" si="99"/>
        <v>20</v>
      </c>
      <c r="Q941" t="s">
        <v>8325</v>
      </c>
      <c r="R941" t="s">
        <v>8328</v>
      </c>
      <c r="S941" s="13">
        <f t="shared" si="100"/>
        <v>41416.554837962962</v>
      </c>
      <c r="T941" s="14">
        <f t="shared" si="101"/>
        <v>41455.623611111107</v>
      </c>
      <c r="U941" s="13" t="str">
        <f t="shared" si="102"/>
        <v>May</v>
      </c>
      <c r="V941" t="str">
        <f t="shared" si="103"/>
        <v>Jun</v>
      </c>
      <c r="W941" t="str">
        <f t="shared" si="104"/>
        <v>2013</v>
      </c>
    </row>
    <row r="942" spans="1:23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98"/>
        <v>17.155555555555555</v>
      </c>
      <c r="P942" s="9">
        <f t="shared" si="99"/>
        <v>110.28571428571429</v>
      </c>
      <c r="Q942" t="s">
        <v>8319</v>
      </c>
      <c r="R942" t="s">
        <v>8321</v>
      </c>
      <c r="S942" s="13">
        <f t="shared" si="100"/>
        <v>42181.800069444442</v>
      </c>
      <c r="T942" s="14">
        <f t="shared" si="101"/>
        <v>42226.800069444442</v>
      </c>
      <c r="U942" s="13" t="str">
        <f t="shared" si="102"/>
        <v>Jun</v>
      </c>
      <c r="V942" t="str">
        <f t="shared" si="103"/>
        <v>Aug</v>
      </c>
      <c r="W942" t="str">
        <f t="shared" si="104"/>
        <v>2015</v>
      </c>
    </row>
    <row r="943" spans="1:23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98"/>
        <v>2.3220000000000001</v>
      </c>
      <c r="P943" s="9">
        <f t="shared" si="99"/>
        <v>37.451612903225808</v>
      </c>
      <c r="Q943" t="s">
        <v>8319</v>
      </c>
      <c r="R943" t="s">
        <v>8321</v>
      </c>
      <c r="S943" s="13">
        <f t="shared" si="100"/>
        <v>42745.888252314813</v>
      </c>
      <c r="T943" s="14">
        <f t="shared" si="101"/>
        <v>42775.888252314813</v>
      </c>
      <c r="U943" s="13" t="str">
        <f t="shared" si="102"/>
        <v>Jan</v>
      </c>
      <c r="V943" t="str">
        <f t="shared" si="103"/>
        <v>Feb</v>
      </c>
      <c r="W943" t="str">
        <f t="shared" si="104"/>
        <v>2017</v>
      </c>
    </row>
    <row r="944" spans="1:23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98"/>
        <v>8.9066666666666663</v>
      </c>
      <c r="P944" s="9">
        <f t="shared" si="99"/>
        <v>41.75</v>
      </c>
      <c r="Q944" t="s">
        <v>8319</v>
      </c>
      <c r="R944" t="s">
        <v>8321</v>
      </c>
      <c r="S944" s="13">
        <f t="shared" si="100"/>
        <v>42382.634953703702</v>
      </c>
      <c r="T944" s="14">
        <f t="shared" si="101"/>
        <v>42418.634953703702</v>
      </c>
      <c r="U944" s="13" t="str">
        <f t="shared" si="102"/>
        <v>Jan</v>
      </c>
      <c r="V944" t="str">
        <f t="shared" si="103"/>
        <v>Feb</v>
      </c>
      <c r="W944" t="str">
        <f t="shared" si="104"/>
        <v>2016</v>
      </c>
    </row>
    <row r="945" spans="1:23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98"/>
        <v>9.6333333333333346</v>
      </c>
      <c r="P945" s="9">
        <f t="shared" si="99"/>
        <v>24.083333333333332</v>
      </c>
      <c r="Q945" t="s">
        <v>8319</v>
      </c>
      <c r="R945" t="s">
        <v>8321</v>
      </c>
      <c r="S945" s="13">
        <f t="shared" si="100"/>
        <v>42673.459548611114</v>
      </c>
      <c r="T945" s="14">
        <f t="shared" si="101"/>
        <v>42703.501215277771</v>
      </c>
      <c r="U945" s="13" t="str">
        <f t="shared" si="102"/>
        <v>Oct</v>
      </c>
      <c r="V945" t="str">
        <f t="shared" si="103"/>
        <v>Nov</v>
      </c>
      <c r="W945" t="str">
        <f t="shared" si="104"/>
        <v>2016</v>
      </c>
    </row>
    <row r="946" spans="1:23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98"/>
        <v>13.325999999999999</v>
      </c>
      <c r="P946" s="9">
        <f t="shared" si="99"/>
        <v>69.40625</v>
      </c>
      <c r="Q946" t="s">
        <v>8319</v>
      </c>
      <c r="R946" t="s">
        <v>8321</v>
      </c>
      <c r="S946" s="13">
        <f t="shared" si="100"/>
        <v>42444.375578703701</v>
      </c>
      <c r="T946" s="14">
        <f t="shared" si="101"/>
        <v>42478.374999999993</v>
      </c>
      <c r="U946" s="13" t="str">
        <f t="shared" si="102"/>
        <v>Mar</v>
      </c>
      <c r="V946" t="str">
        <f t="shared" si="103"/>
        <v>Apr</v>
      </c>
      <c r="W946" t="str">
        <f t="shared" si="104"/>
        <v>2016</v>
      </c>
    </row>
    <row r="947" spans="1:23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98"/>
        <v>2.484</v>
      </c>
      <c r="P947" s="9">
        <f t="shared" si="99"/>
        <v>155.25</v>
      </c>
      <c r="Q947" t="s">
        <v>8319</v>
      </c>
      <c r="R947" t="s">
        <v>8321</v>
      </c>
      <c r="S947" s="13">
        <f t="shared" si="100"/>
        <v>42732.66465277777</v>
      </c>
      <c r="T947" s="14">
        <f t="shared" si="101"/>
        <v>42784.790972222218</v>
      </c>
      <c r="U947" s="13" t="str">
        <f t="shared" si="102"/>
        <v>Dec</v>
      </c>
      <c r="V947" t="str">
        <f t="shared" si="103"/>
        <v>Feb</v>
      </c>
      <c r="W947" t="str">
        <f t="shared" si="104"/>
        <v>2016</v>
      </c>
    </row>
    <row r="948" spans="1:23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98"/>
        <v>1.9066666666666665</v>
      </c>
      <c r="P948" s="9">
        <f t="shared" si="99"/>
        <v>57.2</v>
      </c>
      <c r="Q948" t="s">
        <v>8319</v>
      </c>
      <c r="R948" t="s">
        <v>8321</v>
      </c>
      <c r="S948" s="13">
        <f t="shared" si="100"/>
        <v>42592.542222222219</v>
      </c>
      <c r="T948" s="14">
        <f t="shared" si="101"/>
        <v>42622.542222222219</v>
      </c>
      <c r="U948" s="13" t="str">
        <f t="shared" si="102"/>
        <v>Aug</v>
      </c>
      <c r="V948" t="str">
        <f t="shared" si="103"/>
        <v>Sep</v>
      </c>
      <c r="W948" t="str">
        <f t="shared" si="104"/>
        <v>2016</v>
      </c>
    </row>
    <row r="949" spans="1:23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98"/>
        <v>0</v>
      </c>
      <c r="P949" s="9">
        <f t="shared" si="99"/>
        <v>0</v>
      </c>
      <c r="Q949" t="s">
        <v>8319</v>
      </c>
      <c r="R949" t="s">
        <v>8321</v>
      </c>
      <c r="S949" s="13">
        <f t="shared" si="100"/>
        <v>42491.57298611111</v>
      </c>
      <c r="T949" s="14">
        <f t="shared" si="101"/>
        <v>42551.57298611111</v>
      </c>
      <c r="U949" s="13" t="str">
        <f t="shared" si="102"/>
        <v>May</v>
      </c>
      <c r="V949" t="str">
        <f t="shared" si="103"/>
        <v>Jun</v>
      </c>
      <c r="W949" t="str">
        <f t="shared" si="104"/>
        <v>2016</v>
      </c>
    </row>
    <row r="950" spans="1:23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98"/>
        <v>12</v>
      </c>
      <c r="P950" s="9">
        <f t="shared" si="99"/>
        <v>60</v>
      </c>
      <c r="Q950" t="s">
        <v>8319</v>
      </c>
      <c r="R950" t="s">
        <v>8321</v>
      </c>
      <c r="S950" s="13">
        <f t="shared" si="100"/>
        <v>42411.619953703703</v>
      </c>
      <c r="T950" s="14">
        <f t="shared" si="101"/>
        <v>42441.619953703703</v>
      </c>
      <c r="U950" s="13" t="str">
        <f t="shared" si="102"/>
        <v>Feb</v>
      </c>
      <c r="V950" t="str">
        <f t="shared" si="103"/>
        <v>Mar</v>
      </c>
      <c r="W950" t="str">
        <f t="shared" si="104"/>
        <v>2016</v>
      </c>
    </row>
    <row r="951" spans="1:23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98"/>
        <v>1.365</v>
      </c>
      <c r="P951" s="9">
        <f t="shared" si="99"/>
        <v>39</v>
      </c>
      <c r="Q951" t="s">
        <v>8319</v>
      </c>
      <c r="R951" t="s">
        <v>8321</v>
      </c>
      <c r="S951" s="13">
        <f t="shared" si="100"/>
        <v>42360.835370370369</v>
      </c>
      <c r="T951" s="14">
        <f t="shared" si="101"/>
        <v>42420.835370370369</v>
      </c>
      <c r="U951" s="13" t="str">
        <f t="shared" si="102"/>
        <v>Dec</v>
      </c>
      <c r="V951" t="str">
        <f t="shared" si="103"/>
        <v>Feb</v>
      </c>
      <c r="W951" t="str">
        <f t="shared" si="104"/>
        <v>2015</v>
      </c>
    </row>
    <row r="952" spans="1:23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98"/>
        <v>28.04</v>
      </c>
      <c r="P952" s="9">
        <f t="shared" si="99"/>
        <v>58.416666666666664</v>
      </c>
      <c r="Q952" t="s">
        <v>8319</v>
      </c>
      <c r="R952" t="s">
        <v>8321</v>
      </c>
      <c r="S952" s="13">
        <f t="shared" si="100"/>
        <v>42356.54237268518</v>
      </c>
      <c r="T952" s="14">
        <f t="shared" si="101"/>
        <v>42386.54237268518</v>
      </c>
      <c r="U952" s="13" t="str">
        <f t="shared" si="102"/>
        <v>Dec</v>
      </c>
      <c r="V952" t="str">
        <f t="shared" si="103"/>
        <v>Jan</v>
      </c>
      <c r="W952" t="str">
        <f t="shared" si="104"/>
        <v>2015</v>
      </c>
    </row>
    <row r="953" spans="1:23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98"/>
        <v>38.39</v>
      </c>
      <c r="P953" s="9">
        <f t="shared" si="99"/>
        <v>158.63636363636363</v>
      </c>
      <c r="Q953" t="s">
        <v>8319</v>
      </c>
      <c r="R953" t="s">
        <v>8321</v>
      </c>
      <c r="S953" s="13">
        <f t="shared" si="100"/>
        <v>42480.445277777777</v>
      </c>
      <c r="T953" s="14">
        <f t="shared" si="101"/>
        <v>42525.445277777777</v>
      </c>
      <c r="U953" s="13" t="str">
        <f t="shared" si="102"/>
        <v>Apr</v>
      </c>
      <c r="V953" t="str">
        <f t="shared" si="103"/>
        <v>Jun</v>
      </c>
      <c r="W953" t="str">
        <f t="shared" si="104"/>
        <v>2016</v>
      </c>
    </row>
    <row r="954" spans="1:23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98"/>
        <v>39.942857142857143</v>
      </c>
      <c r="P954" s="9">
        <f t="shared" si="99"/>
        <v>99.857142857142861</v>
      </c>
      <c r="Q954" t="s">
        <v>8319</v>
      </c>
      <c r="R954" t="s">
        <v>8321</v>
      </c>
      <c r="S954" s="13">
        <f t="shared" si="100"/>
        <v>42662.405231481483</v>
      </c>
      <c r="T954" s="14">
        <f t="shared" si="101"/>
        <v>42692.44689814814</v>
      </c>
      <c r="U954" s="13" t="str">
        <f t="shared" si="102"/>
        <v>Oct</v>
      </c>
      <c r="V954" t="str">
        <f t="shared" si="103"/>
        <v>Nov</v>
      </c>
      <c r="W954" t="str">
        <f t="shared" si="104"/>
        <v>2016</v>
      </c>
    </row>
    <row r="955" spans="1:23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98"/>
        <v>0.84</v>
      </c>
      <c r="P955" s="9">
        <f t="shared" si="99"/>
        <v>25.2</v>
      </c>
      <c r="Q955" t="s">
        <v>8319</v>
      </c>
      <c r="R955" t="s">
        <v>8321</v>
      </c>
      <c r="S955" s="13">
        <f t="shared" si="100"/>
        <v>41998.956006944441</v>
      </c>
      <c r="T955" s="14">
        <f t="shared" si="101"/>
        <v>42028.956006944441</v>
      </c>
      <c r="U955" s="13" t="str">
        <f t="shared" si="102"/>
        <v>Dec</v>
      </c>
      <c r="V955" t="str">
        <f t="shared" si="103"/>
        <v>Jan</v>
      </c>
      <c r="W955" t="str">
        <f t="shared" si="104"/>
        <v>2014</v>
      </c>
    </row>
    <row r="956" spans="1:23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98"/>
        <v>43.406666666666666</v>
      </c>
      <c r="P956" s="9">
        <f t="shared" si="99"/>
        <v>89.191780821917803</v>
      </c>
      <c r="Q956" t="s">
        <v>8319</v>
      </c>
      <c r="R956" t="s">
        <v>8321</v>
      </c>
      <c r="S956" s="13">
        <f t="shared" si="100"/>
        <v>42194.625451388885</v>
      </c>
      <c r="T956" s="14">
        <f t="shared" si="101"/>
        <v>42236.625451388885</v>
      </c>
      <c r="U956" s="13" t="str">
        <f t="shared" si="102"/>
        <v>Jul</v>
      </c>
      <c r="V956" t="str">
        <f t="shared" si="103"/>
        <v>Aug</v>
      </c>
      <c r="W956" t="str">
        <f t="shared" si="104"/>
        <v>2015</v>
      </c>
    </row>
    <row r="957" spans="1:23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98"/>
        <v>5.6613333333333333</v>
      </c>
      <c r="P957" s="9">
        <f t="shared" si="99"/>
        <v>182.6236559139785</v>
      </c>
      <c r="Q957" t="s">
        <v>8319</v>
      </c>
      <c r="R957" t="s">
        <v>8321</v>
      </c>
      <c r="S957" s="13">
        <f t="shared" si="100"/>
        <v>42586.086805555555</v>
      </c>
      <c r="T957" s="14">
        <f t="shared" si="101"/>
        <v>42626.086805555555</v>
      </c>
      <c r="U957" s="13" t="str">
        <f t="shared" si="102"/>
        <v>Aug</v>
      </c>
      <c r="V957" t="str">
        <f t="shared" si="103"/>
        <v>Sep</v>
      </c>
      <c r="W957" t="str">
        <f t="shared" si="104"/>
        <v>2016</v>
      </c>
    </row>
    <row r="958" spans="1:23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98"/>
        <v>1.722</v>
      </c>
      <c r="P958" s="9">
        <f t="shared" si="99"/>
        <v>50.647058823529413</v>
      </c>
      <c r="Q958" t="s">
        <v>8319</v>
      </c>
      <c r="R958" t="s">
        <v>8321</v>
      </c>
      <c r="S958" s="13">
        <f t="shared" si="100"/>
        <v>42060.705543981479</v>
      </c>
      <c r="T958" s="14">
        <f t="shared" si="101"/>
        <v>42120.663877314808</v>
      </c>
      <c r="U958" s="13" t="str">
        <f t="shared" si="102"/>
        <v>Feb</v>
      </c>
      <c r="V958" t="str">
        <f t="shared" si="103"/>
        <v>Apr</v>
      </c>
      <c r="W958" t="str">
        <f t="shared" si="104"/>
        <v>2015</v>
      </c>
    </row>
    <row r="959" spans="1:23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98"/>
        <v>1.9416666666666664</v>
      </c>
      <c r="P959" s="9">
        <f t="shared" si="99"/>
        <v>33.285714285714285</v>
      </c>
      <c r="Q959" t="s">
        <v>8319</v>
      </c>
      <c r="R959" t="s">
        <v>8321</v>
      </c>
      <c r="S959" s="13">
        <f t="shared" si="100"/>
        <v>42660.344131944446</v>
      </c>
      <c r="T959" s="14">
        <f t="shared" si="101"/>
        <v>42691.385798611103</v>
      </c>
      <c r="U959" s="13" t="str">
        <f t="shared" si="102"/>
        <v>Oct</v>
      </c>
      <c r="V959" t="str">
        <f t="shared" si="103"/>
        <v>Nov</v>
      </c>
      <c r="W959" t="str">
        <f t="shared" si="104"/>
        <v>2016</v>
      </c>
    </row>
    <row r="960" spans="1:23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98"/>
        <v>11.328275684711327</v>
      </c>
      <c r="P960" s="9">
        <f t="shared" si="99"/>
        <v>51.823529411764703</v>
      </c>
      <c r="Q960" t="s">
        <v>8319</v>
      </c>
      <c r="R960" t="s">
        <v>8321</v>
      </c>
      <c r="S960" s="13">
        <f t="shared" si="100"/>
        <v>42082.594479166662</v>
      </c>
      <c r="T960" s="14">
        <f t="shared" si="101"/>
        <v>42103.999305555553</v>
      </c>
      <c r="U960" s="13" t="str">
        <f t="shared" si="102"/>
        <v>Mar</v>
      </c>
      <c r="V960" t="str">
        <f t="shared" si="103"/>
        <v>Apr</v>
      </c>
      <c r="W960" t="str">
        <f t="shared" si="104"/>
        <v>2015</v>
      </c>
    </row>
    <row r="961" spans="1:23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98"/>
        <v>38.86</v>
      </c>
      <c r="P961" s="9">
        <f t="shared" si="99"/>
        <v>113.62573099415205</v>
      </c>
      <c r="Q961" t="s">
        <v>8319</v>
      </c>
      <c r="R961" t="s">
        <v>8321</v>
      </c>
      <c r="S961" s="13">
        <f t="shared" si="100"/>
        <v>41992.96603009259</v>
      </c>
      <c r="T961" s="14">
        <f t="shared" si="101"/>
        <v>42022.96603009259</v>
      </c>
      <c r="U961" s="13" t="str">
        <f t="shared" si="102"/>
        <v>Dec</v>
      </c>
      <c r="V961" t="str">
        <f t="shared" si="103"/>
        <v>Jan</v>
      </c>
      <c r="W961" t="str">
        <f t="shared" si="104"/>
        <v>2014</v>
      </c>
    </row>
    <row r="962" spans="1:23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105">(E962/D962)*100</f>
        <v>46.100628930817614</v>
      </c>
      <c r="P962" s="9">
        <f t="shared" ref="P962:P1025" si="106">IFERROR(E962/L962,0)</f>
        <v>136.46276595744681</v>
      </c>
      <c r="Q962" t="s">
        <v>8319</v>
      </c>
      <c r="R962" t="s">
        <v>8321</v>
      </c>
      <c r="S962" s="13">
        <f t="shared" ref="S962:S1025" si="107">(J962/86400)+25569+(-5/24)</f>
        <v>42766.41846064815</v>
      </c>
      <c r="T962" s="14">
        <f t="shared" ref="T962:T1025" si="108">(I962/86400)+25569+(-5/24)</f>
        <v>42808.376793981479</v>
      </c>
      <c r="U962" s="13" t="str">
        <f t="shared" ref="U962:U1025" si="109">TEXT((S962),"mmm")</f>
        <v>Jan</v>
      </c>
      <c r="V962" t="str">
        <f t="shared" ref="V962:V1025" si="110">TEXT((T962),"mmm")</f>
        <v>Mar</v>
      </c>
      <c r="W962" t="str">
        <f t="shared" ref="W962:W1025" si="111">TEXT((S962),"yyyy")</f>
        <v>2017</v>
      </c>
    </row>
    <row r="963" spans="1:23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105"/>
        <v>42.188421052631583</v>
      </c>
      <c r="P963" s="9">
        <f t="shared" si="106"/>
        <v>364.35454545454547</v>
      </c>
      <c r="Q963" t="s">
        <v>8319</v>
      </c>
      <c r="R963" t="s">
        <v>8321</v>
      </c>
      <c r="S963" s="13">
        <f t="shared" si="107"/>
        <v>42740.485358796293</v>
      </c>
      <c r="T963" s="14">
        <f t="shared" si="108"/>
        <v>42786.583333333336</v>
      </c>
      <c r="U963" s="13" t="str">
        <f t="shared" si="109"/>
        <v>Jan</v>
      </c>
      <c r="V963" t="str">
        <f t="shared" si="110"/>
        <v>Feb</v>
      </c>
      <c r="W963" t="str">
        <f t="shared" si="111"/>
        <v>2017</v>
      </c>
    </row>
    <row r="964" spans="1:23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05"/>
        <v>28.48</v>
      </c>
      <c r="P964" s="9">
        <f t="shared" si="106"/>
        <v>19.243243243243242</v>
      </c>
      <c r="Q964" t="s">
        <v>8319</v>
      </c>
      <c r="R964" t="s">
        <v>8321</v>
      </c>
      <c r="S964" s="13">
        <f t="shared" si="107"/>
        <v>42373.504085648143</v>
      </c>
      <c r="T964" s="14">
        <f t="shared" si="108"/>
        <v>42411.504085648143</v>
      </c>
      <c r="U964" s="13" t="str">
        <f t="shared" si="109"/>
        <v>Jan</v>
      </c>
      <c r="V964" t="str">
        <f t="shared" si="110"/>
        <v>Feb</v>
      </c>
      <c r="W964" t="str">
        <f t="shared" si="111"/>
        <v>2016</v>
      </c>
    </row>
    <row r="965" spans="1:23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05"/>
        <v>1.077142857142857</v>
      </c>
      <c r="P965" s="9">
        <f t="shared" si="106"/>
        <v>41.888888888888886</v>
      </c>
      <c r="Q965" t="s">
        <v>8319</v>
      </c>
      <c r="R965" t="s">
        <v>8321</v>
      </c>
      <c r="S965" s="13">
        <f t="shared" si="107"/>
        <v>42625.427303240744</v>
      </c>
      <c r="T965" s="14">
        <f t="shared" si="108"/>
        <v>42660.427303240744</v>
      </c>
      <c r="U965" s="13" t="str">
        <f t="shared" si="109"/>
        <v>Sep</v>
      </c>
      <c r="V965" t="str">
        <f t="shared" si="110"/>
        <v>Oct</v>
      </c>
      <c r="W965" t="str">
        <f t="shared" si="111"/>
        <v>2016</v>
      </c>
    </row>
    <row r="966" spans="1:23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05"/>
        <v>0.79909090909090907</v>
      </c>
      <c r="P966" s="9">
        <f t="shared" si="106"/>
        <v>30.310344827586206</v>
      </c>
      <c r="Q966" t="s">
        <v>8319</v>
      </c>
      <c r="R966" t="s">
        <v>8321</v>
      </c>
      <c r="S966" s="13">
        <f t="shared" si="107"/>
        <v>42208.420358796291</v>
      </c>
      <c r="T966" s="14">
        <f t="shared" si="108"/>
        <v>42248.420358796291</v>
      </c>
      <c r="U966" s="13" t="str">
        <f t="shared" si="109"/>
        <v>Jul</v>
      </c>
      <c r="V966" t="str">
        <f t="shared" si="110"/>
        <v>Sep</v>
      </c>
      <c r="W966" t="str">
        <f t="shared" si="111"/>
        <v>2015</v>
      </c>
    </row>
    <row r="967" spans="1:23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05"/>
        <v>1.1919999999999999</v>
      </c>
      <c r="P967" s="9">
        <f t="shared" si="106"/>
        <v>49.666666666666664</v>
      </c>
      <c r="Q967" t="s">
        <v>8319</v>
      </c>
      <c r="R967" t="s">
        <v>8321</v>
      </c>
      <c r="S967" s="13">
        <f t="shared" si="107"/>
        <v>42636.808402777773</v>
      </c>
      <c r="T967" s="14">
        <f t="shared" si="108"/>
        <v>42668.957638888889</v>
      </c>
      <c r="U967" s="13" t="str">
        <f t="shared" si="109"/>
        <v>Sep</v>
      </c>
      <c r="V967" t="str">
        <f t="shared" si="110"/>
        <v>Oct</v>
      </c>
      <c r="W967" t="str">
        <f t="shared" si="111"/>
        <v>2016</v>
      </c>
    </row>
    <row r="968" spans="1:23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05"/>
        <v>14.799999999999999</v>
      </c>
      <c r="P968" s="9">
        <f t="shared" si="106"/>
        <v>59.2</v>
      </c>
      <c r="Q968" t="s">
        <v>8319</v>
      </c>
      <c r="R968" t="s">
        <v>8321</v>
      </c>
      <c r="S968" s="13">
        <f t="shared" si="107"/>
        <v>42619.427453703705</v>
      </c>
      <c r="T968" s="14">
        <f t="shared" si="108"/>
        <v>42649.427453703705</v>
      </c>
      <c r="U968" s="13" t="str">
        <f t="shared" si="109"/>
        <v>Sep</v>
      </c>
      <c r="V968" t="str">
        <f t="shared" si="110"/>
        <v>Oct</v>
      </c>
      <c r="W968" t="str">
        <f t="shared" si="111"/>
        <v>2016</v>
      </c>
    </row>
    <row r="969" spans="1:23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05"/>
        <v>17.810000000000002</v>
      </c>
      <c r="P969" s="9">
        <f t="shared" si="106"/>
        <v>43.97530864197531</v>
      </c>
      <c r="Q969" t="s">
        <v>8319</v>
      </c>
      <c r="R969" t="s">
        <v>8321</v>
      </c>
      <c r="S969" s="13">
        <f t="shared" si="107"/>
        <v>42422.045995370368</v>
      </c>
      <c r="T969" s="14">
        <f t="shared" si="108"/>
        <v>42482.004328703704</v>
      </c>
      <c r="U969" s="13" t="str">
        <f t="shared" si="109"/>
        <v>Feb</v>
      </c>
      <c r="V969" t="str">
        <f t="shared" si="110"/>
        <v>Apr</v>
      </c>
      <c r="W969" t="str">
        <f t="shared" si="111"/>
        <v>2016</v>
      </c>
    </row>
    <row r="970" spans="1:23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05"/>
        <v>1.325</v>
      </c>
      <c r="P970" s="9">
        <f t="shared" si="106"/>
        <v>26.5</v>
      </c>
      <c r="Q970" t="s">
        <v>8319</v>
      </c>
      <c r="R970" t="s">
        <v>8321</v>
      </c>
      <c r="S970" s="13">
        <f t="shared" si="107"/>
        <v>41836.639282407406</v>
      </c>
      <c r="T970" s="14">
        <f t="shared" si="108"/>
        <v>41866.639282407406</v>
      </c>
      <c r="U970" s="13" t="str">
        <f t="shared" si="109"/>
        <v>Jul</v>
      </c>
      <c r="V970" t="str">
        <f t="shared" si="110"/>
        <v>Aug</v>
      </c>
      <c r="W970" t="str">
        <f t="shared" si="111"/>
        <v>2014</v>
      </c>
    </row>
    <row r="971" spans="1:23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05"/>
        <v>46.666666666666664</v>
      </c>
      <c r="P971" s="9">
        <f t="shared" si="106"/>
        <v>1272.7272727272727</v>
      </c>
      <c r="Q971" t="s">
        <v>8319</v>
      </c>
      <c r="R971" t="s">
        <v>8321</v>
      </c>
      <c r="S971" s="13">
        <f t="shared" si="107"/>
        <v>42742.094988425924</v>
      </c>
      <c r="T971" s="14">
        <f t="shared" si="108"/>
        <v>42775.094988425924</v>
      </c>
      <c r="U971" s="13" t="str">
        <f t="shared" si="109"/>
        <v>Jan</v>
      </c>
      <c r="V971" t="str">
        <f t="shared" si="110"/>
        <v>Feb</v>
      </c>
      <c r="W971" t="str">
        <f t="shared" si="111"/>
        <v>2017</v>
      </c>
    </row>
    <row r="972" spans="1:23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05"/>
        <v>45.92</v>
      </c>
      <c r="P972" s="9">
        <f t="shared" si="106"/>
        <v>164</v>
      </c>
      <c r="Q972" t="s">
        <v>8319</v>
      </c>
      <c r="R972" t="s">
        <v>8321</v>
      </c>
      <c r="S972" s="13">
        <f t="shared" si="107"/>
        <v>42721.012187499997</v>
      </c>
      <c r="T972" s="14">
        <f t="shared" si="108"/>
        <v>42757.999305555553</v>
      </c>
      <c r="U972" s="13" t="str">
        <f t="shared" si="109"/>
        <v>Dec</v>
      </c>
      <c r="V972" t="str">
        <f t="shared" si="110"/>
        <v>Jan</v>
      </c>
      <c r="W972" t="str">
        <f t="shared" si="111"/>
        <v>2016</v>
      </c>
    </row>
    <row r="973" spans="1:23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05"/>
        <v>0.22599999999999998</v>
      </c>
      <c r="P973" s="9">
        <f t="shared" si="106"/>
        <v>45.2</v>
      </c>
      <c r="Q973" t="s">
        <v>8319</v>
      </c>
      <c r="R973" t="s">
        <v>8321</v>
      </c>
      <c r="S973" s="13">
        <f t="shared" si="107"/>
        <v>42111.500694444439</v>
      </c>
      <c r="T973" s="14">
        <f t="shared" si="108"/>
        <v>42156.500694444439</v>
      </c>
      <c r="U973" s="13" t="str">
        <f t="shared" si="109"/>
        <v>Apr</v>
      </c>
      <c r="V973" t="str">
        <f t="shared" si="110"/>
        <v>Jun</v>
      </c>
      <c r="W973" t="str">
        <f t="shared" si="111"/>
        <v>2015</v>
      </c>
    </row>
    <row r="974" spans="1:23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05"/>
        <v>34.625</v>
      </c>
      <c r="P974" s="9">
        <f t="shared" si="106"/>
        <v>153.88888888888889</v>
      </c>
      <c r="Q974" t="s">
        <v>8319</v>
      </c>
      <c r="R974" t="s">
        <v>8321</v>
      </c>
      <c r="S974" s="13">
        <f t="shared" si="107"/>
        <v>41856.657384259255</v>
      </c>
      <c r="T974" s="14">
        <f t="shared" si="108"/>
        <v>41886.082638888889</v>
      </c>
      <c r="U974" s="13" t="str">
        <f t="shared" si="109"/>
        <v>Aug</v>
      </c>
      <c r="V974" t="str">
        <f t="shared" si="110"/>
        <v>Sep</v>
      </c>
      <c r="W974" t="str">
        <f t="shared" si="111"/>
        <v>2014</v>
      </c>
    </row>
    <row r="975" spans="1:23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05"/>
        <v>2.0549999999999997</v>
      </c>
      <c r="P975" s="9">
        <f t="shared" si="106"/>
        <v>51.375</v>
      </c>
      <c r="Q975" t="s">
        <v>8319</v>
      </c>
      <c r="R975" t="s">
        <v>8321</v>
      </c>
      <c r="S975" s="13">
        <f t="shared" si="107"/>
        <v>42256.806631944441</v>
      </c>
      <c r="T975" s="14">
        <f t="shared" si="108"/>
        <v>42316.848298611112</v>
      </c>
      <c r="U975" s="13" t="str">
        <f t="shared" si="109"/>
        <v>Sep</v>
      </c>
      <c r="V975" t="str">
        <f t="shared" si="110"/>
        <v>Nov</v>
      </c>
      <c r="W975" t="str">
        <f t="shared" si="111"/>
        <v>2015</v>
      </c>
    </row>
    <row r="976" spans="1:23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05"/>
        <v>0.55999999999999994</v>
      </c>
      <c r="P976" s="9">
        <f t="shared" si="106"/>
        <v>93.333333333333329</v>
      </c>
      <c r="Q976" t="s">
        <v>8319</v>
      </c>
      <c r="R976" t="s">
        <v>8321</v>
      </c>
      <c r="S976" s="13">
        <f t="shared" si="107"/>
        <v>42424.541157407402</v>
      </c>
      <c r="T976" s="14">
        <f t="shared" si="108"/>
        <v>42454.499490740738</v>
      </c>
      <c r="U976" s="13" t="str">
        <f t="shared" si="109"/>
        <v>Feb</v>
      </c>
      <c r="V976" t="str">
        <f t="shared" si="110"/>
        <v>Mar</v>
      </c>
      <c r="W976" t="str">
        <f t="shared" si="111"/>
        <v>2016</v>
      </c>
    </row>
    <row r="977" spans="1:23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05"/>
        <v>2.6069999999999998</v>
      </c>
      <c r="P977" s="9">
        <f t="shared" si="106"/>
        <v>108.625</v>
      </c>
      <c r="Q977" t="s">
        <v>8319</v>
      </c>
      <c r="R977" t="s">
        <v>8321</v>
      </c>
      <c r="S977" s="13">
        <f t="shared" si="107"/>
        <v>42489.488252314812</v>
      </c>
      <c r="T977" s="14">
        <f t="shared" si="108"/>
        <v>42549.488252314812</v>
      </c>
      <c r="U977" s="13" t="str">
        <f t="shared" si="109"/>
        <v>Apr</v>
      </c>
      <c r="V977" t="str">
        <f t="shared" si="110"/>
        <v>Jun</v>
      </c>
      <c r="W977" t="str">
        <f t="shared" si="111"/>
        <v>2016</v>
      </c>
    </row>
    <row r="978" spans="1:23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05"/>
        <v>1.9259999999999999</v>
      </c>
      <c r="P978" s="9">
        <f t="shared" si="106"/>
        <v>160.5</v>
      </c>
      <c r="Q978" t="s">
        <v>8319</v>
      </c>
      <c r="R978" t="s">
        <v>8321</v>
      </c>
      <c r="S978" s="13">
        <f t="shared" si="107"/>
        <v>42184.850659722222</v>
      </c>
      <c r="T978" s="14">
        <f t="shared" si="108"/>
        <v>42229.850659722222</v>
      </c>
      <c r="U978" s="13" t="str">
        <f t="shared" si="109"/>
        <v>Jun</v>
      </c>
      <c r="V978" t="str">
        <f t="shared" si="110"/>
        <v>Aug</v>
      </c>
      <c r="W978" t="str">
        <f t="shared" si="111"/>
        <v>2015</v>
      </c>
    </row>
    <row r="979" spans="1:23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05"/>
        <v>33.666666666666664</v>
      </c>
      <c r="P979" s="9">
        <f t="shared" si="106"/>
        <v>75.75</v>
      </c>
      <c r="Q979" t="s">
        <v>8319</v>
      </c>
      <c r="R979" t="s">
        <v>8321</v>
      </c>
      <c r="S979" s="13">
        <f t="shared" si="107"/>
        <v>42391.733761574076</v>
      </c>
      <c r="T979" s="14">
        <f t="shared" si="108"/>
        <v>42421.733761574076</v>
      </c>
      <c r="U979" s="13" t="str">
        <f t="shared" si="109"/>
        <v>Jan</v>
      </c>
      <c r="V979" t="str">
        <f t="shared" si="110"/>
        <v>Feb</v>
      </c>
      <c r="W979" t="str">
        <f t="shared" si="111"/>
        <v>2016</v>
      </c>
    </row>
    <row r="980" spans="1:23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05"/>
        <v>56.263267182990241</v>
      </c>
      <c r="P980" s="9">
        <f t="shared" si="106"/>
        <v>790.83739837398377</v>
      </c>
      <c r="Q980" t="s">
        <v>8319</v>
      </c>
      <c r="R980" t="s">
        <v>8321</v>
      </c>
      <c r="S980" s="13">
        <f t="shared" si="107"/>
        <v>42395.100706018515</v>
      </c>
      <c r="T980" s="14">
        <f t="shared" si="108"/>
        <v>42425.100706018515</v>
      </c>
      <c r="U980" s="13" t="str">
        <f t="shared" si="109"/>
        <v>Jan</v>
      </c>
      <c r="V980" t="str">
        <f t="shared" si="110"/>
        <v>Feb</v>
      </c>
      <c r="W980" t="str">
        <f t="shared" si="111"/>
        <v>2016</v>
      </c>
    </row>
    <row r="981" spans="1:23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05"/>
        <v>82.817599999999999</v>
      </c>
      <c r="P981" s="9">
        <f t="shared" si="106"/>
        <v>301.93916666666667</v>
      </c>
      <c r="Q981" t="s">
        <v>8319</v>
      </c>
      <c r="R981" t="s">
        <v>8321</v>
      </c>
      <c r="S981" s="13">
        <f t="shared" si="107"/>
        <v>42506.208657407406</v>
      </c>
      <c r="T981" s="14">
        <f t="shared" si="108"/>
        <v>42541.582638888889</v>
      </c>
      <c r="U981" s="13" t="str">
        <f t="shared" si="109"/>
        <v>May</v>
      </c>
      <c r="V981" t="str">
        <f t="shared" si="110"/>
        <v>Jun</v>
      </c>
      <c r="W981" t="str">
        <f t="shared" si="111"/>
        <v>2016</v>
      </c>
    </row>
    <row r="982" spans="1:23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05"/>
        <v>14.860000000000001</v>
      </c>
      <c r="P982" s="9">
        <f t="shared" si="106"/>
        <v>47.935483870967744</v>
      </c>
      <c r="Q982" t="s">
        <v>8319</v>
      </c>
      <c r="R982" t="s">
        <v>8321</v>
      </c>
      <c r="S982" s="13">
        <f t="shared" si="107"/>
        <v>41928.695856481478</v>
      </c>
      <c r="T982" s="14">
        <f t="shared" si="108"/>
        <v>41973.737523148149</v>
      </c>
      <c r="U982" s="13" t="str">
        <f t="shared" si="109"/>
        <v>Oct</v>
      </c>
      <c r="V982" t="str">
        <f t="shared" si="110"/>
        <v>Nov</v>
      </c>
      <c r="W982" t="str">
        <f t="shared" si="111"/>
        <v>2014</v>
      </c>
    </row>
    <row r="983" spans="1:23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05"/>
        <v>1.2375123751237513E-2</v>
      </c>
      <c r="P983" s="9">
        <f t="shared" si="106"/>
        <v>2.75</v>
      </c>
      <c r="Q983" t="s">
        <v>8319</v>
      </c>
      <c r="R983" t="s">
        <v>8321</v>
      </c>
      <c r="S983" s="13">
        <f t="shared" si="107"/>
        <v>41830.738680555551</v>
      </c>
      <c r="T983" s="14">
        <f t="shared" si="108"/>
        <v>41860.738680555551</v>
      </c>
      <c r="U983" s="13" t="str">
        <f t="shared" si="109"/>
        <v>Jul</v>
      </c>
      <c r="V983" t="str">
        <f t="shared" si="110"/>
        <v>Aug</v>
      </c>
      <c r="W983" t="str">
        <f t="shared" si="111"/>
        <v>2014</v>
      </c>
    </row>
    <row r="984" spans="1:23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05"/>
        <v>1.7142857142857144E-2</v>
      </c>
      <c r="P984" s="9">
        <f t="shared" si="106"/>
        <v>1</v>
      </c>
      <c r="Q984" t="s">
        <v>8319</v>
      </c>
      <c r="R984" t="s">
        <v>8321</v>
      </c>
      <c r="S984" s="13">
        <f t="shared" si="107"/>
        <v>42615.544976851852</v>
      </c>
      <c r="T984" s="14">
        <f t="shared" si="108"/>
        <v>42645.544976851852</v>
      </c>
      <c r="U984" s="13" t="str">
        <f t="shared" si="109"/>
        <v>Sep</v>
      </c>
      <c r="V984" t="str">
        <f t="shared" si="110"/>
        <v>Oct</v>
      </c>
      <c r="W984" t="str">
        <f t="shared" si="111"/>
        <v>2016</v>
      </c>
    </row>
    <row r="985" spans="1:23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05"/>
        <v>29.506136117214709</v>
      </c>
      <c r="P985" s="9">
        <f t="shared" si="106"/>
        <v>171.79329608938548</v>
      </c>
      <c r="Q985" t="s">
        <v>8319</v>
      </c>
      <c r="R985" t="s">
        <v>8321</v>
      </c>
      <c r="S985" s="13">
        <f t="shared" si="107"/>
        <v>42574.459317129622</v>
      </c>
      <c r="T985" s="14">
        <f t="shared" si="108"/>
        <v>42605.662499999999</v>
      </c>
      <c r="U985" s="13" t="str">
        <f t="shared" si="109"/>
        <v>Jul</v>
      </c>
      <c r="V985" t="str">
        <f t="shared" si="110"/>
        <v>Aug</v>
      </c>
      <c r="W985" t="str">
        <f t="shared" si="111"/>
        <v>2016</v>
      </c>
    </row>
    <row r="986" spans="1:23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05"/>
        <v>1.06</v>
      </c>
      <c r="P986" s="9">
        <f t="shared" si="106"/>
        <v>35.333333333333336</v>
      </c>
      <c r="Q986" t="s">
        <v>8319</v>
      </c>
      <c r="R986" t="s">
        <v>8321</v>
      </c>
      <c r="S986" s="13">
        <f t="shared" si="107"/>
        <v>42060.907499999994</v>
      </c>
      <c r="T986" s="14">
        <f t="shared" si="108"/>
        <v>42090.86583333333</v>
      </c>
      <c r="U986" s="13" t="str">
        <f t="shared" si="109"/>
        <v>Feb</v>
      </c>
      <c r="V986" t="str">
        <f t="shared" si="110"/>
        <v>Mar</v>
      </c>
      <c r="W986" t="str">
        <f t="shared" si="111"/>
        <v>2015</v>
      </c>
    </row>
    <row r="987" spans="1:23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05"/>
        <v>6.293333333333333</v>
      </c>
      <c r="P987" s="9">
        <f t="shared" si="106"/>
        <v>82.086956521739125</v>
      </c>
      <c r="Q987" t="s">
        <v>8319</v>
      </c>
      <c r="R987" t="s">
        <v>8321</v>
      </c>
      <c r="S987" s="13">
        <f t="shared" si="107"/>
        <v>42339.759375000001</v>
      </c>
      <c r="T987" s="14">
        <f t="shared" si="108"/>
        <v>42369.749999999993</v>
      </c>
      <c r="U987" s="13" t="str">
        <f t="shared" si="109"/>
        <v>Dec</v>
      </c>
      <c r="V987" t="str">
        <f t="shared" si="110"/>
        <v>Dec</v>
      </c>
      <c r="W987" t="str">
        <f t="shared" si="111"/>
        <v>2015</v>
      </c>
    </row>
    <row r="988" spans="1:23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05"/>
        <v>12.75</v>
      </c>
      <c r="P988" s="9">
        <f t="shared" si="106"/>
        <v>110.8695652173913</v>
      </c>
      <c r="Q988" t="s">
        <v>8319</v>
      </c>
      <c r="R988" t="s">
        <v>8321</v>
      </c>
      <c r="S988" s="13">
        <f t="shared" si="107"/>
        <v>42324.559027777774</v>
      </c>
      <c r="T988" s="14">
        <f t="shared" si="108"/>
        <v>42378.791666666664</v>
      </c>
      <c r="U988" s="13" t="str">
        <f t="shared" si="109"/>
        <v>Nov</v>
      </c>
      <c r="V988" t="str">
        <f t="shared" si="110"/>
        <v>Jan</v>
      </c>
      <c r="W988" t="str">
        <f t="shared" si="111"/>
        <v>2015</v>
      </c>
    </row>
    <row r="989" spans="1:23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05"/>
        <v>13.22</v>
      </c>
      <c r="P989" s="9">
        <f t="shared" si="106"/>
        <v>161.21951219512195</v>
      </c>
      <c r="Q989" t="s">
        <v>8319</v>
      </c>
      <c r="R989" t="s">
        <v>8321</v>
      </c>
      <c r="S989" s="13">
        <f t="shared" si="107"/>
        <v>41773.086226851847</v>
      </c>
      <c r="T989" s="14">
        <f t="shared" si="108"/>
        <v>41813.086226851847</v>
      </c>
      <c r="U989" s="13" t="str">
        <f t="shared" si="109"/>
        <v>May</v>
      </c>
      <c r="V989" t="str">
        <f t="shared" si="110"/>
        <v>Jun</v>
      </c>
      <c r="W989" t="str">
        <f t="shared" si="111"/>
        <v>2014</v>
      </c>
    </row>
    <row r="990" spans="1:23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05"/>
        <v>0</v>
      </c>
      <c r="P990" s="9">
        <f t="shared" si="106"/>
        <v>0</v>
      </c>
      <c r="Q990" t="s">
        <v>8319</v>
      </c>
      <c r="R990" t="s">
        <v>8321</v>
      </c>
      <c r="S990" s="13">
        <f t="shared" si="107"/>
        <v>42614.148437499993</v>
      </c>
      <c r="T990" s="14">
        <f t="shared" si="108"/>
        <v>42644.148437499993</v>
      </c>
      <c r="U990" s="13" t="str">
        <f t="shared" si="109"/>
        <v>Sep</v>
      </c>
      <c r="V990" t="str">
        <f t="shared" si="110"/>
        <v>Oct</v>
      </c>
      <c r="W990" t="str">
        <f t="shared" si="111"/>
        <v>2016</v>
      </c>
    </row>
    <row r="991" spans="1:23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05"/>
        <v>16.77</v>
      </c>
      <c r="P991" s="9">
        <f t="shared" si="106"/>
        <v>52.40625</v>
      </c>
      <c r="Q991" t="s">
        <v>8319</v>
      </c>
      <c r="R991" t="s">
        <v>8321</v>
      </c>
      <c r="S991" s="13">
        <f t="shared" si="107"/>
        <v>42611.725636574069</v>
      </c>
      <c r="T991" s="14">
        <f t="shared" si="108"/>
        <v>42641.725636574069</v>
      </c>
      <c r="U991" s="13" t="str">
        <f t="shared" si="109"/>
        <v>Aug</v>
      </c>
      <c r="V991" t="str">
        <f t="shared" si="110"/>
        <v>Sep</v>
      </c>
      <c r="W991" t="str">
        <f t="shared" si="111"/>
        <v>2016</v>
      </c>
    </row>
    <row r="992" spans="1:23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05"/>
        <v>0.104</v>
      </c>
      <c r="P992" s="9">
        <f t="shared" si="106"/>
        <v>13</v>
      </c>
      <c r="Q992" t="s">
        <v>8319</v>
      </c>
      <c r="R992" t="s">
        <v>8321</v>
      </c>
      <c r="S992" s="13">
        <f t="shared" si="107"/>
        <v>41855.575972222221</v>
      </c>
      <c r="T992" s="14">
        <f t="shared" si="108"/>
        <v>41885.575972222221</v>
      </c>
      <c r="U992" s="13" t="str">
        <f t="shared" si="109"/>
        <v>Aug</v>
      </c>
      <c r="V992" t="str">
        <f t="shared" si="110"/>
        <v>Sep</v>
      </c>
      <c r="W992" t="str">
        <f t="shared" si="111"/>
        <v>2014</v>
      </c>
    </row>
    <row r="993" spans="1:23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05"/>
        <v>4.24</v>
      </c>
      <c r="P993" s="9">
        <f t="shared" si="106"/>
        <v>30.285714285714285</v>
      </c>
      <c r="Q993" t="s">
        <v>8319</v>
      </c>
      <c r="R993" t="s">
        <v>8321</v>
      </c>
      <c r="S993" s="13">
        <f t="shared" si="107"/>
        <v>42538.548472222225</v>
      </c>
      <c r="T993" s="14">
        <f t="shared" si="108"/>
        <v>42563.57708333333</v>
      </c>
      <c r="U993" s="13" t="str">
        <f t="shared" si="109"/>
        <v>Jun</v>
      </c>
      <c r="V993" t="str">
        <f t="shared" si="110"/>
        <v>Jul</v>
      </c>
      <c r="W993" t="str">
        <f t="shared" si="111"/>
        <v>2016</v>
      </c>
    </row>
    <row r="994" spans="1:23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05"/>
        <v>0.46699999999999997</v>
      </c>
      <c r="P994" s="9">
        <f t="shared" si="106"/>
        <v>116.75</v>
      </c>
      <c r="Q994" t="s">
        <v>8319</v>
      </c>
      <c r="R994" t="s">
        <v>8321</v>
      </c>
      <c r="S994" s="13">
        <f t="shared" si="107"/>
        <v>42437.71665509259</v>
      </c>
      <c r="T994" s="14">
        <f t="shared" si="108"/>
        <v>42497.674988425926</v>
      </c>
      <c r="U994" s="13" t="str">
        <f t="shared" si="109"/>
        <v>Mar</v>
      </c>
      <c r="V994" t="str">
        <f t="shared" si="110"/>
        <v>May</v>
      </c>
      <c r="W994" t="str">
        <f t="shared" si="111"/>
        <v>2016</v>
      </c>
    </row>
    <row r="995" spans="1:23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05"/>
        <v>25.087142857142858</v>
      </c>
      <c r="P995" s="9">
        <f t="shared" si="106"/>
        <v>89.59693877551021</v>
      </c>
      <c r="Q995" t="s">
        <v>8319</v>
      </c>
      <c r="R995" t="s">
        <v>8321</v>
      </c>
      <c r="S995" s="13">
        <f t="shared" si="107"/>
        <v>42652.756574074076</v>
      </c>
      <c r="T995" s="14">
        <f t="shared" si="108"/>
        <v>42685.999999999993</v>
      </c>
      <c r="U995" s="13" t="str">
        <f t="shared" si="109"/>
        <v>Oct</v>
      </c>
      <c r="V995" t="str">
        <f t="shared" si="110"/>
        <v>Nov</v>
      </c>
      <c r="W995" t="str">
        <f t="shared" si="111"/>
        <v>2016</v>
      </c>
    </row>
    <row r="996" spans="1:23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05"/>
        <v>2.3345000000000002</v>
      </c>
      <c r="P996" s="9">
        <f t="shared" si="106"/>
        <v>424.45454545454544</v>
      </c>
      <c r="Q996" t="s">
        <v>8319</v>
      </c>
      <c r="R996" t="s">
        <v>8321</v>
      </c>
      <c r="S996" s="13">
        <f t="shared" si="107"/>
        <v>41921.054745370369</v>
      </c>
      <c r="T996" s="14">
        <f t="shared" si="108"/>
        <v>41973.749305555553</v>
      </c>
      <c r="U996" s="13" t="str">
        <f t="shared" si="109"/>
        <v>Oct</v>
      </c>
      <c r="V996" t="str">
        <f t="shared" si="110"/>
        <v>Nov</v>
      </c>
      <c r="W996" t="str">
        <f t="shared" si="111"/>
        <v>2014</v>
      </c>
    </row>
    <row r="997" spans="1:23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05"/>
        <v>7.26</v>
      </c>
      <c r="P997" s="9">
        <f t="shared" si="106"/>
        <v>80.666666666666671</v>
      </c>
      <c r="Q997" t="s">
        <v>8319</v>
      </c>
      <c r="R997" t="s">
        <v>8321</v>
      </c>
      <c r="S997" s="13">
        <f t="shared" si="107"/>
        <v>41947.732407407406</v>
      </c>
      <c r="T997" s="14">
        <f t="shared" si="108"/>
        <v>41972.458333333336</v>
      </c>
      <c r="U997" s="13" t="str">
        <f t="shared" si="109"/>
        <v>Nov</v>
      </c>
      <c r="V997" t="str">
        <f t="shared" si="110"/>
        <v>Nov</v>
      </c>
      <c r="W997" t="str">
        <f t="shared" si="111"/>
        <v>2014</v>
      </c>
    </row>
    <row r="998" spans="1:23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05"/>
        <v>1.625</v>
      </c>
      <c r="P998" s="9">
        <f t="shared" si="106"/>
        <v>13</v>
      </c>
      <c r="Q998" t="s">
        <v>8319</v>
      </c>
      <c r="R998" t="s">
        <v>8321</v>
      </c>
      <c r="S998" s="13">
        <f t="shared" si="107"/>
        <v>41817.658101851848</v>
      </c>
      <c r="T998" s="14">
        <f t="shared" si="108"/>
        <v>41847.435416666667</v>
      </c>
      <c r="U998" s="13" t="str">
        <f t="shared" si="109"/>
        <v>Jun</v>
      </c>
      <c r="V998" t="str">
        <f t="shared" si="110"/>
        <v>Jul</v>
      </c>
      <c r="W998" t="str">
        <f t="shared" si="111"/>
        <v>2014</v>
      </c>
    </row>
    <row r="999" spans="1:23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05"/>
        <v>1.3</v>
      </c>
      <c r="P999" s="9">
        <f t="shared" si="106"/>
        <v>8.125</v>
      </c>
      <c r="Q999" t="s">
        <v>8319</v>
      </c>
      <c r="R999" t="s">
        <v>8321</v>
      </c>
      <c r="S999" s="13">
        <f t="shared" si="107"/>
        <v>41940.894641203704</v>
      </c>
      <c r="T999" s="14">
        <f t="shared" si="108"/>
        <v>41970.936307870368</v>
      </c>
      <c r="U999" s="13" t="str">
        <f t="shared" si="109"/>
        <v>Oct</v>
      </c>
      <c r="V999" t="str">
        <f t="shared" si="110"/>
        <v>Nov</v>
      </c>
      <c r="W999" t="str">
        <f t="shared" si="111"/>
        <v>2014</v>
      </c>
    </row>
    <row r="1000" spans="1:23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05"/>
        <v>58.558333333333337</v>
      </c>
      <c r="P1000" s="9">
        <f t="shared" si="106"/>
        <v>153.42794759825327</v>
      </c>
      <c r="Q1000" t="s">
        <v>8319</v>
      </c>
      <c r="R1000" t="s">
        <v>8321</v>
      </c>
      <c r="S1000" s="13">
        <f t="shared" si="107"/>
        <v>42281.960659722223</v>
      </c>
      <c r="T1000" s="14">
        <f t="shared" si="108"/>
        <v>42327.002326388887</v>
      </c>
      <c r="U1000" s="13" t="str">
        <f t="shared" si="109"/>
        <v>Oct</v>
      </c>
      <c r="V1000" t="str">
        <f t="shared" si="110"/>
        <v>Nov</v>
      </c>
      <c r="W1000" t="str">
        <f t="shared" si="111"/>
        <v>2015</v>
      </c>
    </row>
    <row r="1001" spans="1:23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05"/>
        <v>7.7886666666666677</v>
      </c>
      <c r="P1001" s="9">
        <f t="shared" si="106"/>
        <v>292.07499999999999</v>
      </c>
      <c r="Q1001" t="s">
        <v>8319</v>
      </c>
      <c r="R1001" t="s">
        <v>8321</v>
      </c>
      <c r="S1001" s="13">
        <f t="shared" si="107"/>
        <v>41926.091319444444</v>
      </c>
      <c r="T1001" s="14">
        <f t="shared" si="108"/>
        <v>41956.126388888886</v>
      </c>
      <c r="U1001" s="13" t="str">
        <f t="shared" si="109"/>
        <v>Oct</v>
      </c>
      <c r="V1001" t="str">
        <f t="shared" si="110"/>
        <v>Nov</v>
      </c>
      <c r="W1001" t="str">
        <f t="shared" si="111"/>
        <v>2014</v>
      </c>
    </row>
    <row r="1002" spans="1:23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05"/>
        <v>2.2157147647256061</v>
      </c>
      <c r="P1002" s="9">
        <f t="shared" si="106"/>
        <v>3304</v>
      </c>
      <c r="Q1002" t="s">
        <v>8319</v>
      </c>
      <c r="R1002" t="s">
        <v>8321</v>
      </c>
      <c r="S1002" s="13">
        <f t="shared" si="107"/>
        <v>42748.851388888885</v>
      </c>
      <c r="T1002" s="14">
        <f t="shared" si="108"/>
        <v>42808.80972222222</v>
      </c>
      <c r="U1002" s="13" t="str">
        <f t="shared" si="109"/>
        <v>Jan</v>
      </c>
      <c r="V1002" t="str">
        <f t="shared" si="110"/>
        <v>Mar</v>
      </c>
      <c r="W1002" t="str">
        <f t="shared" si="111"/>
        <v>2017</v>
      </c>
    </row>
    <row r="1003" spans="1:23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05"/>
        <v>104</v>
      </c>
      <c r="P1003" s="9">
        <f t="shared" si="106"/>
        <v>1300</v>
      </c>
      <c r="Q1003" t="s">
        <v>8319</v>
      </c>
      <c r="R1003" t="s">
        <v>8321</v>
      </c>
      <c r="S1003" s="13">
        <f t="shared" si="107"/>
        <v>42720.511724537035</v>
      </c>
      <c r="T1003" s="14">
        <f t="shared" si="108"/>
        <v>42765.511724537035</v>
      </c>
      <c r="U1003" s="13" t="str">
        <f t="shared" si="109"/>
        <v>Dec</v>
      </c>
      <c r="V1003" t="str">
        <f t="shared" si="110"/>
        <v>Jan</v>
      </c>
      <c r="W1003" t="str">
        <f t="shared" si="111"/>
        <v>2016</v>
      </c>
    </row>
    <row r="1004" spans="1:23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05"/>
        <v>29.6029602960296</v>
      </c>
      <c r="P1004" s="9">
        <f t="shared" si="106"/>
        <v>134.54545454545453</v>
      </c>
      <c r="Q1004" t="s">
        <v>8319</v>
      </c>
      <c r="R1004" t="s">
        <v>8321</v>
      </c>
      <c r="S1004" s="13">
        <f t="shared" si="107"/>
        <v>42325.475856481477</v>
      </c>
      <c r="T1004" s="14">
        <f t="shared" si="108"/>
        <v>42355.040972222218</v>
      </c>
      <c r="U1004" s="13" t="str">
        <f t="shared" si="109"/>
        <v>Nov</v>
      </c>
      <c r="V1004" t="str">
        <f t="shared" si="110"/>
        <v>Dec</v>
      </c>
      <c r="W1004" t="str">
        <f t="shared" si="111"/>
        <v>2015</v>
      </c>
    </row>
    <row r="1005" spans="1:23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05"/>
        <v>16.055</v>
      </c>
      <c r="P1005" s="9">
        <f t="shared" si="106"/>
        <v>214.06666666666666</v>
      </c>
      <c r="Q1005" t="s">
        <v>8319</v>
      </c>
      <c r="R1005" t="s">
        <v>8321</v>
      </c>
      <c r="S1005" s="13">
        <f t="shared" si="107"/>
        <v>42780.500706018516</v>
      </c>
      <c r="T1005" s="14">
        <f t="shared" si="108"/>
        <v>42810.459039351852</v>
      </c>
      <c r="U1005" s="13" t="str">
        <f t="shared" si="109"/>
        <v>Feb</v>
      </c>
      <c r="V1005" t="str">
        <f t="shared" si="110"/>
        <v>Mar</v>
      </c>
      <c r="W1005" t="str">
        <f t="shared" si="111"/>
        <v>2017</v>
      </c>
    </row>
    <row r="1006" spans="1:23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05"/>
        <v>82.207999999999998</v>
      </c>
      <c r="P1006" s="9">
        <f t="shared" si="106"/>
        <v>216.33684210526314</v>
      </c>
      <c r="Q1006" t="s">
        <v>8319</v>
      </c>
      <c r="R1006" t="s">
        <v>8321</v>
      </c>
      <c r="S1006" s="13">
        <f t="shared" si="107"/>
        <v>42388.5003125</v>
      </c>
      <c r="T1006" s="14">
        <f t="shared" si="108"/>
        <v>42418.5003125</v>
      </c>
      <c r="U1006" s="13" t="str">
        <f t="shared" si="109"/>
        <v>Jan</v>
      </c>
      <c r="V1006" t="str">
        <f t="shared" si="110"/>
        <v>Feb</v>
      </c>
      <c r="W1006" t="str">
        <f t="shared" si="111"/>
        <v>2016</v>
      </c>
    </row>
    <row r="1007" spans="1:23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05"/>
        <v>75.051000000000002</v>
      </c>
      <c r="P1007" s="9">
        <f t="shared" si="106"/>
        <v>932.31055900621118</v>
      </c>
      <c r="Q1007" t="s">
        <v>8319</v>
      </c>
      <c r="R1007" t="s">
        <v>8321</v>
      </c>
      <c r="S1007" s="13">
        <f t="shared" si="107"/>
        <v>42276.41646990741</v>
      </c>
      <c r="T1007" s="14">
        <f t="shared" si="108"/>
        <v>42307.41646990741</v>
      </c>
      <c r="U1007" s="13" t="str">
        <f t="shared" si="109"/>
        <v>Sep</v>
      </c>
      <c r="V1007" t="str">
        <f t="shared" si="110"/>
        <v>Oct</v>
      </c>
      <c r="W1007" t="str">
        <f t="shared" si="111"/>
        <v>2015</v>
      </c>
    </row>
    <row r="1008" spans="1:23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05"/>
        <v>5.8500000000000005</v>
      </c>
      <c r="P1008" s="9">
        <f t="shared" si="106"/>
        <v>29.25</v>
      </c>
      <c r="Q1008" t="s">
        <v>8319</v>
      </c>
      <c r="R1008" t="s">
        <v>8321</v>
      </c>
      <c r="S1008" s="13">
        <f t="shared" si="107"/>
        <v>41976.83185185185</v>
      </c>
      <c r="T1008" s="14">
        <f t="shared" si="108"/>
        <v>41985.09097222222</v>
      </c>
      <c r="U1008" s="13" t="str">
        <f t="shared" si="109"/>
        <v>Dec</v>
      </c>
      <c r="V1008" t="str">
        <f t="shared" si="110"/>
        <v>Dec</v>
      </c>
      <c r="W1008" t="str">
        <f t="shared" si="111"/>
        <v>2014</v>
      </c>
    </row>
    <row r="1009" spans="1:23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05"/>
        <v>44.32</v>
      </c>
      <c r="P1009" s="9">
        <f t="shared" si="106"/>
        <v>174.94736842105263</v>
      </c>
      <c r="Q1009" t="s">
        <v>8319</v>
      </c>
      <c r="R1009" t="s">
        <v>8321</v>
      </c>
      <c r="S1009" s="13">
        <f t="shared" si="107"/>
        <v>42676.3752662037</v>
      </c>
      <c r="T1009" s="14">
        <f t="shared" si="108"/>
        <v>42718.416932870365</v>
      </c>
      <c r="U1009" s="13" t="str">
        <f t="shared" si="109"/>
        <v>Nov</v>
      </c>
      <c r="V1009" t="str">
        <f t="shared" si="110"/>
        <v>Dec</v>
      </c>
      <c r="W1009" t="str">
        <f t="shared" si="111"/>
        <v>2016</v>
      </c>
    </row>
    <row r="1010" spans="1:23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05"/>
        <v>0.26737967914438499</v>
      </c>
      <c r="P1010" s="9">
        <f t="shared" si="106"/>
        <v>250</v>
      </c>
      <c r="Q1010" t="s">
        <v>8319</v>
      </c>
      <c r="R1010" t="s">
        <v>8321</v>
      </c>
      <c r="S1010" s="13">
        <f t="shared" si="107"/>
        <v>42702.600868055553</v>
      </c>
      <c r="T1010" s="14">
        <f t="shared" si="108"/>
        <v>42732.600868055553</v>
      </c>
      <c r="U1010" s="13" t="str">
        <f t="shared" si="109"/>
        <v>Nov</v>
      </c>
      <c r="V1010" t="str">
        <f t="shared" si="110"/>
        <v>Dec</v>
      </c>
      <c r="W1010" t="str">
        <f t="shared" si="111"/>
        <v>2016</v>
      </c>
    </row>
    <row r="1011" spans="1:23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05"/>
        <v>13.13</v>
      </c>
      <c r="P1011" s="9">
        <f t="shared" si="106"/>
        <v>65</v>
      </c>
      <c r="Q1011" t="s">
        <v>8319</v>
      </c>
      <c r="R1011" t="s">
        <v>8321</v>
      </c>
      <c r="S1011" s="13">
        <f t="shared" si="107"/>
        <v>42510.396365740737</v>
      </c>
      <c r="T1011" s="14">
        <f t="shared" si="108"/>
        <v>42540.396365740737</v>
      </c>
      <c r="U1011" s="13" t="str">
        <f t="shared" si="109"/>
        <v>May</v>
      </c>
      <c r="V1011" t="str">
        <f t="shared" si="110"/>
        <v>Jun</v>
      </c>
      <c r="W1011" t="str">
        <f t="shared" si="111"/>
        <v>2016</v>
      </c>
    </row>
    <row r="1012" spans="1:23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05"/>
        <v>0.19088937093275488</v>
      </c>
      <c r="P1012" s="9">
        <f t="shared" si="106"/>
        <v>55</v>
      </c>
      <c r="Q1012" t="s">
        <v>8319</v>
      </c>
      <c r="R1012" t="s">
        <v>8321</v>
      </c>
      <c r="S1012" s="13">
        <f t="shared" si="107"/>
        <v>42561.621087962958</v>
      </c>
      <c r="T1012" s="14">
        <f t="shared" si="108"/>
        <v>42617.915972222218</v>
      </c>
      <c r="U1012" s="13" t="str">
        <f t="shared" si="109"/>
        <v>Jul</v>
      </c>
      <c r="V1012" t="str">
        <f t="shared" si="110"/>
        <v>Sep</v>
      </c>
      <c r="W1012" t="str">
        <f t="shared" si="111"/>
        <v>2016</v>
      </c>
    </row>
    <row r="1013" spans="1:23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05"/>
        <v>0.375</v>
      </c>
      <c r="P1013" s="9">
        <f t="shared" si="106"/>
        <v>75</v>
      </c>
      <c r="Q1013" t="s">
        <v>8319</v>
      </c>
      <c r="R1013" t="s">
        <v>8321</v>
      </c>
      <c r="S1013" s="13">
        <f t="shared" si="107"/>
        <v>41946.689756944441</v>
      </c>
      <c r="T1013" s="14">
        <f t="shared" si="108"/>
        <v>41991.689756944441</v>
      </c>
      <c r="U1013" s="13" t="str">
        <f t="shared" si="109"/>
        <v>Nov</v>
      </c>
      <c r="V1013" t="str">
        <f t="shared" si="110"/>
        <v>Dec</v>
      </c>
      <c r="W1013" t="str">
        <f t="shared" si="111"/>
        <v>2014</v>
      </c>
    </row>
    <row r="1014" spans="1:23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05"/>
        <v>21535.021000000001</v>
      </c>
      <c r="P1014" s="9">
        <f t="shared" si="106"/>
        <v>1389.3561935483872</v>
      </c>
      <c r="Q1014" t="s">
        <v>8319</v>
      </c>
      <c r="R1014" t="s">
        <v>8321</v>
      </c>
      <c r="S1014" s="13">
        <f t="shared" si="107"/>
        <v>42714.232083333329</v>
      </c>
      <c r="T1014" s="14">
        <f t="shared" si="108"/>
        <v>42759.232083333329</v>
      </c>
      <c r="U1014" s="13" t="str">
        <f t="shared" si="109"/>
        <v>Dec</v>
      </c>
      <c r="V1014" t="str">
        <f t="shared" si="110"/>
        <v>Jan</v>
      </c>
      <c r="W1014" t="str">
        <f t="shared" si="111"/>
        <v>2016</v>
      </c>
    </row>
    <row r="1015" spans="1:23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05"/>
        <v>34.527999999999999</v>
      </c>
      <c r="P1015" s="9">
        <f t="shared" si="106"/>
        <v>95.911111111111111</v>
      </c>
      <c r="Q1015" t="s">
        <v>8319</v>
      </c>
      <c r="R1015" t="s">
        <v>8321</v>
      </c>
      <c r="S1015" s="13">
        <f t="shared" si="107"/>
        <v>42339.625648148147</v>
      </c>
      <c r="T1015" s="14">
        <f t="shared" si="108"/>
        <v>42367.624999999993</v>
      </c>
      <c r="U1015" s="13" t="str">
        <f t="shared" si="109"/>
        <v>Dec</v>
      </c>
      <c r="V1015" t="str">
        <f t="shared" si="110"/>
        <v>Dec</v>
      </c>
      <c r="W1015" t="str">
        <f t="shared" si="111"/>
        <v>2015</v>
      </c>
    </row>
    <row r="1016" spans="1:23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05"/>
        <v>30.599999999999998</v>
      </c>
      <c r="P1016" s="9">
        <f t="shared" si="106"/>
        <v>191.25</v>
      </c>
      <c r="Q1016" t="s">
        <v>8319</v>
      </c>
      <c r="R1016" t="s">
        <v>8321</v>
      </c>
      <c r="S1016" s="13">
        <f t="shared" si="107"/>
        <v>41954.79415509259</v>
      </c>
      <c r="T1016" s="14">
        <f t="shared" si="108"/>
        <v>42004.79415509259</v>
      </c>
      <c r="U1016" s="13" t="str">
        <f t="shared" si="109"/>
        <v>Nov</v>
      </c>
      <c r="V1016" t="str">
        <f t="shared" si="110"/>
        <v>Dec</v>
      </c>
      <c r="W1016" t="str">
        <f t="shared" si="111"/>
        <v>2014</v>
      </c>
    </row>
    <row r="1017" spans="1:23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05"/>
        <v>2.666666666666667</v>
      </c>
      <c r="P1017" s="9">
        <f t="shared" si="106"/>
        <v>40</v>
      </c>
      <c r="Q1017" t="s">
        <v>8319</v>
      </c>
      <c r="R1017" t="s">
        <v>8321</v>
      </c>
      <c r="S1017" s="13">
        <f t="shared" si="107"/>
        <v>42303.670081018521</v>
      </c>
      <c r="T1017" s="14">
        <f t="shared" si="108"/>
        <v>42333.711747685178</v>
      </c>
      <c r="U1017" s="13" t="str">
        <f t="shared" si="109"/>
        <v>Oct</v>
      </c>
      <c r="V1017" t="str">
        <f t="shared" si="110"/>
        <v>Nov</v>
      </c>
      <c r="W1017" t="str">
        <f t="shared" si="111"/>
        <v>2015</v>
      </c>
    </row>
    <row r="1018" spans="1:23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05"/>
        <v>2.8420000000000001</v>
      </c>
      <c r="P1018" s="9">
        <f t="shared" si="106"/>
        <v>74.78947368421052</v>
      </c>
      <c r="Q1018" t="s">
        <v>8319</v>
      </c>
      <c r="R1018" t="s">
        <v>8321</v>
      </c>
      <c r="S1018" s="13">
        <f t="shared" si="107"/>
        <v>42421.898796296293</v>
      </c>
      <c r="T1018" s="14">
        <f t="shared" si="108"/>
        <v>42466.857129629629</v>
      </c>
      <c r="U1018" s="13" t="str">
        <f t="shared" si="109"/>
        <v>Feb</v>
      </c>
      <c r="V1018" t="str">
        <f t="shared" si="110"/>
        <v>Apr</v>
      </c>
      <c r="W1018" t="str">
        <f t="shared" si="111"/>
        <v>2016</v>
      </c>
    </row>
    <row r="1019" spans="1:23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05"/>
        <v>22.878799999999998</v>
      </c>
      <c r="P1019" s="9">
        <f t="shared" si="106"/>
        <v>161.11830985915492</v>
      </c>
      <c r="Q1019" t="s">
        <v>8319</v>
      </c>
      <c r="R1019" t="s">
        <v>8321</v>
      </c>
      <c r="S1019" s="13">
        <f t="shared" si="107"/>
        <v>42289.466840277775</v>
      </c>
      <c r="T1019" s="14">
        <f t="shared" si="108"/>
        <v>42329.508506944439</v>
      </c>
      <c r="U1019" s="13" t="str">
        <f t="shared" si="109"/>
        <v>Oct</v>
      </c>
      <c r="V1019" t="str">
        <f t="shared" si="110"/>
        <v>Nov</v>
      </c>
      <c r="W1019" t="str">
        <f t="shared" si="111"/>
        <v>2015</v>
      </c>
    </row>
    <row r="1020" spans="1:23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05"/>
        <v>3.105</v>
      </c>
      <c r="P1020" s="9">
        <f t="shared" si="106"/>
        <v>88.714285714285708</v>
      </c>
      <c r="Q1020" t="s">
        <v>8319</v>
      </c>
      <c r="R1020" t="s">
        <v>8321</v>
      </c>
      <c r="S1020" s="13">
        <f t="shared" si="107"/>
        <v>42535.283946759257</v>
      </c>
      <c r="T1020" s="14">
        <f t="shared" si="108"/>
        <v>42565.283946759257</v>
      </c>
      <c r="U1020" s="13" t="str">
        <f t="shared" si="109"/>
        <v>Jun</v>
      </c>
      <c r="V1020" t="str">
        <f t="shared" si="110"/>
        <v>Jul</v>
      </c>
      <c r="W1020" t="str">
        <f t="shared" si="111"/>
        <v>2016</v>
      </c>
    </row>
    <row r="1021" spans="1:23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05"/>
        <v>47.333333333333336</v>
      </c>
      <c r="P1021" s="9">
        <f t="shared" si="106"/>
        <v>53.25</v>
      </c>
      <c r="Q1021" t="s">
        <v>8319</v>
      </c>
      <c r="R1021" t="s">
        <v>8321</v>
      </c>
      <c r="S1021" s="13">
        <f t="shared" si="107"/>
        <v>42009.765613425923</v>
      </c>
      <c r="T1021" s="14">
        <f t="shared" si="108"/>
        <v>42039.765613425923</v>
      </c>
      <c r="U1021" s="13" t="str">
        <f t="shared" si="109"/>
        <v>Jan</v>
      </c>
      <c r="V1021" t="str">
        <f t="shared" si="110"/>
        <v>Feb</v>
      </c>
      <c r="W1021" t="str">
        <f t="shared" si="111"/>
        <v>2015</v>
      </c>
    </row>
    <row r="1022" spans="1:23" ht="45" x14ac:dyDescent="0.2">
      <c r="A1022">
        <v>3569</v>
      </c>
      <c r="B1022" s="3" t="s">
        <v>3568</v>
      </c>
      <c r="C1022" s="3" t="s">
        <v>7679</v>
      </c>
      <c r="D1022">
        <v>5000</v>
      </c>
      <c r="E1022">
        <v>5024</v>
      </c>
      <c r="F1022" t="s">
        <v>8219</v>
      </c>
      <c r="G1022" t="s">
        <v>8224</v>
      </c>
      <c r="H1022" t="s">
        <v>8246</v>
      </c>
      <c r="I1022">
        <v>1420734696</v>
      </c>
      <c r="J1022">
        <v>1418142696</v>
      </c>
      <c r="K1022" t="b">
        <v>0</v>
      </c>
      <c r="L1022">
        <v>41</v>
      </c>
      <c r="M1022" t="b">
        <v>1</v>
      </c>
      <c r="N1022" t="s">
        <v>8271</v>
      </c>
      <c r="O1022" s="8">
        <f t="shared" si="105"/>
        <v>100.47999999999999</v>
      </c>
      <c r="P1022" s="9">
        <f t="shared" si="106"/>
        <v>122.53658536585365</v>
      </c>
      <c r="Q1022" t="s">
        <v>8317</v>
      </c>
      <c r="R1022" t="s">
        <v>8318</v>
      </c>
      <c r="S1022" s="13">
        <f t="shared" si="107"/>
        <v>41982.480277777773</v>
      </c>
      <c r="T1022" s="14">
        <f t="shared" si="108"/>
        <v>42012.480277777773</v>
      </c>
      <c r="U1022" s="13" t="str">
        <f t="shared" si="109"/>
        <v>Dec</v>
      </c>
      <c r="V1022" t="str">
        <f t="shared" si="110"/>
        <v>Jan</v>
      </c>
      <c r="W1022" t="str">
        <f t="shared" si="111"/>
        <v>2014</v>
      </c>
    </row>
    <row r="1023" spans="1:23" ht="45" x14ac:dyDescent="0.2">
      <c r="A1023">
        <v>3570</v>
      </c>
      <c r="B1023" s="3" t="s">
        <v>3569</v>
      </c>
      <c r="C1023" s="3" t="s">
        <v>7680</v>
      </c>
      <c r="D1023">
        <v>2000</v>
      </c>
      <c r="E1023">
        <v>2287</v>
      </c>
      <c r="F1023" t="s">
        <v>8219</v>
      </c>
      <c r="G1023" t="s">
        <v>8224</v>
      </c>
      <c r="H1023" t="s">
        <v>8246</v>
      </c>
      <c r="I1023">
        <v>1420009200</v>
      </c>
      <c r="J1023">
        <v>1417593483</v>
      </c>
      <c r="K1023" t="b">
        <v>0</v>
      </c>
      <c r="L1023">
        <v>26</v>
      </c>
      <c r="M1023" t="b">
        <v>1</v>
      </c>
      <c r="N1023" t="s">
        <v>8271</v>
      </c>
      <c r="O1023" s="8">
        <f t="shared" si="105"/>
        <v>114.35</v>
      </c>
      <c r="P1023" s="9">
        <f t="shared" si="106"/>
        <v>87.961538461538467</v>
      </c>
      <c r="Q1023" t="s">
        <v>8317</v>
      </c>
      <c r="R1023" t="s">
        <v>8318</v>
      </c>
      <c r="S1023" s="13">
        <f t="shared" si="107"/>
        <v>41976.12364583333</v>
      </c>
      <c r="T1023" s="14">
        <f t="shared" si="108"/>
        <v>42004.083333333336</v>
      </c>
      <c r="U1023" s="13" t="str">
        <f t="shared" si="109"/>
        <v>Dec</v>
      </c>
      <c r="V1023" t="str">
        <f t="shared" si="110"/>
        <v>Dec</v>
      </c>
      <c r="W1023" t="str">
        <f t="shared" si="111"/>
        <v>2014</v>
      </c>
    </row>
    <row r="1024" spans="1:23" ht="45" x14ac:dyDescent="0.2">
      <c r="A1024">
        <v>3591</v>
      </c>
      <c r="B1024" s="3" t="s">
        <v>3590</v>
      </c>
      <c r="C1024" s="3" t="s">
        <v>7701</v>
      </c>
      <c r="D1024">
        <v>700</v>
      </c>
      <c r="E1024">
        <v>1225</v>
      </c>
      <c r="F1024" t="s">
        <v>8219</v>
      </c>
      <c r="G1024" t="s">
        <v>8224</v>
      </c>
      <c r="H1024" t="s">
        <v>8246</v>
      </c>
      <c r="I1024">
        <v>1422075540</v>
      </c>
      <c r="J1024">
        <v>1419979544</v>
      </c>
      <c r="K1024" t="b">
        <v>0</v>
      </c>
      <c r="L1024">
        <v>18</v>
      </c>
      <c r="M1024" t="b">
        <v>1</v>
      </c>
      <c r="N1024" t="s">
        <v>8271</v>
      </c>
      <c r="O1024" s="8">
        <f t="shared" si="105"/>
        <v>175</v>
      </c>
      <c r="P1024" s="9">
        <f t="shared" si="106"/>
        <v>68.055555555555557</v>
      </c>
      <c r="Q1024" t="s">
        <v>8317</v>
      </c>
      <c r="R1024" t="s">
        <v>8318</v>
      </c>
      <c r="S1024" s="13">
        <f t="shared" si="107"/>
        <v>42003.74009259259</v>
      </c>
      <c r="T1024" s="14">
        <f t="shared" si="108"/>
        <v>42027.999305555553</v>
      </c>
      <c r="U1024" s="13" t="str">
        <f t="shared" si="109"/>
        <v>Dec</v>
      </c>
      <c r="V1024" t="str">
        <f t="shared" si="110"/>
        <v>Jan</v>
      </c>
      <c r="W1024" t="str">
        <f t="shared" si="111"/>
        <v>2014</v>
      </c>
    </row>
    <row r="1025" spans="1:23" ht="45" x14ac:dyDescent="0.2">
      <c r="A1025">
        <v>3592</v>
      </c>
      <c r="B1025" s="3" t="s">
        <v>3591</v>
      </c>
      <c r="C1025" s="3" t="s">
        <v>7702</v>
      </c>
      <c r="D1025">
        <v>2000</v>
      </c>
      <c r="E1025">
        <v>2545</v>
      </c>
      <c r="F1025" t="s">
        <v>8219</v>
      </c>
      <c r="G1025" t="s">
        <v>8224</v>
      </c>
      <c r="H1025" t="s">
        <v>8246</v>
      </c>
      <c r="I1025">
        <v>1423630740</v>
      </c>
      <c r="J1025">
        <v>1418673307</v>
      </c>
      <c r="K1025" t="b">
        <v>0</v>
      </c>
      <c r="L1025">
        <v>35</v>
      </c>
      <c r="M1025" t="b">
        <v>1</v>
      </c>
      <c r="N1025" t="s">
        <v>8271</v>
      </c>
      <c r="O1025" s="8">
        <f t="shared" si="105"/>
        <v>127.25</v>
      </c>
      <c r="P1025" s="9">
        <f t="shared" si="106"/>
        <v>72.714285714285708</v>
      </c>
      <c r="Q1025" t="s">
        <v>8317</v>
      </c>
      <c r="R1025" t="s">
        <v>8318</v>
      </c>
      <c r="S1025" s="13">
        <f t="shared" si="107"/>
        <v>41988.621608796289</v>
      </c>
      <c r="T1025" s="14">
        <f t="shared" si="108"/>
        <v>42045.999305555553</v>
      </c>
      <c r="U1025" s="13" t="str">
        <f t="shared" si="109"/>
        <v>Dec</v>
      </c>
      <c r="V1025" t="str">
        <f t="shared" si="110"/>
        <v>Feb</v>
      </c>
      <c r="W1025" t="str">
        <f t="shared" si="111"/>
        <v>2014</v>
      </c>
    </row>
    <row r="1026" spans="1:23" ht="45" x14ac:dyDescent="0.2">
      <c r="A1026">
        <v>3593</v>
      </c>
      <c r="B1026" s="3" t="s">
        <v>3592</v>
      </c>
      <c r="C1026" s="3" t="s">
        <v>7703</v>
      </c>
      <c r="D1026">
        <v>3000</v>
      </c>
      <c r="E1026">
        <v>3319</v>
      </c>
      <c r="F1026" t="s">
        <v>8219</v>
      </c>
      <c r="G1026" t="s">
        <v>8224</v>
      </c>
      <c r="H1026" t="s">
        <v>8246</v>
      </c>
      <c r="I1026">
        <v>1420489560</v>
      </c>
      <c r="J1026">
        <v>1417469639</v>
      </c>
      <c r="K1026" t="b">
        <v>0</v>
      </c>
      <c r="L1026">
        <v>43</v>
      </c>
      <c r="M1026" t="b">
        <v>1</v>
      </c>
      <c r="N1026" t="s">
        <v>8271</v>
      </c>
      <c r="O1026" s="8">
        <f t="shared" ref="O1026:O1089" si="112">(E1026/D1026)*100</f>
        <v>110.63333333333334</v>
      </c>
      <c r="P1026" s="9">
        <f t="shared" ref="P1026:P1089" si="113">IFERROR(E1026/L1026,0)</f>
        <v>77.186046511627907</v>
      </c>
      <c r="Q1026" t="s">
        <v>8317</v>
      </c>
      <c r="R1026" t="s">
        <v>8318</v>
      </c>
      <c r="S1026" s="13">
        <f t="shared" ref="S1026:S1089" si="114">(J1026/86400)+25569+(-5/24)</f>
        <v>41974.690266203703</v>
      </c>
      <c r="T1026" s="14">
        <f t="shared" ref="T1026:T1089" si="115">(I1026/86400)+25569+(-5/24)</f>
        <v>42009.643055555549</v>
      </c>
      <c r="U1026" s="13" t="str">
        <f t="shared" ref="U1026:U1089" si="116">TEXT((S1026),"mmm")</f>
        <v>Dec</v>
      </c>
      <c r="V1026" t="str">
        <f t="shared" ref="V1026:V1089" si="117">TEXT((T1026),"mmm")</f>
        <v>Jan</v>
      </c>
      <c r="W1026" t="str">
        <f t="shared" ref="W1026:W1089" si="118">TEXT((S1026),"yyyy")</f>
        <v>2014</v>
      </c>
    </row>
    <row r="1027" spans="1:23" ht="45" x14ac:dyDescent="0.2">
      <c r="A1027">
        <v>3601</v>
      </c>
      <c r="B1027" s="3" t="s">
        <v>3600</v>
      </c>
      <c r="C1027" s="3" t="s">
        <v>7711</v>
      </c>
      <c r="D1027">
        <v>2000</v>
      </c>
      <c r="E1027">
        <v>2087</v>
      </c>
      <c r="F1027" t="s">
        <v>8219</v>
      </c>
      <c r="G1027" t="s">
        <v>8225</v>
      </c>
      <c r="H1027" t="s">
        <v>8247</v>
      </c>
      <c r="I1027">
        <v>1421452682</v>
      </c>
      <c r="J1027">
        <v>1418860682</v>
      </c>
      <c r="K1027" t="b">
        <v>0</v>
      </c>
      <c r="L1027">
        <v>53</v>
      </c>
      <c r="M1027" t="b">
        <v>1</v>
      </c>
      <c r="N1027" t="s">
        <v>8271</v>
      </c>
      <c r="O1027" s="8">
        <f t="shared" si="112"/>
        <v>104.35000000000001</v>
      </c>
      <c r="P1027" s="9">
        <f t="shared" si="113"/>
        <v>39.377358490566039</v>
      </c>
      <c r="Q1027" t="s">
        <v>8317</v>
      </c>
      <c r="R1027" t="s">
        <v>8318</v>
      </c>
      <c r="S1027" s="13">
        <f t="shared" si="114"/>
        <v>41990.790300925924</v>
      </c>
      <c r="T1027" s="14">
        <f t="shared" si="115"/>
        <v>42020.790300925924</v>
      </c>
      <c r="U1027" s="13" t="str">
        <f t="shared" si="116"/>
        <v>Dec</v>
      </c>
      <c r="V1027" t="str">
        <f t="shared" si="117"/>
        <v>Jan</v>
      </c>
      <c r="W1027" t="str">
        <f t="shared" si="118"/>
        <v>2014</v>
      </c>
    </row>
    <row r="1028" spans="1:23" ht="45" x14ac:dyDescent="0.2">
      <c r="A1028">
        <v>3695</v>
      </c>
      <c r="B1028" s="3" t="s">
        <v>3692</v>
      </c>
      <c r="C1028" s="3" t="s">
        <v>7805</v>
      </c>
      <c r="D1028">
        <v>4000</v>
      </c>
      <c r="E1028">
        <v>4005</v>
      </c>
      <c r="F1028" t="s">
        <v>8219</v>
      </c>
      <c r="G1028" t="s">
        <v>8224</v>
      </c>
      <c r="H1028" t="s">
        <v>8246</v>
      </c>
      <c r="I1028">
        <v>1421009610</v>
      </c>
      <c r="J1028">
        <v>1419281610</v>
      </c>
      <c r="K1028" t="b">
        <v>0</v>
      </c>
      <c r="L1028">
        <v>33</v>
      </c>
      <c r="M1028" t="b">
        <v>1</v>
      </c>
      <c r="N1028" t="s">
        <v>8271</v>
      </c>
      <c r="O1028" s="8">
        <f t="shared" si="112"/>
        <v>100.125</v>
      </c>
      <c r="P1028" s="9">
        <f t="shared" si="113"/>
        <v>121.36363636363636</v>
      </c>
      <c r="Q1028" t="s">
        <v>8317</v>
      </c>
      <c r="R1028" t="s">
        <v>8318</v>
      </c>
      <c r="S1028" s="13">
        <f t="shared" si="114"/>
        <v>41995.662152777775</v>
      </c>
      <c r="T1028" s="14">
        <f t="shared" si="115"/>
        <v>42015.662152777775</v>
      </c>
      <c r="U1028" s="13" t="str">
        <f t="shared" si="116"/>
        <v>Dec</v>
      </c>
      <c r="V1028" t="str">
        <f t="shared" si="117"/>
        <v>Jan</v>
      </c>
      <c r="W1028" t="str">
        <f t="shared" si="118"/>
        <v>2014</v>
      </c>
    </row>
    <row r="1029" spans="1:23" ht="45" x14ac:dyDescent="0.2">
      <c r="A1029">
        <v>3696</v>
      </c>
      <c r="B1029" s="3" t="s">
        <v>3693</v>
      </c>
      <c r="C1029" s="3" t="s">
        <v>7806</v>
      </c>
      <c r="D1029">
        <v>2000</v>
      </c>
      <c r="E1029">
        <v>3100</v>
      </c>
      <c r="F1029" t="s">
        <v>8219</v>
      </c>
      <c r="G1029" t="s">
        <v>8225</v>
      </c>
      <c r="H1029" t="s">
        <v>8247</v>
      </c>
      <c r="I1029">
        <v>1423838916</v>
      </c>
      <c r="J1029">
        <v>1418654916</v>
      </c>
      <c r="K1029" t="b">
        <v>0</v>
      </c>
      <c r="L1029">
        <v>78</v>
      </c>
      <c r="M1029" t="b">
        <v>1</v>
      </c>
      <c r="N1029" t="s">
        <v>8271</v>
      </c>
      <c r="O1029" s="8">
        <f t="shared" si="112"/>
        <v>155</v>
      </c>
      <c r="P1029" s="9">
        <f t="shared" si="113"/>
        <v>39.743589743589745</v>
      </c>
      <c r="Q1029" t="s">
        <v>8317</v>
      </c>
      <c r="R1029" t="s">
        <v>8318</v>
      </c>
      <c r="S1029" s="13">
        <f t="shared" si="114"/>
        <v>41988.408749999995</v>
      </c>
      <c r="T1029" s="14">
        <f t="shared" si="115"/>
        <v>42048.408749999995</v>
      </c>
      <c r="U1029" s="13" t="str">
        <f t="shared" si="116"/>
        <v>Dec</v>
      </c>
      <c r="V1029" t="str">
        <f t="shared" si="117"/>
        <v>Feb</v>
      </c>
      <c r="W1029" t="str">
        <f t="shared" si="118"/>
        <v>2014</v>
      </c>
    </row>
    <row r="1030" spans="1:23" ht="45" x14ac:dyDescent="0.2">
      <c r="A1030">
        <v>3716</v>
      </c>
      <c r="B1030" s="3" t="s">
        <v>3713</v>
      </c>
      <c r="C1030" s="3" t="s">
        <v>7826</v>
      </c>
      <c r="D1030">
        <v>800</v>
      </c>
      <c r="E1030">
        <v>1246</v>
      </c>
      <c r="F1030" t="s">
        <v>8219</v>
      </c>
      <c r="G1030" t="s">
        <v>8224</v>
      </c>
      <c r="H1030" t="s">
        <v>8246</v>
      </c>
      <c r="I1030">
        <v>1453411109</v>
      </c>
      <c r="J1030">
        <v>1450819109</v>
      </c>
      <c r="K1030" t="b">
        <v>0</v>
      </c>
      <c r="L1030">
        <v>24</v>
      </c>
      <c r="M1030" t="b">
        <v>1</v>
      </c>
      <c r="N1030" t="s">
        <v>8271</v>
      </c>
      <c r="O1030" s="8">
        <f t="shared" si="112"/>
        <v>155.75</v>
      </c>
      <c r="P1030" s="9">
        <f t="shared" si="113"/>
        <v>51.916666666666664</v>
      </c>
      <c r="Q1030" t="s">
        <v>8317</v>
      </c>
      <c r="R1030" t="s">
        <v>8318</v>
      </c>
      <c r="S1030" s="13">
        <f t="shared" si="114"/>
        <v>42360.679502314808</v>
      </c>
      <c r="T1030" s="14">
        <f t="shared" si="115"/>
        <v>42390.679502314808</v>
      </c>
      <c r="U1030" s="13" t="str">
        <f t="shared" si="116"/>
        <v>Dec</v>
      </c>
      <c r="V1030" t="str">
        <f t="shared" si="117"/>
        <v>Jan</v>
      </c>
      <c r="W1030" t="str">
        <f t="shared" si="118"/>
        <v>2015</v>
      </c>
    </row>
    <row r="1031" spans="1:23" ht="30" x14ac:dyDescent="0.2">
      <c r="A1031">
        <v>3778</v>
      </c>
      <c r="B1031" s="3" t="s">
        <v>3775</v>
      </c>
      <c r="C1031" s="3" t="s">
        <v>7888</v>
      </c>
      <c r="D1031">
        <v>2400</v>
      </c>
      <c r="E1031">
        <v>2521</v>
      </c>
      <c r="F1031" t="s">
        <v>8219</v>
      </c>
      <c r="G1031" t="s">
        <v>8224</v>
      </c>
      <c r="H1031" t="s">
        <v>8246</v>
      </c>
      <c r="I1031">
        <v>1423942780</v>
      </c>
      <c r="J1031">
        <v>1418758780</v>
      </c>
      <c r="K1031" t="b">
        <v>0</v>
      </c>
      <c r="L1031">
        <v>36</v>
      </c>
      <c r="M1031" t="b">
        <v>1</v>
      </c>
      <c r="N1031" t="s">
        <v>8305</v>
      </c>
      <c r="O1031" s="8">
        <f t="shared" si="112"/>
        <v>105.04166666666667</v>
      </c>
      <c r="P1031" s="9">
        <f t="shared" si="113"/>
        <v>70.027777777777771</v>
      </c>
      <c r="Q1031" t="s">
        <v>8317</v>
      </c>
      <c r="R1031" t="s">
        <v>8359</v>
      </c>
      <c r="S1031" s="13">
        <f t="shared" si="114"/>
        <v>41989.610879629625</v>
      </c>
      <c r="T1031" s="14">
        <f t="shared" si="115"/>
        <v>42049.610879629625</v>
      </c>
      <c r="U1031" s="13" t="str">
        <f t="shared" si="116"/>
        <v>Dec</v>
      </c>
      <c r="V1031" t="str">
        <f t="shared" si="117"/>
        <v>Feb</v>
      </c>
      <c r="W1031" t="str">
        <f t="shared" si="118"/>
        <v>2014</v>
      </c>
    </row>
    <row r="1032" spans="1:23" ht="45" x14ac:dyDescent="0.2">
      <c r="A1032">
        <v>3821</v>
      </c>
      <c r="B1032" s="3" t="s">
        <v>3818</v>
      </c>
      <c r="C1032" s="3" t="s">
        <v>7930</v>
      </c>
      <c r="D1032">
        <v>3500</v>
      </c>
      <c r="E1032">
        <v>3659</v>
      </c>
      <c r="F1032" t="s">
        <v>8219</v>
      </c>
      <c r="G1032" t="s">
        <v>8224</v>
      </c>
      <c r="H1032" t="s">
        <v>8246</v>
      </c>
      <c r="I1032">
        <v>1451881207</v>
      </c>
      <c r="J1032">
        <v>1449116407</v>
      </c>
      <c r="K1032" t="b">
        <v>0</v>
      </c>
      <c r="L1032">
        <v>46</v>
      </c>
      <c r="M1032" t="b">
        <v>1</v>
      </c>
      <c r="N1032" t="s">
        <v>8271</v>
      </c>
      <c r="O1032" s="8">
        <f t="shared" si="112"/>
        <v>104.54285714285714</v>
      </c>
      <c r="P1032" s="9">
        <f t="shared" si="113"/>
        <v>79.543478260869563</v>
      </c>
      <c r="Q1032" t="s">
        <v>8317</v>
      </c>
      <c r="R1032" t="s">
        <v>8318</v>
      </c>
      <c r="S1032" s="13">
        <f t="shared" si="114"/>
        <v>42340.972303240742</v>
      </c>
      <c r="T1032" s="14">
        <f t="shared" si="115"/>
        <v>42372.972303240742</v>
      </c>
      <c r="U1032" s="13" t="str">
        <f t="shared" si="116"/>
        <v>Dec</v>
      </c>
      <c r="V1032" t="str">
        <f t="shared" si="117"/>
        <v>Jan</v>
      </c>
      <c r="W1032" t="str">
        <f t="shared" si="118"/>
        <v>2015</v>
      </c>
    </row>
    <row r="1033" spans="1:23" ht="45" x14ac:dyDescent="0.2">
      <c r="A1033">
        <v>2</v>
      </c>
      <c r="B1033" s="3" t="s">
        <v>4</v>
      </c>
      <c r="C1033" s="3" t="s">
        <v>4113</v>
      </c>
      <c r="D1033">
        <v>500</v>
      </c>
      <c r="E1033">
        <v>525</v>
      </c>
      <c r="F1033" t="s">
        <v>8219</v>
      </c>
      <c r="G1033" t="s">
        <v>8225</v>
      </c>
      <c r="H1033" t="s">
        <v>8247</v>
      </c>
      <c r="I1033">
        <v>1455555083</v>
      </c>
      <c r="J1033">
        <v>1454691083</v>
      </c>
      <c r="K1033" t="b">
        <v>0</v>
      </c>
      <c r="L1033">
        <v>35</v>
      </c>
      <c r="M1033" t="b">
        <v>1</v>
      </c>
      <c r="N1033" t="s">
        <v>8265</v>
      </c>
      <c r="O1033" s="8">
        <f t="shared" si="112"/>
        <v>105</v>
      </c>
      <c r="P1033" s="9">
        <f t="shared" si="113"/>
        <v>15</v>
      </c>
      <c r="Q1033" t="s">
        <v>8310</v>
      </c>
      <c r="R1033" t="s">
        <v>8311</v>
      </c>
      <c r="S1033" s="13">
        <f t="shared" si="114"/>
        <v>42405.494016203702</v>
      </c>
      <c r="T1033" s="14">
        <f t="shared" si="115"/>
        <v>42415.494016203702</v>
      </c>
      <c r="U1033" s="13" t="str">
        <f t="shared" si="116"/>
        <v>Feb</v>
      </c>
      <c r="V1033" t="str">
        <f t="shared" si="117"/>
        <v>Feb</v>
      </c>
      <c r="W1033" t="str">
        <f t="shared" si="118"/>
        <v>2016</v>
      </c>
    </row>
    <row r="1034" spans="1:23" ht="45" x14ac:dyDescent="0.2">
      <c r="A1034">
        <v>62</v>
      </c>
      <c r="B1034" s="3" t="s">
        <v>64</v>
      </c>
      <c r="C1034" s="3" t="s">
        <v>4173</v>
      </c>
      <c r="D1034">
        <v>3000</v>
      </c>
      <c r="E1034">
        <v>4642</v>
      </c>
      <c r="F1034" t="s">
        <v>8219</v>
      </c>
      <c r="G1034" t="s">
        <v>8224</v>
      </c>
      <c r="H1034" t="s">
        <v>8246</v>
      </c>
      <c r="I1034">
        <v>1362337878</v>
      </c>
      <c r="J1034">
        <v>1360177878</v>
      </c>
      <c r="K1034" t="b">
        <v>0</v>
      </c>
      <c r="L1034">
        <v>48</v>
      </c>
      <c r="M1034" t="b">
        <v>1</v>
      </c>
      <c r="N1034" t="s">
        <v>8266</v>
      </c>
      <c r="O1034" s="8">
        <f t="shared" si="112"/>
        <v>154.73333333333332</v>
      </c>
      <c r="P1034" s="9">
        <f t="shared" si="113"/>
        <v>96.708333333333329</v>
      </c>
      <c r="Q1034" t="s">
        <v>8310</v>
      </c>
      <c r="R1034" t="s">
        <v>8312</v>
      </c>
      <c r="S1034" s="13">
        <f t="shared" si="114"/>
        <v>41311.591180555552</v>
      </c>
      <c r="T1034" s="14">
        <f t="shared" si="115"/>
        <v>41336.591180555552</v>
      </c>
      <c r="U1034" s="13" t="str">
        <f t="shared" si="116"/>
        <v>Feb</v>
      </c>
      <c r="V1034" t="str">
        <f t="shared" si="117"/>
        <v>Mar</v>
      </c>
      <c r="W1034" t="str">
        <f t="shared" si="118"/>
        <v>2013</v>
      </c>
    </row>
    <row r="1035" spans="1:23" ht="45" x14ac:dyDescent="0.2">
      <c r="A1035">
        <v>73</v>
      </c>
      <c r="B1035" s="3" t="s">
        <v>75</v>
      </c>
      <c r="C1035" s="3" t="s">
        <v>4184</v>
      </c>
      <c r="D1035">
        <v>900</v>
      </c>
      <c r="E1035">
        <v>900</v>
      </c>
      <c r="F1035" t="s">
        <v>8219</v>
      </c>
      <c r="G1035" t="s">
        <v>8224</v>
      </c>
      <c r="H1035" t="s">
        <v>8246</v>
      </c>
      <c r="I1035">
        <v>1304395140</v>
      </c>
      <c r="J1035">
        <v>1297620584</v>
      </c>
      <c r="K1035" t="b">
        <v>0</v>
      </c>
      <c r="L1035">
        <v>18</v>
      </c>
      <c r="M1035" t="b">
        <v>1</v>
      </c>
      <c r="N1035" t="s">
        <v>8266</v>
      </c>
      <c r="O1035" s="8">
        <f t="shared" si="112"/>
        <v>100</v>
      </c>
      <c r="P1035" s="9">
        <f t="shared" si="113"/>
        <v>50</v>
      </c>
      <c r="Q1035" t="s">
        <v>8310</v>
      </c>
      <c r="R1035" t="s">
        <v>8312</v>
      </c>
      <c r="S1035" s="13">
        <f t="shared" si="114"/>
        <v>40587.548425925925</v>
      </c>
      <c r="T1035" s="14">
        <f t="shared" si="115"/>
        <v>40665.957638888889</v>
      </c>
      <c r="U1035" s="13" t="str">
        <f t="shared" si="116"/>
        <v>Feb</v>
      </c>
      <c r="V1035" t="str">
        <f t="shared" si="117"/>
        <v>May</v>
      </c>
      <c r="W1035" t="str">
        <f t="shared" si="118"/>
        <v>2011</v>
      </c>
    </row>
    <row r="1036" spans="1:23" ht="45" x14ac:dyDescent="0.2">
      <c r="A1036">
        <v>83</v>
      </c>
      <c r="B1036" s="3" t="s">
        <v>85</v>
      </c>
      <c r="C1036" s="3" t="s">
        <v>4194</v>
      </c>
      <c r="D1036">
        <v>200</v>
      </c>
      <c r="E1036">
        <v>205</v>
      </c>
      <c r="F1036" t="s">
        <v>8219</v>
      </c>
      <c r="G1036" t="s">
        <v>8225</v>
      </c>
      <c r="H1036" t="s">
        <v>8247</v>
      </c>
      <c r="I1036">
        <v>1424604600</v>
      </c>
      <c r="J1036">
        <v>1423320389</v>
      </c>
      <c r="K1036" t="b">
        <v>0</v>
      </c>
      <c r="L1036">
        <v>13</v>
      </c>
      <c r="M1036" t="b">
        <v>1</v>
      </c>
      <c r="N1036" t="s">
        <v>8266</v>
      </c>
      <c r="O1036" s="8">
        <f t="shared" si="112"/>
        <v>102.49999999999999</v>
      </c>
      <c r="P1036" s="9">
        <f t="shared" si="113"/>
        <v>15.76923076923077</v>
      </c>
      <c r="Q1036" t="s">
        <v>8310</v>
      </c>
      <c r="R1036" t="s">
        <v>8312</v>
      </c>
      <c r="S1036" s="13">
        <f t="shared" si="114"/>
        <v>42042.407280092586</v>
      </c>
      <c r="T1036" s="14">
        <f t="shared" si="115"/>
        <v>42057.270833333336</v>
      </c>
      <c r="U1036" s="13" t="str">
        <f t="shared" si="116"/>
        <v>Feb</v>
      </c>
      <c r="V1036" t="str">
        <f t="shared" si="117"/>
        <v>Feb</v>
      </c>
      <c r="W1036" t="str">
        <f t="shared" si="118"/>
        <v>2015</v>
      </c>
    </row>
    <row r="1037" spans="1:23" ht="30" x14ac:dyDescent="0.2">
      <c r="A1037">
        <v>103</v>
      </c>
      <c r="B1037" s="3" t="s">
        <v>105</v>
      </c>
      <c r="C1037" s="3" t="s">
        <v>4214</v>
      </c>
      <c r="D1037">
        <v>1300</v>
      </c>
      <c r="E1037">
        <v>1367</v>
      </c>
      <c r="F1037" t="s">
        <v>8219</v>
      </c>
      <c r="G1037" t="s">
        <v>8225</v>
      </c>
      <c r="H1037" t="s">
        <v>8247</v>
      </c>
      <c r="I1037">
        <v>1394220030</v>
      </c>
      <c r="J1037">
        <v>1392232830</v>
      </c>
      <c r="K1037" t="b">
        <v>0</v>
      </c>
      <c r="L1037">
        <v>49</v>
      </c>
      <c r="M1037" t="b">
        <v>1</v>
      </c>
      <c r="N1037" t="s">
        <v>8266</v>
      </c>
      <c r="O1037" s="8">
        <f t="shared" si="112"/>
        <v>105.15384615384616</v>
      </c>
      <c r="P1037" s="9">
        <f t="shared" si="113"/>
        <v>27.897959183673468</v>
      </c>
      <c r="Q1037" t="s">
        <v>8310</v>
      </c>
      <c r="R1037" t="s">
        <v>8312</v>
      </c>
      <c r="S1037" s="13">
        <f t="shared" si="114"/>
        <v>41682.597569444442</v>
      </c>
      <c r="T1037" s="14">
        <f t="shared" si="115"/>
        <v>41705.597569444442</v>
      </c>
      <c r="U1037" s="13" t="str">
        <f t="shared" si="116"/>
        <v>Feb</v>
      </c>
      <c r="V1037" t="str">
        <f t="shared" si="117"/>
        <v>Mar</v>
      </c>
      <c r="W1037" t="str">
        <f t="shared" si="118"/>
        <v>2014</v>
      </c>
    </row>
    <row r="1038" spans="1:23" ht="45" x14ac:dyDescent="0.2">
      <c r="A1038">
        <v>116</v>
      </c>
      <c r="B1038" s="3" t="s">
        <v>118</v>
      </c>
      <c r="C1038" s="3" t="s">
        <v>4227</v>
      </c>
      <c r="D1038">
        <v>3500</v>
      </c>
      <c r="E1038">
        <v>3978</v>
      </c>
      <c r="F1038" t="s">
        <v>8219</v>
      </c>
      <c r="G1038" t="s">
        <v>8224</v>
      </c>
      <c r="H1038" t="s">
        <v>8246</v>
      </c>
      <c r="I1038">
        <v>1302260155</v>
      </c>
      <c r="J1038">
        <v>1298289355</v>
      </c>
      <c r="K1038" t="b">
        <v>0</v>
      </c>
      <c r="L1038">
        <v>57</v>
      </c>
      <c r="M1038" t="b">
        <v>1</v>
      </c>
      <c r="N1038" t="s">
        <v>8266</v>
      </c>
      <c r="O1038" s="8">
        <f t="shared" si="112"/>
        <v>113.65714285714286</v>
      </c>
      <c r="P1038" s="9">
        <f t="shared" si="113"/>
        <v>69.78947368421052</v>
      </c>
      <c r="Q1038" t="s">
        <v>8310</v>
      </c>
      <c r="R1038" t="s">
        <v>8312</v>
      </c>
      <c r="S1038" s="13">
        <f t="shared" si="114"/>
        <v>40595.288831018515</v>
      </c>
      <c r="T1038" s="14">
        <f t="shared" si="115"/>
        <v>40641.247164351851</v>
      </c>
      <c r="U1038" s="13" t="str">
        <f t="shared" si="116"/>
        <v>Feb</v>
      </c>
      <c r="V1038" t="str">
        <f t="shared" si="117"/>
        <v>Apr</v>
      </c>
      <c r="W1038" t="str">
        <f t="shared" si="118"/>
        <v>2011</v>
      </c>
    </row>
    <row r="1039" spans="1:23" ht="45" x14ac:dyDescent="0.2">
      <c r="A1039">
        <v>244</v>
      </c>
      <c r="B1039" s="4">
        <v>39756</v>
      </c>
      <c r="C1039" s="3" t="s">
        <v>4354</v>
      </c>
      <c r="D1039">
        <v>3500</v>
      </c>
      <c r="E1039">
        <v>3981.5</v>
      </c>
      <c r="F1039" t="s">
        <v>8219</v>
      </c>
      <c r="G1039" t="s">
        <v>8224</v>
      </c>
      <c r="H1039" t="s">
        <v>8246</v>
      </c>
      <c r="I1039">
        <v>1268723160</v>
      </c>
      <c r="J1039">
        <v>1265269559</v>
      </c>
      <c r="K1039" t="b">
        <v>1</v>
      </c>
      <c r="L1039">
        <v>84</v>
      </c>
      <c r="M1039" t="b">
        <v>1</v>
      </c>
      <c r="N1039" t="s">
        <v>8269</v>
      </c>
      <c r="O1039" s="8">
        <f t="shared" si="112"/>
        <v>113.75714285714287</v>
      </c>
      <c r="P1039" s="9">
        <f t="shared" si="113"/>
        <v>47.398809523809526</v>
      </c>
      <c r="Q1039" t="s">
        <v>8310</v>
      </c>
      <c r="R1039" t="s">
        <v>8315</v>
      </c>
      <c r="S1039" s="13">
        <f t="shared" si="114"/>
        <v>40213.115266203698</v>
      </c>
      <c r="T1039" s="14">
        <f t="shared" si="115"/>
        <v>40253.087500000001</v>
      </c>
      <c r="U1039" s="13" t="str">
        <f t="shared" si="116"/>
        <v>Feb</v>
      </c>
      <c r="V1039" t="str">
        <f t="shared" si="117"/>
        <v>Mar</v>
      </c>
      <c r="W1039" t="str">
        <f t="shared" si="118"/>
        <v>2010</v>
      </c>
    </row>
    <row r="1040" spans="1:23" ht="30" x14ac:dyDescent="0.2">
      <c r="A1040">
        <v>255</v>
      </c>
      <c r="B1040" s="3" t="s">
        <v>256</v>
      </c>
      <c r="C1040" s="3" t="s">
        <v>4365</v>
      </c>
      <c r="D1040">
        <v>8000</v>
      </c>
      <c r="E1040">
        <v>8538.66</v>
      </c>
      <c r="F1040" t="s">
        <v>8219</v>
      </c>
      <c r="G1040" t="s">
        <v>8224</v>
      </c>
      <c r="H1040" t="s">
        <v>8246</v>
      </c>
      <c r="I1040">
        <v>1300275482</v>
      </c>
      <c r="J1040">
        <v>1297687082</v>
      </c>
      <c r="K1040" t="b">
        <v>1</v>
      </c>
      <c r="L1040">
        <v>188</v>
      </c>
      <c r="M1040" t="b">
        <v>1</v>
      </c>
      <c r="N1040" t="s">
        <v>8269</v>
      </c>
      <c r="O1040" s="8">
        <f t="shared" si="112"/>
        <v>106.73325</v>
      </c>
      <c r="P1040" s="9">
        <f t="shared" si="113"/>
        <v>45.418404255319146</v>
      </c>
      <c r="Q1040" t="s">
        <v>8310</v>
      </c>
      <c r="R1040" t="s">
        <v>8315</v>
      </c>
      <c r="S1040" s="13">
        <f t="shared" si="114"/>
        <v>40588.318078703705</v>
      </c>
      <c r="T1040" s="14">
        <f t="shared" si="115"/>
        <v>40618.276412037034</v>
      </c>
      <c r="U1040" s="13" t="str">
        <f t="shared" si="116"/>
        <v>Feb</v>
      </c>
      <c r="V1040" t="str">
        <f t="shared" si="117"/>
        <v>Mar</v>
      </c>
      <c r="W1040" t="str">
        <f t="shared" si="118"/>
        <v>2011</v>
      </c>
    </row>
    <row r="1041" spans="1:23" ht="45" x14ac:dyDescent="0.2">
      <c r="A1041">
        <v>256</v>
      </c>
      <c r="B1041" s="3" t="s">
        <v>257</v>
      </c>
      <c r="C1041" s="3" t="s">
        <v>4366</v>
      </c>
      <c r="D1041">
        <v>13000</v>
      </c>
      <c r="E1041">
        <v>18083</v>
      </c>
      <c r="F1041" t="s">
        <v>8219</v>
      </c>
      <c r="G1041" t="s">
        <v>8224</v>
      </c>
      <c r="H1041" t="s">
        <v>8246</v>
      </c>
      <c r="I1041">
        <v>1363458467</v>
      </c>
      <c r="J1041">
        <v>1360866467</v>
      </c>
      <c r="K1041" t="b">
        <v>1</v>
      </c>
      <c r="L1041">
        <v>275</v>
      </c>
      <c r="M1041" t="b">
        <v>1</v>
      </c>
      <c r="N1041" t="s">
        <v>8269</v>
      </c>
      <c r="O1041" s="8">
        <f t="shared" si="112"/>
        <v>139.1</v>
      </c>
      <c r="P1041" s="9">
        <f t="shared" si="113"/>
        <v>65.756363636363631</v>
      </c>
      <c r="Q1041" t="s">
        <v>8310</v>
      </c>
      <c r="R1041" t="s">
        <v>8315</v>
      </c>
      <c r="S1041" s="13">
        <f t="shared" si="114"/>
        <v>41319.560960648145</v>
      </c>
      <c r="T1041" s="14">
        <f t="shared" si="115"/>
        <v>41349.560960648145</v>
      </c>
      <c r="U1041" s="13" t="str">
        <f t="shared" si="116"/>
        <v>Feb</v>
      </c>
      <c r="V1041" t="str">
        <f t="shared" si="117"/>
        <v>Mar</v>
      </c>
      <c r="W1041" t="str">
        <f t="shared" si="118"/>
        <v>2013</v>
      </c>
    </row>
    <row r="1042" spans="1:23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12"/>
        <v>0.29411764705882354</v>
      </c>
      <c r="P1042" s="9">
        <f t="shared" si="113"/>
        <v>250</v>
      </c>
      <c r="Q1042" t="s">
        <v>8331</v>
      </c>
      <c r="R1042" t="s">
        <v>8332</v>
      </c>
      <c r="S1042" s="13">
        <f t="shared" si="114"/>
        <v>42579.500104166662</v>
      </c>
      <c r="T1042" s="14">
        <f t="shared" si="115"/>
        <v>42609.500104166662</v>
      </c>
      <c r="U1042" s="13" t="str">
        <f t="shared" si="116"/>
        <v>Jul</v>
      </c>
      <c r="V1042" t="str">
        <f t="shared" si="117"/>
        <v>Aug</v>
      </c>
      <c r="W1042" t="str">
        <f t="shared" si="118"/>
        <v>2016</v>
      </c>
    </row>
    <row r="1043" spans="1:23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12"/>
        <v>0</v>
      </c>
      <c r="P1043" s="9">
        <f t="shared" si="113"/>
        <v>0</v>
      </c>
      <c r="Q1043" t="s">
        <v>8331</v>
      </c>
      <c r="R1043" t="s">
        <v>8332</v>
      </c>
      <c r="S1043" s="13">
        <f t="shared" si="114"/>
        <v>41830.851759259254</v>
      </c>
      <c r="T1043" s="14">
        <f t="shared" si="115"/>
        <v>41850.851759259254</v>
      </c>
      <c r="U1043" s="13" t="str">
        <f t="shared" si="116"/>
        <v>Jul</v>
      </c>
      <c r="V1043" t="str">
        <f t="shared" si="117"/>
        <v>Jul</v>
      </c>
      <c r="W1043" t="str">
        <f t="shared" si="118"/>
        <v>2014</v>
      </c>
    </row>
    <row r="1044" spans="1:23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12"/>
        <v>1.5384615384615385</v>
      </c>
      <c r="P1044" s="9">
        <f t="shared" si="113"/>
        <v>10</v>
      </c>
      <c r="Q1044" t="s">
        <v>8331</v>
      </c>
      <c r="R1044" t="s">
        <v>8332</v>
      </c>
      <c r="S1044" s="13">
        <f t="shared" si="114"/>
        <v>41851.487824074073</v>
      </c>
      <c r="T1044" s="14">
        <f t="shared" si="115"/>
        <v>41894.208333333328</v>
      </c>
      <c r="U1044" s="13" t="str">
        <f t="shared" si="116"/>
        <v>Jul</v>
      </c>
      <c r="V1044" t="str">
        <f t="shared" si="117"/>
        <v>Sep</v>
      </c>
      <c r="W1044" t="str">
        <f t="shared" si="118"/>
        <v>2014</v>
      </c>
    </row>
    <row r="1045" spans="1:23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12"/>
        <v>8.5370000000000008</v>
      </c>
      <c r="P1045" s="9">
        <f t="shared" si="113"/>
        <v>29.236301369863014</v>
      </c>
      <c r="Q1045" t="s">
        <v>8331</v>
      </c>
      <c r="R1045" t="s">
        <v>8332</v>
      </c>
      <c r="S1045" s="13">
        <f t="shared" si="114"/>
        <v>42114.044618055552</v>
      </c>
      <c r="T1045" s="14">
        <f t="shared" si="115"/>
        <v>42144.044618055552</v>
      </c>
      <c r="U1045" s="13" t="str">
        <f t="shared" si="116"/>
        <v>Apr</v>
      </c>
      <c r="V1045" t="str">
        <f t="shared" si="117"/>
        <v>May</v>
      </c>
      <c r="W1045" t="str">
        <f t="shared" si="118"/>
        <v>2015</v>
      </c>
    </row>
    <row r="1046" spans="1:23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12"/>
        <v>8.5714285714285715E-2</v>
      </c>
      <c r="P1046" s="9">
        <f t="shared" si="113"/>
        <v>3</v>
      </c>
      <c r="Q1046" t="s">
        <v>8331</v>
      </c>
      <c r="R1046" t="s">
        <v>8332</v>
      </c>
      <c r="S1046" s="13">
        <f t="shared" si="114"/>
        <v>42011.717604166661</v>
      </c>
      <c r="T1046" s="14">
        <f t="shared" si="115"/>
        <v>42068.643749999996</v>
      </c>
      <c r="U1046" s="13" t="str">
        <f t="shared" si="116"/>
        <v>Jan</v>
      </c>
      <c r="V1046" t="str">
        <f t="shared" si="117"/>
        <v>Mar</v>
      </c>
      <c r="W1046" t="str">
        <f t="shared" si="118"/>
        <v>2015</v>
      </c>
    </row>
    <row r="1047" spans="1:23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12"/>
        <v>2.6599999999999997</v>
      </c>
      <c r="P1047" s="9">
        <f t="shared" si="113"/>
        <v>33.25</v>
      </c>
      <c r="Q1047" t="s">
        <v>8331</v>
      </c>
      <c r="R1047" t="s">
        <v>8332</v>
      </c>
      <c r="S1047" s="13">
        <f t="shared" si="114"/>
        <v>41844.666087962956</v>
      </c>
      <c r="T1047" s="14">
        <f t="shared" si="115"/>
        <v>41874.666087962956</v>
      </c>
      <c r="U1047" s="13" t="str">
        <f t="shared" si="116"/>
        <v>Jul</v>
      </c>
      <c r="V1047" t="str">
        <f t="shared" si="117"/>
        <v>Aug</v>
      </c>
      <c r="W1047" t="str">
        <f t="shared" si="118"/>
        <v>2014</v>
      </c>
    </row>
    <row r="1048" spans="1:23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12"/>
        <v>0</v>
      </c>
      <c r="P1048" s="9">
        <f t="shared" si="113"/>
        <v>0</v>
      </c>
      <c r="Q1048" t="s">
        <v>8331</v>
      </c>
      <c r="R1048" t="s">
        <v>8332</v>
      </c>
      <c r="S1048" s="13">
        <f t="shared" si="114"/>
        <v>42319.643055555549</v>
      </c>
      <c r="T1048" s="14">
        <f t="shared" si="115"/>
        <v>42364.643055555549</v>
      </c>
      <c r="U1048" s="13" t="str">
        <f t="shared" si="116"/>
        <v>Nov</v>
      </c>
      <c r="V1048" t="str">
        <f t="shared" si="117"/>
        <v>Dec</v>
      </c>
      <c r="W1048" t="str">
        <f t="shared" si="118"/>
        <v>2015</v>
      </c>
    </row>
    <row r="1049" spans="1:23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12"/>
        <v>0.05</v>
      </c>
      <c r="P1049" s="9">
        <f t="shared" si="113"/>
        <v>1</v>
      </c>
      <c r="Q1049" t="s">
        <v>8331</v>
      </c>
      <c r="R1049" t="s">
        <v>8332</v>
      </c>
      <c r="S1049" s="13">
        <f t="shared" si="114"/>
        <v>41918.610127314816</v>
      </c>
      <c r="T1049" s="14">
        <f t="shared" si="115"/>
        <v>41948.65179398148</v>
      </c>
      <c r="U1049" s="13" t="str">
        <f t="shared" si="116"/>
        <v>Oct</v>
      </c>
      <c r="V1049" t="str">
        <f t="shared" si="117"/>
        <v>Nov</v>
      </c>
      <c r="W1049" t="str">
        <f t="shared" si="118"/>
        <v>2014</v>
      </c>
    </row>
    <row r="1050" spans="1:23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12"/>
        <v>1.4133333333333333</v>
      </c>
      <c r="P1050" s="9">
        <f t="shared" si="113"/>
        <v>53</v>
      </c>
      <c r="Q1050" t="s">
        <v>8331</v>
      </c>
      <c r="R1050" t="s">
        <v>8332</v>
      </c>
      <c r="S1050" s="13">
        <f t="shared" si="114"/>
        <v>42597.844780092586</v>
      </c>
      <c r="T1050" s="14">
        <f t="shared" si="115"/>
        <v>42637.844780092586</v>
      </c>
      <c r="U1050" s="13" t="str">
        <f t="shared" si="116"/>
        <v>Aug</v>
      </c>
      <c r="V1050" t="str">
        <f t="shared" si="117"/>
        <v>Sep</v>
      </c>
      <c r="W1050" t="str">
        <f t="shared" si="118"/>
        <v>2016</v>
      </c>
    </row>
    <row r="1051" spans="1:23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12"/>
        <v>0</v>
      </c>
      <c r="P1051" s="9">
        <f t="shared" si="113"/>
        <v>0</v>
      </c>
      <c r="Q1051" t="s">
        <v>8331</v>
      </c>
      <c r="R1051" t="s">
        <v>8332</v>
      </c>
      <c r="S1051" s="13">
        <f t="shared" si="114"/>
        <v>42382.222743055558</v>
      </c>
      <c r="T1051" s="14">
        <f t="shared" si="115"/>
        <v>42412.222743055558</v>
      </c>
      <c r="U1051" s="13" t="str">
        <f t="shared" si="116"/>
        <v>Jan</v>
      </c>
      <c r="V1051" t="str">
        <f t="shared" si="117"/>
        <v>Feb</v>
      </c>
      <c r="W1051" t="str">
        <f t="shared" si="118"/>
        <v>2016</v>
      </c>
    </row>
    <row r="1052" spans="1:23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12"/>
        <v>0</v>
      </c>
      <c r="P1052" s="9">
        <f t="shared" si="113"/>
        <v>0</v>
      </c>
      <c r="Q1052" t="s">
        <v>8331</v>
      </c>
      <c r="R1052" t="s">
        <v>8332</v>
      </c>
      <c r="S1052" s="13">
        <f t="shared" si="114"/>
        <v>42231.588854166665</v>
      </c>
      <c r="T1052" s="14">
        <f t="shared" si="115"/>
        <v>42261.588854166665</v>
      </c>
      <c r="U1052" s="13" t="str">
        <f t="shared" si="116"/>
        <v>Aug</v>
      </c>
      <c r="V1052" t="str">
        <f t="shared" si="117"/>
        <v>Sep</v>
      </c>
      <c r="W1052" t="str">
        <f t="shared" si="118"/>
        <v>2015</v>
      </c>
    </row>
    <row r="1053" spans="1:23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12"/>
        <v>0</v>
      </c>
      <c r="P1053" s="9">
        <f t="shared" si="113"/>
        <v>0</v>
      </c>
      <c r="Q1053" t="s">
        <v>8331</v>
      </c>
      <c r="R1053" t="s">
        <v>8332</v>
      </c>
      <c r="S1053" s="13">
        <f t="shared" si="114"/>
        <v>41849.805844907409</v>
      </c>
      <c r="T1053" s="14">
        <f t="shared" si="115"/>
        <v>41877.805844907409</v>
      </c>
      <c r="U1053" s="13" t="str">
        <f t="shared" si="116"/>
        <v>Jul</v>
      </c>
      <c r="V1053" t="str">
        <f t="shared" si="117"/>
        <v>Aug</v>
      </c>
      <c r="W1053" t="str">
        <f t="shared" si="118"/>
        <v>2014</v>
      </c>
    </row>
    <row r="1054" spans="1:23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12"/>
        <v>0</v>
      </c>
      <c r="P1054" s="9">
        <f t="shared" si="113"/>
        <v>0</v>
      </c>
      <c r="Q1054" t="s">
        <v>8331</v>
      </c>
      <c r="R1054" t="s">
        <v>8332</v>
      </c>
      <c r="S1054" s="13">
        <f t="shared" si="114"/>
        <v>42483.589062499996</v>
      </c>
      <c r="T1054" s="14">
        <f t="shared" si="115"/>
        <v>42527.631249999999</v>
      </c>
      <c r="U1054" s="13" t="str">
        <f t="shared" si="116"/>
        <v>Apr</v>
      </c>
      <c r="V1054" t="str">
        <f t="shared" si="117"/>
        <v>Jun</v>
      </c>
      <c r="W1054" t="str">
        <f t="shared" si="118"/>
        <v>2016</v>
      </c>
    </row>
    <row r="1055" spans="1:23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12"/>
        <v>1</v>
      </c>
      <c r="P1055" s="9">
        <f t="shared" si="113"/>
        <v>15</v>
      </c>
      <c r="Q1055" t="s">
        <v>8331</v>
      </c>
      <c r="R1055" t="s">
        <v>8332</v>
      </c>
      <c r="S1055" s="13">
        <f t="shared" si="114"/>
        <v>42774.964490740742</v>
      </c>
      <c r="T1055" s="14">
        <f t="shared" si="115"/>
        <v>42799.964490740742</v>
      </c>
      <c r="U1055" s="13" t="str">
        <f t="shared" si="116"/>
        <v>Feb</v>
      </c>
      <c r="V1055" t="str">
        <f t="shared" si="117"/>
        <v>Mar</v>
      </c>
      <c r="W1055" t="str">
        <f t="shared" si="118"/>
        <v>2017</v>
      </c>
    </row>
    <row r="1056" spans="1:23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12"/>
        <v>0</v>
      </c>
      <c r="P1056" s="9">
        <f t="shared" si="113"/>
        <v>0</v>
      </c>
      <c r="Q1056" t="s">
        <v>8331</v>
      </c>
      <c r="R1056" t="s">
        <v>8332</v>
      </c>
      <c r="S1056" s="13">
        <f t="shared" si="114"/>
        <v>41831.643506944441</v>
      </c>
      <c r="T1056" s="14">
        <f t="shared" si="115"/>
        <v>41861.708333333328</v>
      </c>
      <c r="U1056" s="13" t="str">
        <f t="shared" si="116"/>
        <v>Jul</v>
      </c>
      <c r="V1056" t="str">
        <f t="shared" si="117"/>
        <v>Aug</v>
      </c>
      <c r="W1056" t="str">
        <f t="shared" si="118"/>
        <v>2014</v>
      </c>
    </row>
    <row r="1057" spans="1:23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12"/>
        <v>0</v>
      </c>
      <c r="P1057" s="9">
        <f t="shared" si="113"/>
        <v>0</v>
      </c>
      <c r="Q1057" t="s">
        <v>8331</v>
      </c>
      <c r="R1057" t="s">
        <v>8332</v>
      </c>
      <c r="S1057" s="13">
        <f t="shared" si="114"/>
        <v>42406.784085648142</v>
      </c>
      <c r="T1057" s="14">
        <f t="shared" si="115"/>
        <v>42436.784085648142</v>
      </c>
      <c r="U1057" s="13" t="str">
        <f t="shared" si="116"/>
        <v>Feb</v>
      </c>
      <c r="V1057" t="str">
        <f t="shared" si="117"/>
        <v>Mar</v>
      </c>
      <c r="W1057" t="str">
        <f t="shared" si="118"/>
        <v>2016</v>
      </c>
    </row>
    <row r="1058" spans="1:23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12"/>
        <v>0</v>
      </c>
      <c r="P1058" s="9">
        <f t="shared" si="113"/>
        <v>0</v>
      </c>
      <c r="Q1058" t="s">
        <v>8331</v>
      </c>
      <c r="R1058" t="s">
        <v>8332</v>
      </c>
      <c r="S1058" s="13">
        <f t="shared" si="114"/>
        <v>42058.511307870365</v>
      </c>
      <c r="T1058" s="14">
        <f t="shared" si="115"/>
        <v>42118.469641203701</v>
      </c>
      <c r="U1058" s="13" t="str">
        <f t="shared" si="116"/>
        <v>Feb</v>
      </c>
      <c r="V1058" t="str">
        <f t="shared" si="117"/>
        <v>Apr</v>
      </c>
      <c r="W1058" t="str">
        <f t="shared" si="118"/>
        <v>2015</v>
      </c>
    </row>
    <row r="1059" spans="1:23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12"/>
        <v>0</v>
      </c>
      <c r="P1059" s="9">
        <f t="shared" si="113"/>
        <v>0</v>
      </c>
      <c r="Q1059" t="s">
        <v>8331</v>
      </c>
      <c r="R1059" t="s">
        <v>8332</v>
      </c>
      <c r="S1059" s="13">
        <f t="shared" si="114"/>
        <v>42678.662997685184</v>
      </c>
      <c r="T1059" s="14">
        <f t="shared" si="115"/>
        <v>42708.704664351848</v>
      </c>
      <c r="U1059" s="13" t="str">
        <f t="shared" si="116"/>
        <v>Nov</v>
      </c>
      <c r="V1059" t="str">
        <f t="shared" si="117"/>
        <v>Dec</v>
      </c>
      <c r="W1059" t="str">
        <f t="shared" si="118"/>
        <v>2016</v>
      </c>
    </row>
    <row r="1060" spans="1:23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12"/>
        <v>0</v>
      </c>
      <c r="P1060" s="9">
        <f t="shared" si="113"/>
        <v>0</v>
      </c>
      <c r="Q1060" t="s">
        <v>8331</v>
      </c>
      <c r="R1060" t="s">
        <v>8332</v>
      </c>
      <c r="S1060" s="13">
        <f t="shared" si="114"/>
        <v>42047.692627314813</v>
      </c>
      <c r="T1060" s="14">
        <f t="shared" si="115"/>
        <v>42088.791666666664</v>
      </c>
      <c r="U1060" s="13" t="str">
        <f t="shared" si="116"/>
        <v>Feb</v>
      </c>
      <c r="V1060" t="str">
        <f t="shared" si="117"/>
        <v>Mar</v>
      </c>
      <c r="W1060" t="str">
        <f t="shared" si="118"/>
        <v>2015</v>
      </c>
    </row>
    <row r="1061" spans="1:23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12"/>
        <v>0</v>
      </c>
      <c r="P1061" s="9">
        <f t="shared" si="113"/>
        <v>0</v>
      </c>
      <c r="Q1061" t="s">
        <v>8331</v>
      </c>
      <c r="R1061" t="s">
        <v>8332</v>
      </c>
      <c r="S1061" s="13">
        <f t="shared" si="114"/>
        <v>42046.581666666665</v>
      </c>
      <c r="T1061" s="14">
        <f t="shared" si="115"/>
        <v>42076.54</v>
      </c>
      <c r="U1061" s="13" t="str">
        <f t="shared" si="116"/>
        <v>Feb</v>
      </c>
      <c r="V1061" t="str">
        <f t="shared" si="117"/>
        <v>Mar</v>
      </c>
      <c r="W1061" t="str">
        <f t="shared" si="118"/>
        <v>2015</v>
      </c>
    </row>
    <row r="1062" spans="1:23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12"/>
        <v>1</v>
      </c>
      <c r="P1062" s="9">
        <f t="shared" si="113"/>
        <v>50</v>
      </c>
      <c r="Q1062" t="s">
        <v>8331</v>
      </c>
      <c r="R1062" t="s">
        <v>8332</v>
      </c>
      <c r="S1062" s="13">
        <f t="shared" si="114"/>
        <v>42079.704780092587</v>
      </c>
      <c r="T1062" s="14">
        <f t="shared" si="115"/>
        <v>42109.704780092587</v>
      </c>
      <c r="U1062" s="13" t="str">
        <f t="shared" si="116"/>
        <v>Mar</v>
      </c>
      <c r="V1062" t="str">
        <f t="shared" si="117"/>
        <v>Apr</v>
      </c>
      <c r="W1062" t="str">
        <f t="shared" si="118"/>
        <v>2015</v>
      </c>
    </row>
    <row r="1063" spans="1:23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12"/>
        <v>0</v>
      </c>
      <c r="P1063" s="9">
        <f t="shared" si="113"/>
        <v>0</v>
      </c>
      <c r="Q1063" t="s">
        <v>8331</v>
      </c>
      <c r="R1063" t="s">
        <v>8332</v>
      </c>
      <c r="S1063" s="13">
        <f t="shared" si="114"/>
        <v>42432.068379629629</v>
      </c>
      <c r="T1063" s="14">
        <f t="shared" si="115"/>
        <v>42491.833333333336</v>
      </c>
      <c r="U1063" s="13" t="str">
        <f t="shared" si="116"/>
        <v>Mar</v>
      </c>
      <c r="V1063" t="str">
        <f t="shared" si="117"/>
        <v>May</v>
      </c>
      <c r="W1063" t="str">
        <f t="shared" si="118"/>
        <v>2016</v>
      </c>
    </row>
    <row r="1064" spans="1:23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12"/>
        <v>95.477386934673376</v>
      </c>
      <c r="P1064" s="9">
        <f t="shared" si="113"/>
        <v>47.5</v>
      </c>
      <c r="Q1064" t="s">
        <v>8331</v>
      </c>
      <c r="R1064" t="s">
        <v>8332</v>
      </c>
      <c r="S1064" s="13">
        <f t="shared" si="114"/>
        <v>42556.598854166667</v>
      </c>
      <c r="T1064" s="14">
        <f t="shared" si="115"/>
        <v>42563.598854166667</v>
      </c>
      <c r="U1064" s="13" t="str">
        <f t="shared" si="116"/>
        <v>Jul</v>
      </c>
      <c r="V1064" t="str">
        <f t="shared" si="117"/>
        <v>Jul</v>
      </c>
      <c r="W1064" t="str">
        <f t="shared" si="118"/>
        <v>2016</v>
      </c>
    </row>
    <row r="1065" spans="1:23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12"/>
        <v>0</v>
      </c>
      <c r="P1065" s="9">
        <f t="shared" si="113"/>
        <v>0</v>
      </c>
      <c r="Q1065" t="s">
        <v>8331</v>
      </c>
      <c r="R1065" t="s">
        <v>8332</v>
      </c>
      <c r="S1065" s="13">
        <f t="shared" si="114"/>
        <v>42582.822476851848</v>
      </c>
      <c r="T1065" s="14">
        <f t="shared" si="115"/>
        <v>42612.822476851848</v>
      </c>
      <c r="U1065" s="13" t="str">
        <f t="shared" si="116"/>
        <v>Jul</v>
      </c>
      <c r="V1065" t="str">
        <f t="shared" si="117"/>
        <v>Aug</v>
      </c>
      <c r="W1065" t="str">
        <f t="shared" si="118"/>
        <v>2016</v>
      </c>
    </row>
    <row r="1066" spans="1:23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12"/>
        <v>8.974444444444444</v>
      </c>
      <c r="P1066" s="9">
        <f t="shared" si="113"/>
        <v>65.666666666666671</v>
      </c>
      <c r="Q1066" t="s">
        <v>8333</v>
      </c>
      <c r="R1066" t="s">
        <v>8334</v>
      </c>
      <c r="S1066" s="13">
        <f t="shared" si="114"/>
        <v>41417.019710648143</v>
      </c>
      <c r="T1066" s="14">
        <f t="shared" si="115"/>
        <v>41462.019710648143</v>
      </c>
      <c r="U1066" s="13" t="str">
        <f t="shared" si="116"/>
        <v>May</v>
      </c>
      <c r="V1066" t="str">
        <f t="shared" si="117"/>
        <v>Jul</v>
      </c>
      <c r="W1066" t="str">
        <f t="shared" si="118"/>
        <v>2013</v>
      </c>
    </row>
    <row r="1067" spans="1:23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12"/>
        <v>2.7</v>
      </c>
      <c r="P1067" s="9">
        <f t="shared" si="113"/>
        <v>16.2</v>
      </c>
      <c r="Q1067" t="s">
        <v>8333</v>
      </c>
      <c r="R1067" t="s">
        <v>8334</v>
      </c>
      <c r="S1067" s="13">
        <f t="shared" si="114"/>
        <v>41661.172708333332</v>
      </c>
      <c r="T1067" s="14">
        <f t="shared" si="115"/>
        <v>41689.172708333332</v>
      </c>
      <c r="U1067" s="13" t="str">
        <f t="shared" si="116"/>
        <v>Jan</v>
      </c>
      <c r="V1067" t="str">
        <f t="shared" si="117"/>
        <v>Feb</v>
      </c>
      <c r="W1067" t="str">
        <f t="shared" si="118"/>
        <v>2014</v>
      </c>
    </row>
    <row r="1068" spans="1:23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12"/>
        <v>3.3673333333333333</v>
      </c>
      <c r="P1068" s="9">
        <f t="shared" si="113"/>
        <v>34.128378378378379</v>
      </c>
      <c r="Q1068" t="s">
        <v>8333</v>
      </c>
      <c r="R1068" t="s">
        <v>8334</v>
      </c>
      <c r="S1068" s="13">
        <f t="shared" si="114"/>
        <v>41445.754421296289</v>
      </c>
      <c r="T1068" s="14">
        <f t="shared" si="115"/>
        <v>41490.754421296289</v>
      </c>
      <c r="U1068" s="13" t="str">
        <f t="shared" si="116"/>
        <v>Jun</v>
      </c>
      <c r="V1068" t="str">
        <f t="shared" si="117"/>
        <v>Aug</v>
      </c>
      <c r="W1068" t="str">
        <f t="shared" si="118"/>
        <v>2013</v>
      </c>
    </row>
    <row r="1069" spans="1:23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12"/>
        <v>26</v>
      </c>
      <c r="P1069" s="9">
        <f t="shared" si="113"/>
        <v>13</v>
      </c>
      <c r="Q1069" t="s">
        <v>8333</v>
      </c>
      <c r="R1069" t="s">
        <v>8334</v>
      </c>
      <c r="S1069" s="13">
        <f t="shared" si="114"/>
        <v>41599.647349537037</v>
      </c>
      <c r="T1069" s="14">
        <f t="shared" si="115"/>
        <v>41629.647349537037</v>
      </c>
      <c r="U1069" s="13" t="str">
        <f t="shared" si="116"/>
        <v>Nov</v>
      </c>
      <c r="V1069" t="str">
        <f t="shared" si="117"/>
        <v>Dec</v>
      </c>
      <c r="W1069" t="str">
        <f t="shared" si="118"/>
        <v>2013</v>
      </c>
    </row>
    <row r="1070" spans="1:23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12"/>
        <v>0.15</v>
      </c>
      <c r="P1070" s="9">
        <f t="shared" si="113"/>
        <v>11.25</v>
      </c>
      <c r="Q1070" t="s">
        <v>8333</v>
      </c>
      <c r="R1070" t="s">
        <v>8334</v>
      </c>
      <c r="S1070" s="13">
        <f t="shared" si="114"/>
        <v>42440.162777777776</v>
      </c>
      <c r="T1070" s="14">
        <f t="shared" si="115"/>
        <v>42470.121111111112</v>
      </c>
      <c r="U1070" s="13" t="str">
        <f t="shared" si="116"/>
        <v>Mar</v>
      </c>
      <c r="V1070" t="str">
        <f t="shared" si="117"/>
        <v>Apr</v>
      </c>
      <c r="W1070" t="str">
        <f t="shared" si="118"/>
        <v>2016</v>
      </c>
    </row>
    <row r="1071" spans="1:23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12"/>
        <v>38.636363636363633</v>
      </c>
      <c r="P1071" s="9">
        <f t="shared" si="113"/>
        <v>40.476190476190474</v>
      </c>
      <c r="Q1071" t="s">
        <v>8333</v>
      </c>
      <c r="R1071" t="s">
        <v>8334</v>
      </c>
      <c r="S1071" s="13">
        <f t="shared" si="114"/>
        <v>41572.021516203698</v>
      </c>
      <c r="T1071" s="14">
        <f t="shared" si="115"/>
        <v>41604.06318287037</v>
      </c>
      <c r="U1071" s="13" t="str">
        <f t="shared" si="116"/>
        <v>Oct</v>
      </c>
      <c r="V1071" t="str">
        <f t="shared" si="117"/>
        <v>Nov</v>
      </c>
      <c r="W1071" t="str">
        <f t="shared" si="118"/>
        <v>2013</v>
      </c>
    </row>
    <row r="1072" spans="1:23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12"/>
        <v>0.70000000000000007</v>
      </c>
      <c r="P1072" s="9">
        <f t="shared" si="113"/>
        <v>35</v>
      </c>
      <c r="Q1072" t="s">
        <v>8333</v>
      </c>
      <c r="R1072" t="s">
        <v>8334</v>
      </c>
      <c r="S1072" s="13">
        <f t="shared" si="114"/>
        <v>41162.803495370368</v>
      </c>
      <c r="T1072" s="14">
        <f t="shared" si="115"/>
        <v>41182.803495370368</v>
      </c>
      <c r="U1072" s="13" t="str">
        <f t="shared" si="116"/>
        <v>Sep</v>
      </c>
      <c r="V1072" t="str">
        <f t="shared" si="117"/>
        <v>Sep</v>
      </c>
      <c r="W1072" t="str">
        <f t="shared" si="118"/>
        <v>2012</v>
      </c>
    </row>
    <row r="1073" spans="1:23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12"/>
        <v>0</v>
      </c>
      <c r="P1073" s="9">
        <f t="shared" si="113"/>
        <v>0</v>
      </c>
      <c r="Q1073" t="s">
        <v>8333</v>
      </c>
      <c r="R1073" t="s">
        <v>8334</v>
      </c>
      <c r="S1073" s="13">
        <f t="shared" si="114"/>
        <v>42295.545057870368</v>
      </c>
      <c r="T1073" s="14">
        <f t="shared" si="115"/>
        <v>42325.586724537039</v>
      </c>
      <c r="U1073" s="13" t="str">
        <f t="shared" si="116"/>
        <v>Oct</v>
      </c>
      <c r="V1073" t="str">
        <f t="shared" si="117"/>
        <v>Nov</v>
      </c>
      <c r="W1073" t="str">
        <f t="shared" si="118"/>
        <v>2015</v>
      </c>
    </row>
    <row r="1074" spans="1:23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12"/>
        <v>6.8000000000000005E-2</v>
      </c>
      <c r="P1074" s="9">
        <f t="shared" si="113"/>
        <v>12.75</v>
      </c>
      <c r="Q1074" t="s">
        <v>8333</v>
      </c>
      <c r="R1074" t="s">
        <v>8334</v>
      </c>
      <c r="S1074" s="13">
        <f t="shared" si="114"/>
        <v>41645.623807870368</v>
      </c>
      <c r="T1074" s="14">
        <f t="shared" si="115"/>
        <v>41675.623807870368</v>
      </c>
      <c r="U1074" s="13" t="str">
        <f t="shared" si="116"/>
        <v>Jan</v>
      </c>
      <c r="V1074" t="str">
        <f t="shared" si="117"/>
        <v>Feb</v>
      </c>
      <c r="W1074" t="str">
        <f t="shared" si="118"/>
        <v>2014</v>
      </c>
    </row>
    <row r="1075" spans="1:23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12"/>
        <v>1.3333333333333335</v>
      </c>
      <c r="P1075" s="9">
        <f t="shared" si="113"/>
        <v>10</v>
      </c>
      <c r="Q1075" t="s">
        <v>8333</v>
      </c>
      <c r="R1075" t="s">
        <v>8334</v>
      </c>
      <c r="S1075" s="13">
        <f t="shared" si="114"/>
        <v>40802.756261574068</v>
      </c>
      <c r="T1075" s="14">
        <f t="shared" si="115"/>
        <v>40832.756261574068</v>
      </c>
      <c r="U1075" s="13" t="str">
        <f t="shared" si="116"/>
        <v>Sep</v>
      </c>
      <c r="V1075" t="str">
        <f t="shared" si="117"/>
        <v>Oct</v>
      </c>
      <c r="W1075" t="str">
        <f t="shared" si="118"/>
        <v>2011</v>
      </c>
    </row>
    <row r="1076" spans="1:23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12"/>
        <v>6.3092592592592585</v>
      </c>
      <c r="P1076" s="9">
        <f t="shared" si="113"/>
        <v>113.56666666666666</v>
      </c>
      <c r="Q1076" t="s">
        <v>8333</v>
      </c>
      <c r="R1076" t="s">
        <v>8334</v>
      </c>
      <c r="S1076" s="13">
        <f t="shared" si="114"/>
        <v>41612.964641203704</v>
      </c>
      <c r="T1076" s="14">
        <f t="shared" si="115"/>
        <v>41642.964641203704</v>
      </c>
      <c r="U1076" s="13" t="str">
        <f t="shared" si="116"/>
        <v>Dec</v>
      </c>
      <c r="V1076" t="str">
        <f t="shared" si="117"/>
        <v>Jan</v>
      </c>
      <c r="W1076" t="str">
        <f t="shared" si="118"/>
        <v>2013</v>
      </c>
    </row>
    <row r="1077" spans="1:23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12"/>
        <v>4.5</v>
      </c>
      <c r="P1077" s="9">
        <f t="shared" si="113"/>
        <v>15</v>
      </c>
      <c r="Q1077" t="s">
        <v>8333</v>
      </c>
      <c r="R1077" t="s">
        <v>8334</v>
      </c>
      <c r="S1077" s="13">
        <f t="shared" si="114"/>
        <v>41005.695787037032</v>
      </c>
      <c r="T1077" s="14">
        <f t="shared" si="115"/>
        <v>41035.695787037032</v>
      </c>
      <c r="U1077" s="13" t="str">
        <f t="shared" si="116"/>
        <v>Apr</v>
      </c>
      <c r="V1077" t="str">
        <f t="shared" si="117"/>
        <v>May</v>
      </c>
      <c r="W1077" t="str">
        <f t="shared" si="118"/>
        <v>2012</v>
      </c>
    </row>
    <row r="1078" spans="1:23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12"/>
        <v>62.765333333333331</v>
      </c>
      <c r="P1078" s="9">
        <f t="shared" si="113"/>
        <v>48.281025641025643</v>
      </c>
      <c r="Q1078" t="s">
        <v>8333</v>
      </c>
      <c r="R1078" t="s">
        <v>8334</v>
      </c>
      <c r="S1078" s="13">
        <f t="shared" si="114"/>
        <v>41838.169560185182</v>
      </c>
      <c r="T1078" s="14">
        <f t="shared" si="115"/>
        <v>41893.169560185182</v>
      </c>
      <c r="U1078" s="13" t="str">
        <f t="shared" si="116"/>
        <v>Jul</v>
      </c>
      <c r="V1078" t="str">
        <f t="shared" si="117"/>
        <v>Sep</v>
      </c>
      <c r="W1078" t="str">
        <f t="shared" si="118"/>
        <v>2014</v>
      </c>
    </row>
    <row r="1079" spans="1:23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12"/>
        <v>29.376000000000001</v>
      </c>
      <c r="P1079" s="9">
        <f t="shared" si="113"/>
        <v>43.976047904191617</v>
      </c>
      <c r="Q1079" t="s">
        <v>8333</v>
      </c>
      <c r="R1079" t="s">
        <v>8334</v>
      </c>
      <c r="S1079" s="13">
        <f t="shared" si="114"/>
        <v>42352.958460648144</v>
      </c>
      <c r="T1079" s="14">
        <f t="shared" si="115"/>
        <v>42382.958460648144</v>
      </c>
      <c r="U1079" s="13" t="str">
        <f t="shared" si="116"/>
        <v>Dec</v>
      </c>
      <c r="V1079" t="str">
        <f t="shared" si="117"/>
        <v>Jan</v>
      </c>
      <c r="W1079" t="str">
        <f t="shared" si="118"/>
        <v>2015</v>
      </c>
    </row>
    <row r="1080" spans="1:23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12"/>
        <v>7.5</v>
      </c>
      <c r="P1080" s="9">
        <f t="shared" si="113"/>
        <v>9</v>
      </c>
      <c r="Q1080" t="s">
        <v>8333</v>
      </c>
      <c r="R1080" t="s">
        <v>8334</v>
      </c>
      <c r="S1080" s="13">
        <f t="shared" si="114"/>
        <v>40700.987511574072</v>
      </c>
      <c r="T1080" s="14">
        <f t="shared" si="115"/>
        <v>40745.987511574072</v>
      </c>
      <c r="U1080" s="13" t="str">
        <f t="shared" si="116"/>
        <v>Jun</v>
      </c>
      <c r="V1080" t="str">
        <f t="shared" si="117"/>
        <v>Jul</v>
      </c>
      <c r="W1080" t="str">
        <f t="shared" si="118"/>
        <v>2011</v>
      </c>
    </row>
    <row r="1081" spans="1:23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12"/>
        <v>2.6076923076923078</v>
      </c>
      <c r="P1081" s="9">
        <f t="shared" si="113"/>
        <v>37.666666666666664</v>
      </c>
      <c r="Q1081" t="s">
        <v>8333</v>
      </c>
      <c r="R1081" t="s">
        <v>8334</v>
      </c>
      <c r="S1081" s="13">
        <f t="shared" si="114"/>
        <v>42479.358055555553</v>
      </c>
      <c r="T1081" s="14">
        <f t="shared" si="115"/>
        <v>42504.358055555553</v>
      </c>
      <c r="U1081" s="13" t="str">
        <f t="shared" si="116"/>
        <v>Apr</v>
      </c>
      <c r="V1081" t="str">
        <f t="shared" si="117"/>
        <v>May</v>
      </c>
      <c r="W1081" t="str">
        <f t="shared" si="118"/>
        <v>2016</v>
      </c>
    </row>
    <row r="1082" spans="1:23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12"/>
        <v>9.1050000000000004</v>
      </c>
      <c r="P1082" s="9">
        <f t="shared" si="113"/>
        <v>18.581632653061224</v>
      </c>
      <c r="Q1082" t="s">
        <v>8333</v>
      </c>
      <c r="R1082" t="s">
        <v>8334</v>
      </c>
      <c r="S1082" s="13">
        <f t="shared" si="114"/>
        <v>41739.929780092592</v>
      </c>
      <c r="T1082" s="14">
        <f t="shared" si="115"/>
        <v>41769.929780092592</v>
      </c>
      <c r="U1082" s="13" t="str">
        <f t="shared" si="116"/>
        <v>Apr</v>
      </c>
      <c r="V1082" t="str">
        <f t="shared" si="117"/>
        <v>May</v>
      </c>
      <c r="W1082" t="str">
        <f t="shared" si="118"/>
        <v>2014</v>
      </c>
    </row>
    <row r="1083" spans="1:23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12"/>
        <v>1.7647058823529412E-2</v>
      </c>
      <c r="P1083" s="9">
        <f t="shared" si="113"/>
        <v>3</v>
      </c>
      <c r="Q1083" t="s">
        <v>8333</v>
      </c>
      <c r="R1083" t="s">
        <v>8334</v>
      </c>
      <c r="S1083" s="13">
        <f t="shared" si="114"/>
        <v>42002.718657407408</v>
      </c>
      <c r="T1083" s="14">
        <f t="shared" si="115"/>
        <v>42032.718657407408</v>
      </c>
      <c r="U1083" s="13" t="str">
        <f t="shared" si="116"/>
        <v>Dec</v>
      </c>
      <c r="V1083" t="str">
        <f t="shared" si="117"/>
        <v>Jan</v>
      </c>
      <c r="W1083" t="str">
        <f t="shared" si="118"/>
        <v>2014</v>
      </c>
    </row>
    <row r="1084" spans="1:23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12"/>
        <v>0.55999999999999994</v>
      </c>
      <c r="P1084" s="9">
        <f t="shared" si="113"/>
        <v>18.666666666666668</v>
      </c>
      <c r="Q1084" t="s">
        <v>8333</v>
      </c>
      <c r="R1084" t="s">
        <v>8334</v>
      </c>
      <c r="S1084" s="13">
        <f t="shared" si="114"/>
        <v>41101.697777777772</v>
      </c>
      <c r="T1084" s="14">
        <f t="shared" si="115"/>
        <v>41131.697777777772</v>
      </c>
      <c r="U1084" s="13" t="str">
        <f t="shared" si="116"/>
        <v>Jul</v>
      </c>
      <c r="V1084" t="str">
        <f t="shared" si="117"/>
        <v>Aug</v>
      </c>
      <c r="W1084" t="str">
        <f t="shared" si="118"/>
        <v>2012</v>
      </c>
    </row>
    <row r="1085" spans="1:23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12"/>
        <v>0.82000000000000006</v>
      </c>
      <c r="P1085" s="9">
        <f t="shared" si="113"/>
        <v>410</v>
      </c>
      <c r="Q1085" t="s">
        <v>8333</v>
      </c>
      <c r="R1085" t="s">
        <v>8334</v>
      </c>
      <c r="S1085" s="13">
        <f t="shared" si="114"/>
        <v>41793.451192129629</v>
      </c>
      <c r="T1085" s="14">
        <f t="shared" si="115"/>
        <v>41853.451192129629</v>
      </c>
      <c r="U1085" s="13" t="str">
        <f t="shared" si="116"/>
        <v>Jun</v>
      </c>
      <c r="V1085" t="str">
        <f t="shared" si="117"/>
        <v>Aug</v>
      </c>
      <c r="W1085" t="str">
        <f t="shared" si="118"/>
        <v>2014</v>
      </c>
    </row>
    <row r="1086" spans="1:23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12"/>
        <v>0</v>
      </c>
      <c r="P1086" s="9">
        <f t="shared" si="113"/>
        <v>0</v>
      </c>
      <c r="Q1086" t="s">
        <v>8333</v>
      </c>
      <c r="R1086" t="s">
        <v>8334</v>
      </c>
      <c r="S1086" s="13">
        <f t="shared" si="114"/>
        <v>41829.703749999993</v>
      </c>
      <c r="T1086" s="14">
        <f t="shared" si="115"/>
        <v>41859.703749999993</v>
      </c>
      <c r="U1086" s="13" t="str">
        <f t="shared" si="116"/>
        <v>Jul</v>
      </c>
      <c r="V1086" t="str">
        <f t="shared" si="117"/>
        <v>Aug</v>
      </c>
      <c r="W1086" t="str">
        <f t="shared" si="118"/>
        <v>2014</v>
      </c>
    </row>
    <row r="1087" spans="1:23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12"/>
        <v>3.42</v>
      </c>
      <c r="P1087" s="9">
        <f t="shared" si="113"/>
        <v>114</v>
      </c>
      <c r="Q1087" t="s">
        <v>8333</v>
      </c>
      <c r="R1087" t="s">
        <v>8334</v>
      </c>
      <c r="S1087" s="13">
        <f t="shared" si="114"/>
        <v>42413.462673611109</v>
      </c>
      <c r="T1087" s="14">
        <f t="shared" si="115"/>
        <v>42443.421006944445</v>
      </c>
      <c r="U1087" s="13" t="str">
        <f t="shared" si="116"/>
        <v>Feb</v>
      </c>
      <c r="V1087" t="str">
        <f t="shared" si="117"/>
        <v>Mar</v>
      </c>
      <c r="W1087" t="str">
        <f t="shared" si="118"/>
        <v>2016</v>
      </c>
    </row>
    <row r="1088" spans="1:23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12"/>
        <v>8.3333333333333343E-2</v>
      </c>
      <c r="P1088" s="9">
        <f t="shared" si="113"/>
        <v>7.5</v>
      </c>
      <c r="Q1088" t="s">
        <v>8333</v>
      </c>
      <c r="R1088" t="s">
        <v>8334</v>
      </c>
      <c r="S1088" s="13">
        <f t="shared" si="114"/>
        <v>41845.658460648148</v>
      </c>
      <c r="T1088" s="14">
        <f t="shared" si="115"/>
        <v>41875.658460648148</v>
      </c>
      <c r="U1088" s="13" t="str">
        <f t="shared" si="116"/>
        <v>Jul</v>
      </c>
      <c r="V1088" t="str">
        <f t="shared" si="117"/>
        <v>Aug</v>
      </c>
      <c r="W1088" t="str">
        <f t="shared" si="118"/>
        <v>2014</v>
      </c>
    </row>
    <row r="1089" spans="1:23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12"/>
        <v>0</v>
      </c>
      <c r="P1089" s="9">
        <f t="shared" si="113"/>
        <v>0</v>
      </c>
      <c r="Q1089" t="s">
        <v>8333</v>
      </c>
      <c r="R1089" t="s">
        <v>8334</v>
      </c>
      <c r="S1089" s="13">
        <f t="shared" si="114"/>
        <v>41775.505636574067</v>
      </c>
      <c r="T1089" s="14">
        <f t="shared" si="115"/>
        <v>41805.505636574067</v>
      </c>
      <c r="U1089" s="13" t="str">
        <f t="shared" si="116"/>
        <v>May</v>
      </c>
      <c r="V1089" t="str">
        <f t="shared" si="117"/>
        <v>Jun</v>
      </c>
      <c r="W1089" t="str">
        <f t="shared" si="118"/>
        <v>2014</v>
      </c>
    </row>
    <row r="1090" spans="1:23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19">(E1090/D1090)*100</f>
        <v>14.182977777777777</v>
      </c>
      <c r="P1090" s="9">
        <f t="shared" ref="P1090:P1153" si="120">IFERROR(E1090/L1090,0)</f>
        <v>43.41727891156463</v>
      </c>
      <c r="Q1090" t="s">
        <v>8333</v>
      </c>
      <c r="R1090" t="s">
        <v>8334</v>
      </c>
      <c r="S1090" s="13">
        <f t="shared" ref="S1090:S1153" si="121">(J1090/86400)+25569+(-5/24)</f>
        <v>41723.591053240736</v>
      </c>
      <c r="T1090" s="14">
        <f t="shared" ref="T1090:T1153" si="122">(I1090/86400)+25569+(-5/24)</f>
        <v>41753.591053240736</v>
      </c>
      <c r="U1090" s="13" t="str">
        <f t="shared" ref="U1090:U1153" si="123">TEXT((S1090),"mmm")</f>
        <v>Mar</v>
      </c>
      <c r="V1090" t="str">
        <f t="shared" ref="V1090:V1153" si="124">TEXT((T1090),"mmm")</f>
        <v>Apr</v>
      </c>
      <c r="W1090" t="str">
        <f t="shared" ref="W1090:W1153" si="125">TEXT((S1090),"yyyy")</f>
        <v>2014</v>
      </c>
    </row>
    <row r="1091" spans="1:23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19"/>
        <v>7.8266666666666662</v>
      </c>
      <c r="P1091" s="9">
        <f t="shared" si="120"/>
        <v>23.959183673469386</v>
      </c>
      <c r="Q1091" t="s">
        <v>8333</v>
      </c>
      <c r="R1091" t="s">
        <v>8334</v>
      </c>
      <c r="S1091" s="13">
        <f t="shared" si="121"/>
        <v>42150.981192129628</v>
      </c>
      <c r="T1091" s="14">
        <f t="shared" si="122"/>
        <v>42180.981192129628</v>
      </c>
      <c r="U1091" s="13" t="str">
        <f t="shared" si="123"/>
        <v>May</v>
      </c>
      <c r="V1091" t="str">
        <f t="shared" si="124"/>
        <v>Jun</v>
      </c>
      <c r="W1091" t="str">
        <f t="shared" si="125"/>
        <v>2015</v>
      </c>
    </row>
    <row r="1092" spans="1:23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19"/>
        <v>3.8464497269020695E-2</v>
      </c>
      <c r="P1092" s="9">
        <f t="shared" si="120"/>
        <v>5</v>
      </c>
      <c r="Q1092" t="s">
        <v>8333</v>
      </c>
      <c r="R1092" t="s">
        <v>8334</v>
      </c>
      <c r="S1092" s="13">
        <f t="shared" si="121"/>
        <v>42122.977465277778</v>
      </c>
      <c r="T1092" s="14">
        <f t="shared" si="122"/>
        <v>42152.977465277778</v>
      </c>
      <c r="U1092" s="13" t="str">
        <f t="shared" si="123"/>
        <v>Apr</v>
      </c>
      <c r="V1092" t="str">
        <f t="shared" si="124"/>
        <v>May</v>
      </c>
      <c r="W1092" t="str">
        <f t="shared" si="125"/>
        <v>2015</v>
      </c>
    </row>
    <row r="1093" spans="1:23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19"/>
        <v>12.5</v>
      </c>
      <c r="P1093" s="9">
        <f t="shared" si="120"/>
        <v>12.5</v>
      </c>
      <c r="Q1093" t="s">
        <v>8333</v>
      </c>
      <c r="R1093" t="s">
        <v>8334</v>
      </c>
      <c r="S1093" s="13">
        <f t="shared" si="121"/>
        <v>42440.611944444441</v>
      </c>
      <c r="T1093" s="14">
        <f t="shared" si="122"/>
        <v>42470.570277777777</v>
      </c>
      <c r="U1093" s="13" t="str">
        <f t="shared" si="123"/>
        <v>Mar</v>
      </c>
      <c r="V1093" t="str">
        <f t="shared" si="124"/>
        <v>Apr</v>
      </c>
      <c r="W1093" t="str">
        <f t="shared" si="125"/>
        <v>2016</v>
      </c>
    </row>
    <row r="1094" spans="1:23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19"/>
        <v>1.05</v>
      </c>
      <c r="P1094" s="9">
        <f t="shared" si="120"/>
        <v>3</v>
      </c>
      <c r="Q1094" t="s">
        <v>8333</v>
      </c>
      <c r="R1094" t="s">
        <v>8334</v>
      </c>
      <c r="S1094" s="13">
        <f t="shared" si="121"/>
        <v>41249.817569444444</v>
      </c>
      <c r="T1094" s="14">
        <f t="shared" si="122"/>
        <v>41279.817569444444</v>
      </c>
      <c r="U1094" s="13" t="str">
        <f t="shared" si="123"/>
        <v>Dec</v>
      </c>
      <c r="V1094" t="str">
        <f t="shared" si="124"/>
        <v>Jan</v>
      </c>
      <c r="W1094" t="str">
        <f t="shared" si="125"/>
        <v>2012</v>
      </c>
    </row>
    <row r="1095" spans="1:23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19"/>
        <v>14.083333333333334</v>
      </c>
      <c r="P1095" s="9">
        <f t="shared" si="120"/>
        <v>10.5625</v>
      </c>
      <c r="Q1095" t="s">
        <v>8333</v>
      </c>
      <c r="R1095" t="s">
        <v>8334</v>
      </c>
      <c r="S1095" s="13">
        <f t="shared" si="121"/>
        <v>42396.765474537031</v>
      </c>
      <c r="T1095" s="14">
        <f t="shared" si="122"/>
        <v>42411.765474537031</v>
      </c>
      <c r="U1095" s="13" t="str">
        <f t="shared" si="123"/>
        <v>Jan</v>
      </c>
      <c r="V1095" t="str">
        <f t="shared" si="124"/>
        <v>Feb</v>
      </c>
      <c r="W1095" t="str">
        <f t="shared" si="125"/>
        <v>2016</v>
      </c>
    </row>
    <row r="1096" spans="1:23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19"/>
        <v>18.300055555555556</v>
      </c>
      <c r="P1096" s="9">
        <f t="shared" si="120"/>
        <v>122.00037037037038</v>
      </c>
      <c r="Q1096" t="s">
        <v>8333</v>
      </c>
      <c r="R1096" t="s">
        <v>8334</v>
      </c>
      <c r="S1096" s="13">
        <f t="shared" si="121"/>
        <v>40795.505011574074</v>
      </c>
      <c r="T1096" s="14">
        <f t="shared" si="122"/>
        <v>40825.505011574074</v>
      </c>
      <c r="U1096" s="13" t="str">
        <f t="shared" si="123"/>
        <v>Sep</v>
      </c>
      <c r="V1096" t="str">
        <f t="shared" si="124"/>
        <v>Oct</v>
      </c>
      <c r="W1096" t="str">
        <f t="shared" si="125"/>
        <v>2011</v>
      </c>
    </row>
    <row r="1097" spans="1:23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19"/>
        <v>5.0347999999999997</v>
      </c>
      <c r="P1097" s="9">
        <f t="shared" si="120"/>
        <v>267.80851063829789</v>
      </c>
      <c r="Q1097" t="s">
        <v>8333</v>
      </c>
      <c r="R1097" t="s">
        <v>8334</v>
      </c>
      <c r="S1097" s="13">
        <f t="shared" si="121"/>
        <v>41486.328935185185</v>
      </c>
      <c r="T1097" s="14">
        <f t="shared" si="122"/>
        <v>41516.328935185185</v>
      </c>
      <c r="U1097" s="13" t="str">
        <f t="shared" si="123"/>
        <v>Jul</v>
      </c>
      <c r="V1097" t="str">
        <f t="shared" si="124"/>
        <v>Aug</v>
      </c>
      <c r="W1097" t="str">
        <f t="shared" si="125"/>
        <v>2013</v>
      </c>
    </row>
    <row r="1098" spans="1:23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19"/>
        <v>17.933333333333334</v>
      </c>
      <c r="P1098" s="9">
        <f t="shared" si="120"/>
        <v>74.206896551724142</v>
      </c>
      <c r="Q1098" t="s">
        <v>8333</v>
      </c>
      <c r="R1098" t="s">
        <v>8334</v>
      </c>
      <c r="S1098" s="13">
        <f t="shared" si="121"/>
        <v>41885.309652777774</v>
      </c>
      <c r="T1098" s="14">
        <f t="shared" si="122"/>
        <v>41915.9375</v>
      </c>
      <c r="U1098" s="13" t="str">
        <f t="shared" si="123"/>
        <v>Sep</v>
      </c>
      <c r="V1098" t="str">
        <f t="shared" si="124"/>
        <v>Oct</v>
      </c>
      <c r="W1098" t="str">
        <f t="shared" si="125"/>
        <v>2014</v>
      </c>
    </row>
    <row r="1099" spans="1:23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19"/>
        <v>4.7E-2</v>
      </c>
      <c r="P1099" s="9">
        <f t="shared" si="120"/>
        <v>6.7142857142857144</v>
      </c>
      <c r="Q1099" t="s">
        <v>8333</v>
      </c>
      <c r="R1099" t="s">
        <v>8334</v>
      </c>
      <c r="S1099" s="13">
        <f t="shared" si="121"/>
        <v>41660.584224537037</v>
      </c>
      <c r="T1099" s="14">
        <f t="shared" si="122"/>
        <v>41700.584224537037</v>
      </c>
      <c r="U1099" s="13" t="str">
        <f t="shared" si="123"/>
        <v>Jan</v>
      </c>
      <c r="V1099" t="str">
        <f t="shared" si="124"/>
        <v>Mar</v>
      </c>
      <c r="W1099" t="str">
        <f t="shared" si="125"/>
        <v>2014</v>
      </c>
    </row>
    <row r="1100" spans="1:23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19"/>
        <v>7.2120000000000006</v>
      </c>
      <c r="P1100" s="9">
        <f t="shared" si="120"/>
        <v>81.954545454545453</v>
      </c>
      <c r="Q1100" t="s">
        <v>8333</v>
      </c>
      <c r="R1100" t="s">
        <v>8334</v>
      </c>
      <c r="S1100" s="13">
        <f t="shared" si="121"/>
        <v>41712.554340277777</v>
      </c>
      <c r="T1100" s="14">
        <f t="shared" si="122"/>
        <v>41742.554340277777</v>
      </c>
      <c r="U1100" s="13" t="str">
        <f t="shared" si="123"/>
        <v>Mar</v>
      </c>
      <c r="V1100" t="str">
        <f t="shared" si="124"/>
        <v>Apr</v>
      </c>
      <c r="W1100" t="str">
        <f t="shared" si="125"/>
        <v>2014</v>
      </c>
    </row>
    <row r="1101" spans="1:23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19"/>
        <v>0.5</v>
      </c>
      <c r="P1101" s="9">
        <f t="shared" si="120"/>
        <v>25</v>
      </c>
      <c r="Q1101" t="s">
        <v>8333</v>
      </c>
      <c r="R1101" t="s">
        <v>8334</v>
      </c>
      <c r="S1101" s="13">
        <f t="shared" si="121"/>
        <v>42107.628101851849</v>
      </c>
      <c r="T1101" s="14">
        <f t="shared" si="122"/>
        <v>42137.628101851849</v>
      </c>
      <c r="U1101" s="13" t="str">
        <f t="shared" si="123"/>
        <v>Apr</v>
      </c>
      <c r="V1101" t="str">
        <f t="shared" si="124"/>
        <v>May</v>
      </c>
      <c r="W1101" t="str">
        <f t="shared" si="125"/>
        <v>2015</v>
      </c>
    </row>
    <row r="1102" spans="1:23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19"/>
        <v>2.5</v>
      </c>
      <c r="P1102" s="9">
        <f t="shared" si="120"/>
        <v>10</v>
      </c>
      <c r="Q1102" t="s">
        <v>8333</v>
      </c>
      <c r="R1102" t="s">
        <v>8334</v>
      </c>
      <c r="S1102" s="13">
        <f t="shared" si="121"/>
        <v>42383.902442129627</v>
      </c>
      <c r="T1102" s="14">
        <f t="shared" si="122"/>
        <v>42413.902442129627</v>
      </c>
      <c r="U1102" s="13" t="str">
        <f t="shared" si="123"/>
        <v>Jan</v>
      </c>
      <c r="V1102" t="str">
        <f t="shared" si="124"/>
        <v>Feb</v>
      </c>
      <c r="W1102" t="str">
        <f t="shared" si="125"/>
        <v>2016</v>
      </c>
    </row>
    <row r="1103" spans="1:23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19"/>
        <v>4.1000000000000002E-2</v>
      </c>
      <c r="P1103" s="9">
        <f t="shared" si="120"/>
        <v>6.833333333333333</v>
      </c>
      <c r="Q1103" t="s">
        <v>8333</v>
      </c>
      <c r="R1103" t="s">
        <v>8334</v>
      </c>
      <c r="S1103" s="13">
        <f t="shared" si="121"/>
        <v>42538.564097222225</v>
      </c>
      <c r="T1103" s="14">
        <f t="shared" si="122"/>
        <v>42565.549999999996</v>
      </c>
      <c r="U1103" s="13" t="str">
        <f t="shared" si="123"/>
        <v>Jun</v>
      </c>
      <c r="V1103" t="str">
        <f t="shared" si="124"/>
        <v>Jul</v>
      </c>
      <c r="W1103" t="str">
        <f t="shared" si="125"/>
        <v>2016</v>
      </c>
    </row>
    <row r="1104" spans="1:23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19"/>
        <v>5.3125</v>
      </c>
      <c r="P1104" s="9">
        <f t="shared" si="120"/>
        <v>17.708333333333332</v>
      </c>
      <c r="Q1104" t="s">
        <v>8333</v>
      </c>
      <c r="R1104" t="s">
        <v>8334</v>
      </c>
      <c r="S1104" s="13">
        <f t="shared" si="121"/>
        <v>41576.837094907409</v>
      </c>
      <c r="T1104" s="14">
        <f t="shared" si="122"/>
        <v>41617.040972222218</v>
      </c>
      <c r="U1104" s="13" t="str">
        <f t="shared" si="123"/>
        <v>Oct</v>
      </c>
      <c r="V1104" t="str">
        <f t="shared" si="124"/>
        <v>Dec</v>
      </c>
      <c r="W1104" t="str">
        <f t="shared" si="125"/>
        <v>2013</v>
      </c>
    </row>
    <row r="1105" spans="1:23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19"/>
        <v>1.6199999999999999</v>
      </c>
      <c r="P1105" s="9">
        <f t="shared" si="120"/>
        <v>16.2</v>
      </c>
      <c r="Q1105" t="s">
        <v>8333</v>
      </c>
      <c r="R1105" t="s">
        <v>8334</v>
      </c>
      <c r="S1105" s="13">
        <f t="shared" si="121"/>
        <v>42479.013773148145</v>
      </c>
      <c r="T1105" s="14">
        <f t="shared" si="122"/>
        <v>42539.013773148145</v>
      </c>
      <c r="U1105" s="13" t="str">
        <f t="shared" si="123"/>
        <v>Apr</v>
      </c>
      <c r="V1105" t="str">
        <f t="shared" si="124"/>
        <v>Jun</v>
      </c>
      <c r="W1105" t="str">
        <f t="shared" si="125"/>
        <v>2016</v>
      </c>
    </row>
    <row r="1106" spans="1:23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19"/>
        <v>4.9516666666666671</v>
      </c>
      <c r="P1106" s="9">
        <f t="shared" si="120"/>
        <v>80.297297297297291</v>
      </c>
      <c r="Q1106" t="s">
        <v>8333</v>
      </c>
      <c r="R1106" t="s">
        <v>8334</v>
      </c>
      <c r="S1106" s="13">
        <f t="shared" si="121"/>
        <v>41771.201631944445</v>
      </c>
      <c r="T1106" s="14">
        <f t="shared" si="122"/>
        <v>41801.201631944445</v>
      </c>
      <c r="U1106" s="13" t="str">
        <f t="shared" si="123"/>
        <v>May</v>
      </c>
      <c r="V1106" t="str">
        <f t="shared" si="124"/>
        <v>Jun</v>
      </c>
      <c r="W1106" t="str">
        <f t="shared" si="125"/>
        <v>2014</v>
      </c>
    </row>
    <row r="1107" spans="1:23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19"/>
        <v>0.159</v>
      </c>
      <c r="P1107" s="9">
        <f t="shared" si="120"/>
        <v>71.55</v>
      </c>
      <c r="Q1107" t="s">
        <v>8333</v>
      </c>
      <c r="R1107" t="s">
        <v>8334</v>
      </c>
      <c r="S1107" s="13">
        <f t="shared" si="121"/>
        <v>41691.927395833329</v>
      </c>
      <c r="T1107" s="14">
        <f t="shared" si="122"/>
        <v>41721.885729166665</v>
      </c>
      <c r="U1107" s="13" t="str">
        <f t="shared" si="123"/>
        <v>Feb</v>
      </c>
      <c r="V1107" t="str">
        <f t="shared" si="124"/>
        <v>Mar</v>
      </c>
      <c r="W1107" t="str">
        <f t="shared" si="125"/>
        <v>2014</v>
      </c>
    </row>
    <row r="1108" spans="1:23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19"/>
        <v>41.25</v>
      </c>
      <c r="P1108" s="9">
        <f t="shared" si="120"/>
        <v>23.571428571428573</v>
      </c>
      <c r="Q1108" t="s">
        <v>8333</v>
      </c>
      <c r="R1108" t="s">
        <v>8334</v>
      </c>
      <c r="S1108" s="13">
        <f t="shared" si="121"/>
        <v>40973.532118055555</v>
      </c>
      <c r="T1108" s="14">
        <f t="shared" si="122"/>
        <v>41003.490451388883</v>
      </c>
      <c r="U1108" s="13" t="str">
        <f t="shared" si="123"/>
        <v>Mar</v>
      </c>
      <c r="V1108" t="str">
        <f t="shared" si="124"/>
        <v>Apr</v>
      </c>
      <c r="W1108" t="str">
        <f t="shared" si="125"/>
        <v>2012</v>
      </c>
    </row>
    <row r="1109" spans="1:23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19"/>
        <v>0</v>
      </c>
      <c r="P1109" s="9">
        <f t="shared" si="120"/>
        <v>0</v>
      </c>
      <c r="Q1109" t="s">
        <v>8333</v>
      </c>
      <c r="R1109" t="s">
        <v>8334</v>
      </c>
      <c r="S1109" s="13">
        <f t="shared" si="121"/>
        <v>41813.653055555551</v>
      </c>
      <c r="T1109" s="14">
        <f t="shared" si="122"/>
        <v>41843.653055555551</v>
      </c>
      <c r="U1109" s="13" t="str">
        <f t="shared" si="123"/>
        <v>Jun</v>
      </c>
      <c r="V1109" t="str">
        <f t="shared" si="124"/>
        <v>Jul</v>
      </c>
      <c r="W1109" t="str">
        <f t="shared" si="125"/>
        <v>2014</v>
      </c>
    </row>
    <row r="1110" spans="1:23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19"/>
        <v>2.93</v>
      </c>
      <c r="P1110" s="9">
        <f t="shared" si="120"/>
        <v>34.88095238095238</v>
      </c>
      <c r="Q1110" t="s">
        <v>8333</v>
      </c>
      <c r="R1110" t="s">
        <v>8334</v>
      </c>
      <c r="S1110" s="13">
        <f t="shared" si="121"/>
        <v>40952.42864583333</v>
      </c>
      <c r="T1110" s="14">
        <f t="shared" si="122"/>
        <v>41012.386979166666</v>
      </c>
      <c r="U1110" s="13" t="str">
        <f t="shared" si="123"/>
        <v>Feb</v>
      </c>
      <c r="V1110" t="str">
        <f t="shared" si="124"/>
        <v>Apr</v>
      </c>
      <c r="W1110" t="str">
        <f t="shared" si="125"/>
        <v>2012</v>
      </c>
    </row>
    <row r="1111" spans="1:23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19"/>
        <v>0.44999999999999996</v>
      </c>
      <c r="P1111" s="9">
        <f t="shared" si="120"/>
        <v>15</v>
      </c>
      <c r="Q1111" t="s">
        <v>8333</v>
      </c>
      <c r="R1111" t="s">
        <v>8334</v>
      </c>
      <c r="S1111" s="13">
        <f t="shared" si="121"/>
        <v>42662.543865740743</v>
      </c>
      <c r="T1111" s="14">
        <f t="shared" si="122"/>
        <v>42692.5855324074</v>
      </c>
      <c r="U1111" s="13" t="str">
        <f t="shared" si="123"/>
        <v>Oct</v>
      </c>
      <c r="V1111" t="str">
        <f t="shared" si="124"/>
        <v>Nov</v>
      </c>
      <c r="W1111" t="str">
        <f t="shared" si="125"/>
        <v>2016</v>
      </c>
    </row>
    <row r="1112" spans="1:23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19"/>
        <v>0.51</v>
      </c>
      <c r="P1112" s="9">
        <f t="shared" si="120"/>
        <v>23.181818181818183</v>
      </c>
      <c r="Q1112" t="s">
        <v>8333</v>
      </c>
      <c r="R1112" t="s">
        <v>8334</v>
      </c>
      <c r="S1112" s="13">
        <f t="shared" si="121"/>
        <v>41220.72479166666</v>
      </c>
      <c r="T1112" s="14">
        <f t="shared" si="122"/>
        <v>41250.72479166666</v>
      </c>
      <c r="U1112" s="13" t="str">
        <f t="shared" si="123"/>
        <v>Nov</v>
      </c>
      <c r="V1112" t="str">
        <f t="shared" si="124"/>
        <v>Dec</v>
      </c>
      <c r="W1112" t="str">
        <f t="shared" si="125"/>
        <v>2012</v>
      </c>
    </row>
    <row r="1113" spans="1:23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19"/>
        <v>0.04</v>
      </c>
      <c r="P1113" s="9">
        <f t="shared" si="120"/>
        <v>1</v>
      </c>
      <c r="Q1113" t="s">
        <v>8333</v>
      </c>
      <c r="R1113" t="s">
        <v>8334</v>
      </c>
      <c r="S1113" s="13">
        <f t="shared" si="121"/>
        <v>42346.995254629626</v>
      </c>
      <c r="T1113" s="14">
        <f t="shared" si="122"/>
        <v>42376.995254629626</v>
      </c>
      <c r="U1113" s="13" t="str">
        <f t="shared" si="123"/>
        <v>Dec</v>
      </c>
      <c r="V1113" t="str">
        <f t="shared" si="124"/>
        <v>Jan</v>
      </c>
      <c r="W1113" t="str">
        <f t="shared" si="125"/>
        <v>2015</v>
      </c>
    </row>
    <row r="1114" spans="1:23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19"/>
        <v>35.537409090909087</v>
      </c>
      <c r="P1114" s="9">
        <f t="shared" si="120"/>
        <v>100.23371794871794</v>
      </c>
      <c r="Q1114" t="s">
        <v>8333</v>
      </c>
      <c r="R1114" t="s">
        <v>8334</v>
      </c>
      <c r="S1114" s="13">
        <f t="shared" si="121"/>
        <v>41963.551053240742</v>
      </c>
      <c r="T1114" s="14">
        <f t="shared" si="122"/>
        <v>42023.145833333336</v>
      </c>
      <c r="U1114" s="13" t="str">
        <f t="shared" si="123"/>
        <v>Nov</v>
      </c>
      <c r="V1114" t="str">
        <f t="shared" si="124"/>
        <v>Jan</v>
      </c>
      <c r="W1114" t="str">
        <f t="shared" si="125"/>
        <v>2014</v>
      </c>
    </row>
    <row r="1115" spans="1:23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19"/>
        <v>0.5</v>
      </c>
      <c r="P1115" s="9">
        <f t="shared" si="120"/>
        <v>5</v>
      </c>
      <c r="Q1115" t="s">
        <v>8333</v>
      </c>
      <c r="R1115" t="s">
        <v>8334</v>
      </c>
      <c r="S1115" s="13">
        <f t="shared" si="121"/>
        <v>41835.768749999996</v>
      </c>
      <c r="T1115" s="14">
        <f t="shared" si="122"/>
        <v>41865.768749999996</v>
      </c>
      <c r="U1115" s="13" t="str">
        <f t="shared" si="123"/>
        <v>Jul</v>
      </c>
      <c r="V1115" t="str">
        <f t="shared" si="124"/>
        <v>Aug</v>
      </c>
      <c r="W1115" t="str">
        <f t="shared" si="125"/>
        <v>2014</v>
      </c>
    </row>
    <row r="1116" spans="1:23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19"/>
        <v>0.16666666666666669</v>
      </c>
      <c r="P1116" s="9">
        <f t="shared" si="120"/>
        <v>3.3333333333333335</v>
      </c>
      <c r="Q1116" t="s">
        <v>8333</v>
      </c>
      <c r="R1116" t="s">
        <v>8334</v>
      </c>
      <c r="S1116" s="13">
        <f t="shared" si="121"/>
        <v>41526.13758101852</v>
      </c>
      <c r="T1116" s="14">
        <f t="shared" si="122"/>
        <v>41556.13758101852</v>
      </c>
      <c r="U1116" s="13" t="str">
        <f t="shared" si="123"/>
        <v>Sep</v>
      </c>
      <c r="V1116" t="str">
        <f t="shared" si="124"/>
        <v>Oct</v>
      </c>
      <c r="W1116" t="str">
        <f t="shared" si="125"/>
        <v>2013</v>
      </c>
    </row>
    <row r="1117" spans="1:23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19"/>
        <v>0.13250000000000001</v>
      </c>
      <c r="P1117" s="9">
        <f t="shared" si="120"/>
        <v>13.25</v>
      </c>
      <c r="Q1117" t="s">
        <v>8333</v>
      </c>
      <c r="R1117" t="s">
        <v>8334</v>
      </c>
      <c r="S1117" s="13">
        <f t="shared" si="121"/>
        <v>42429.487210648142</v>
      </c>
      <c r="T1117" s="14">
        <f t="shared" si="122"/>
        <v>42459.445543981477</v>
      </c>
      <c r="U1117" s="13" t="str">
        <f t="shared" si="123"/>
        <v>Feb</v>
      </c>
      <c r="V1117" t="str">
        <f t="shared" si="124"/>
        <v>Mar</v>
      </c>
      <c r="W1117" t="str">
        <f t="shared" si="125"/>
        <v>2016</v>
      </c>
    </row>
    <row r="1118" spans="1:23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19"/>
        <v>3.5704000000000007E-2</v>
      </c>
      <c r="P1118" s="9">
        <f t="shared" si="120"/>
        <v>17.852</v>
      </c>
      <c r="Q1118" t="s">
        <v>8333</v>
      </c>
      <c r="R1118" t="s">
        <v>8334</v>
      </c>
      <c r="S1118" s="13">
        <f t="shared" si="121"/>
        <v>41009.638981481483</v>
      </c>
      <c r="T1118" s="14">
        <f t="shared" si="122"/>
        <v>41069.638981481483</v>
      </c>
      <c r="U1118" s="13" t="str">
        <f t="shared" si="123"/>
        <v>Apr</v>
      </c>
      <c r="V1118" t="str">
        <f t="shared" si="124"/>
        <v>Jun</v>
      </c>
      <c r="W1118" t="str">
        <f t="shared" si="125"/>
        <v>2012</v>
      </c>
    </row>
    <row r="1119" spans="1:23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19"/>
        <v>8.3000000000000007</v>
      </c>
      <c r="P1119" s="9">
        <f t="shared" si="120"/>
        <v>10.375</v>
      </c>
      <c r="Q1119" t="s">
        <v>8333</v>
      </c>
      <c r="R1119" t="s">
        <v>8334</v>
      </c>
      <c r="S1119" s="13">
        <f t="shared" si="121"/>
        <v>42333.390196759261</v>
      </c>
      <c r="T1119" s="14">
        <f t="shared" si="122"/>
        <v>42363.390196759261</v>
      </c>
      <c r="U1119" s="13" t="str">
        <f t="shared" si="123"/>
        <v>Nov</v>
      </c>
      <c r="V1119" t="str">
        <f t="shared" si="124"/>
        <v>Dec</v>
      </c>
      <c r="W1119" t="str">
        <f t="shared" si="125"/>
        <v>2015</v>
      </c>
    </row>
    <row r="1120" spans="1:23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19"/>
        <v>2.4222222222222221</v>
      </c>
      <c r="P1120" s="9">
        <f t="shared" si="120"/>
        <v>36.333333333333336</v>
      </c>
      <c r="Q1120" t="s">
        <v>8333</v>
      </c>
      <c r="R1120" t="s">
        <v>8334</v>
      </c>
      <c r="S1120" s="13">
        <f t="shared" si="121"/>
        <v>41703.958090277774</v>
      </c>
      <c r="T1120" s="14">
        <f t="shared" si="122"/>
        <v>41733.91642361111</v>
      </c>
      <c r="U1120" s="13" t="str">
        <f t="shared" si="123"/>
        <v>Mar</v>
      </c>
      <c r="V1120" t="str">
        <f t="shared" si="124"/>
        <v>Apr</v>
      </c>
      <c r="W1120" t="str">
        <f t="shared" si="125"/>
        <v>2014</v>
      </c>
    </row>
    <row r="1121" spans="1:23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19"/>
        <v>0.23809523809523811</v>
      </c>
      <c r="P1121" s="9">
        <f t="shared" si="120"/>
        <v>5</v>
      </c>
      <c r="Q1121" t="s">
        <v>8333</v>
      </c>
      <c r="R1121" t="s">
        <v>8334</v>
      </c>
      <c r="S1121" s="13">
        <f t="shared" si="121"/>
        <v>41722.584074074075</v>
      </c>
      <c r="T1121" s="14">
        <f t="shared" si="122"/>
        <v>41735.584074074075</v>
      </c>
      <c r="U1121" s="13" t="str">
        <f t="shared" si="123"/>
        <v>Mar</v>
      </c>
      <c r="V1121" t="str">
        <f t="shared" si="124"/>
        <v>Apr</v>
      </c>
      <c r="W1121" t="str">
        <f t="shared" si="125"/>
        <v>2014</v>
      </c>
    </row>
    <row r="1122" spans="1:23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19"/>
        <v>0</v>
      </c>
      <c r="P1122" s="9">
        <f t="shared" si="120"/>
        <v>0</v>
      </c>
      <c r="Q1122" t="s">
        <v>8333</v>
      </c>
      <c r="R1122" t="s">
        <v>8334</v>
      </c>
      <c r="S1122" s="13">
        <f t="shared" si="121"/>
        <v>40799.664351851847</v>
      </c>
      <c r="T1122" s="14">
        <f t="shared" si="122"/>
        <v>40844.664351851847</v>
      </c>
      <c r="U1122" s="13" t="str">
        <f t="shared" si="123"/>
        <v>Sep</v>
      </c>
      <c r="V1122" t="str">
        <f t="shared" si="124"/>
        <v>Oct</v>
      </c>
      <c r="W1122" t="str">
        <f t="shared" si="125"/>
        <v>2011</v>
      </c>
    </row>
    <row r="1123" spans="1:23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19"/>
        <v>1.1599999999999999E-2</v>
      </c>
      <c r="P1123" s="9">
        <f t="shared" si="120"/>
        <v>5.8</v>
      </c>
      <c r="Q1123" t="s">
        <v>8333</v>
      </c>
      <c r="R1123" t="s">
        <v>8334</v>
      </c>
      <c r="S1123" s="13">
        <f t="shared" si="121"/>
        <v>42412.72587962963</v>
      </c>
      <c r="T1123" s="14">
        <f t="shared" si="122"/>
        <v>42442.684212962959</v>
      </c>
      <c r="U1123" s="13" t="str">
        <f t="shared" si="123"/>
        <v>Feb</v>
      </c>
      <c r="V1123" t="str">
        <f t="shared" si="124"/>
        <v>Mar</v>
      </c>
      <c r="W1123" t="str">
        <f t="shared" si="125"/>
        <v>2016</v>
      </c>
    </row>
    <row r="1124" spans="1:23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19"/>
        <v>0</v>
      </c>
      <c r="P1124" s="9">
        <f t="shared" si="120"/>
        <v>0</v>
      </c>
      <c r="Q1124" t="s">
        <v>8333</v>
      </c>
      <c r="R1124" t="s">
        <v>8334</v>
      </c>
      <c r="S1124" s="13">
        <f t="shared" si="121"/>
        <v>41410.495659722219</v>
      </c>
      <c r="T1124" s="14">
        <f t="shared" si="122"/>
        <v>41424.495659722219</v>
      </c>
      <c r="U1124" s="13" t="str">
        <f t="shared" si="123"/>
        <v>May</v>
      </c>
      <c r="V1124" t="str">
        <f t="shared" si="124"/>
        <v>May</v>
      </c>
      <c r="W1124" t="str">
        <f t="shared" si="125"/>
        <v>2013</v>
      </c>
    </row>
    <row r="1125" spans="1:23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19"/>
        <v>0.22</v>
      </c>
      <c r="P1125" s="9">
        <f t="shared" si="120"/>
        <v>3.6666666666666665</v>
      </c>
      <c r="Q1125" t="s">
        <v>8333</v>
      </c>
      <c r="R1125" t="s">
        <v>8334</v>
      </c>
      <c r="S1125" s="13">
        <f t="shared" si="121"/>
        <v>41718.315370370365</v>
      </c>
      <c r="T1125" s="14">
        <f t="shared" si="122"/>
        <v>41748.315370370365</v>
      </c>
      <c r="U1125" s="13" t="str">
        <f t="shared" si="123"/>
        <v>Mar</v>
      </c>
      <c r="V1125" t="str">
        <f t="shared" si="124"/>
        <v>Apr</v>
      </c>
      <c r="W1125" t="str">
        <f t="shared" si="125"/>
        <v>2014</v>
      </c>
    </row>
    <row r="1126" spans="1:23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19"/>
        <v>0.47222222222222221</v>
      </c>
      <c r="P1126" s="9">
        <f t="shared" si="120"/>
        <v>60.714285714285715</v>
      </c>
      <c r="Q1126" t="s">
        <v>8333</v>
      </c>
      <c r="R1126" t="s">
        <v>8335</v>
      </c>
      <c r="S1126" s="13">
        <f t="shared" si="121"/>
        <v>42094.458923611113</v>
      </c>
      <c r="T1126" s="14">
        <f t="shared" si="122"/>
        <v>42124.458923611113</v>
      </c>
      <c r="U1126" s="13" t="str">
        <f t="shared" si="123"/>
        <v>Mar</v>
      </c>
      <c r="V1126" t="str">
        <f t="shared" si="124"/>
        <v>Apr</v>
      </c>
      <c r="W1126" t="str">
        <f t="shared" si="125"/>
        <v>2015</v>
      </c>
    </row>
    <row r="1127" spans="1:23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19"/>
        <v>0</v>
      </c>
      <c r="P1127" s="9">
        <f t="shared" si="120"/>
        <v>0</v>
      </c>
      <c r="Q1127" t="s">
        <v>8333</v>
      </c>
      <c r="R1127" t="s">
        <v>8335</v>
      </c>
      <c r="S1127" s="13">
        <f t="shared" si="121"/>
        <v>42212.415856481479</v>
      </c>
      <c r="T1127" s="14">
        <f t="shared" si="122"/>
        <v>42272.415856481479</v>
      </c>
      <c r="U1127" s="13" t="str">
        <f t="shared" si="123"/>
        <v>Jul</v>
      </c>
      <c r="V1127" t="str">
        <f t="shared" si="124"/>
        <v>Sep</v>
      </c>
      <c r="W1127" t="str">
        <f t="shared" si="125"/>
        <v>2015</v>
      </c>
    </row>
    <row r="1128" spans="1:23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19"/>
        <v>0.5</v>
      </c>
      <c r="P1128" s="9">
        <f t="shared" si="120"/>
        <v>5</v>
      </c>
      <c r="Q1128" t="s">
        <v>8333</v>
      </c>
      <c r="R1128" t="s">
        <v>8335</v>
      </c>
      <c r="S1128" s="13">
        <f t="shared" si="121"/>
        <v>42535.119143518517</v>
      </c>
      <c r="T1128" s="14">
        <f t="shared" si="122"/>
        <v>42565.119143518517</v>
      </c>
      <c r="U1128" s="13" t="str">
        <f t="shared" si="123"/>
        <v>Jun</v>
      </c>
      <c r="V1128" t="str">
        <f t="shared" si="124"/>
        <v>Jul</v>
      </c>
      <c r="W1128" t="str">
        <f t="shared" si="125"/>
        <v>2016</v>
      </c>
    </row>
    <row r="1129" spans="1:23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19"/>
        <v>1.6714285714285713</v>
      </c>
      <c r="P1129" s="9">
        <f t="shared" si="120"/>
        <v>25.434782608695652</v>
      </c>
      <c r="Q1129" t="s">
        <v>8333</v>
      </c>
      <c r="R1129" t="s">
        <v>8335</v>
      </c>
      <c r="S1129" s="13">
        <f t="shared" si="121"/>
        <v>41926.645833333328</v>
      </c>
      <c r="T1129" s="14">
        <f t="shared" si="122"/>
        <v>41957.687499999993</v>
      </c>
      <c r="U1129" s="13" t="str">
        <f t="shared" si="123"/>
        <v>Oct</v>
      </c>
      <c r="V1129" t="str">
        <f t="shared" si="124"/>
        <v>Nov</v>
      </c>
      <c r="W1129" t="str">
        <f t="shared" si="125"/>
        <v>2014</v>
      </c>
    </row>
    <row r="1130" spans="1:23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19"/>
        <v>0.1</v>
      </c>
      <c r="P1130" s="9">
        <f t="shared" si="120"/>
        <v>1</v>
      </c>
      <c r="Q1130" t="s">
        <v>8333</v>
      </c>
      <c r="R1130" t="s">
        <v>8335</v>
      </c>
      <c r="S1130" s="13">
        <f t="shared" si="121"/>
        <v>41828.441168981481</v>
      </c>
      <c r="T1130" s="14">
        <f t="shared" si="122"/>
        <v>41858.441168981481</v>
      </c>
      <c r="U1130" s="13" t="str">
        <f t="shared" si="123"/>
        <v>Jul</v>
      </c>
      <c r="V1130" t="str">
        <f t="shared" si="124"/>
        <v>Aug</v>
      </c>
      <c r="W1130" t="str">
        <f t="shared" si="125"/>
        <v>2014</v>
      </c>
    </row>
    <row r="1131" spans="1:23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19"/>
        <v>0.105</v>
      </c>
      <c r="P1131" s="9">
        <f t="shared" si="120"/>
        <v>10.5</v>
      </c>
      <c r="Q1131" t="s">
        <v>8333</v>
      </c>
      <c r="R1131" t="s">
        <v>8335</v>
      </c>
      <c r="S1131" s="13">
        <f t="shared" si="121"/>
        <v>42496.056631944441</v>
      </c>
      <c r="T1131" s="14">
        <f t="shared" si="122"/>
        <v>42526.056631944441</v>
      </c>
      <c r="U1131" s="13" t="str">
        <f t="shared" si="123"/>
        <v>May</v>
      </c>
      <c r="V1131" t="str">
        <f t="shared" si="124"/>
        <v>Jun</v>
      </c>
      <c r="W1131" t="str">
        <f t="shared" si="125"/>
        <v>2016</v>
      </c>
    </row>
    <row r="1132" spans="1:23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19"/>
        <v>0.22</v>
      </c>
      <c r="P1132" s="9">
        <f t="shared" si="120"/>
        <v>3.6666666666666665</v>
      </c>
      <c r="Q1132" t="s">
        <v>8333</v>
      </c>
      <c r="R1132" t="s">
        <v>8335</v>
      </c>
      <c r="S1132" s="13">
        <f t="shared" si="121"/>
        <v>41908.788194444445</v>
      </c>
      <c r="T1132" s="14">
        <f t="shared" si="122"/>
        <v>41968.829861111109</v>
      </c>
      <c r="U1132" s="13" t="str">
        <f t="shared" si="123"/>
        <v>Sep</v>
      </c>
      <c r="V1132" t="str">
        <f t="shared" si="124"/>
        <v>Nov</v>
      </c>
      <c r="W1132" t="str">
        <f t="shared" si="125"/>
        <v>2014</v>
      </c>
    </row>
    <row r="1133" spans="1:23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19"/>
        <v>0</v>
      </c>
      <c r="P1133" s="9">
        <f t="shared" si="120"/>
        <v>0</v>
      </c>
      <c r="Q1133" t="s">
        <v>8333</v>
      </c>
      <c r="R1133" t="s">
        <v>8335</v>
      </c>
      <c r="S1133" s="13">
        <f t="shared" si="121"/>
        <v>42332.699861111112</v>
      </c>
      <c r="T1133" s="14">
        <f t="shared" si="122"/>
        <v>42362.699861111112</v>
      </c>
      <c r="U1133" s="13" t="str">
        <f t="shared" si="123"/>
        <v>Nov</v>
      </c>
      <c r="V1133" t="str">
        <f t="shared" si="124"/>
        <v>Dec</v>
      </c>
      <c r="W1133" t="str">
        <f t="shared" si="125"/>
        <v>2015</v>
      </c>
    </row>
    <row r="1134" spans="1:23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19"/>
        <v>14.38</v>
      </c>
      <c r="P1134" s="9">
        <f t="shared" si="120"/>
        <v>110.61538461538461</v>
      </c>
      <c r="Q1134" t="s">
        <v>8333</v>
      </c>
      <c r="R1134" t="s">
        <v>8335</v>
      </c>
      <c r="S1134" s="13">
        <f t="shared" si="121"/>
        <v>42705.907071759262</v>
      </c>
      <c r="T1134" s="14">
        <f t="shared" si="122"/>
        <v>42735.907071759262</v>
      </c>
      <c r="U1134" s="13" t="str">
        <f t="shared" si="123"/>
        <v>Dec</v>
      </c>
      <c r="V1134" t="str">
        <f t="shared" si="124"/>
        <v>Dec</v>
      </c>
      <c r="W1134" t="str">
        <f t="shared" si="125"/>
        <v>2016</v>
      </c>
    </row>
    <row r="1135" spans="1:23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19"/>
        <v>0.66666666666666674</v>
      </c>
      <c r="P1135" s="9">
        <f t="shared" si="120"/>
        <v>20</v>
      </c>
      <c r="Q1135" t="s">
        <v>8333</v>
      </c>
      <c r="R1135" t="s">
        <v>8335</v>
      </c>
      <c r="S1135" s="13">
        <f t="shared" si="121"/>
        <v>41821.198854166665</v>
      </c>
      <c r="T1135" s="14">
        <f t="shared" si="122"/>
        <v>41851.198854166665</v>
      </c>
      <c r="U1135" s="13" t="str">
        <f t="shared" si="123"/>
        <v>Jul</v>
      </c>
      <c r="V1135" t="str">
        <f t="shared" si="124"/>
        <v>Jul</v>
      </c>
      <c r="W1135" t="str">
        <f t="shared" si="125"/>
        <v>2014</v>
      </c>
    </row>
    <row r="1136" spans="1:23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19"/>
        <v>4.0000000000000001E-3</v>
      </c>
      <c r="P1136" s="9">
        <f t="shared" si="120"/>
        <v>1</v>
      </c>
      <c r="Q1136" t="s">
        <v>8333</v>
      </c>
      <c r="R1136" t="s">
        <v>8335</v>
      </c>
      <c r="S1136" s="13">
        <f t="shared" si="121"/>
        <v>41958.07671296296</v>
      </c>
      <c r="T1136" s="14">
        <f t="shared" si="122"/>
        <v>41971.981249999997</v>
      </c>
      <c r="U1136" s="13" t="str">
        <f t="shared" si="123"/>
        <v>Nov</v>
      </c>
      <c r="V1136" t="str">
        <f t="shared" si="124"/>
        <v>Nov</v>
      </c>
      <c r="W1136" t="str">
        <f t="shared" si="125"/>
        <v>2014</v>
      </c>
    </row>
    <row r="1137" spans="1:23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19"/>
        <v>5</v>
      </c>
      <c r="P1137" s="9">
        <f t="shared" si="120"/>
        <v>50</v>
      </c>
      <c r="Q1137" t="s">
        <v>8333</v>
      </c>
      <c r="R1137" t="s">
        <v>8335</v>
      </c>
      <c r="S1137" s="13">
        <f t="shared" si="121"/>
        <v>42558.781180555554</v>
      </c>
      <c r="T1137" s="14">
        <f t="shared" si="122"/>
        <v>42588.781180555554</v>
      </c>
      <c r="U1137" s="13" t="str">
        <f t="shared" si="123"/>
        <v>Jul</v>
      </c>
      <c r="V1137" t="str">
        <f t="shared" si="124"/>
        <v>Aug</v>
      </c>
      <c r="W1137" t="str">
        <f t="shared" si="125"/>
        <v>2016</v>
      </c>
    </row>
    <row r="1138" spans="1:23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19"/>
        <v>6.4439140811455857</v>
      </c>
      <c r="P1138" s="9">
        <f t="shared" si="120"/>
        <v>45</v>
      </c>
      <c r="Q1138" t="s">
        <v>8333</v>
      </c>
      <c r="R1138" t="s">
        <v>8335</v>
      </c>
      <c r="S1138" s="13">
        <f t="shared" si="121"/>
        <v>42327.46329861111</v>
      </c>
      <c r="T1138" s="14">
        <f t="shared" si="122"/>
        <v>42357.46329861111</v>
      </c>
      <c r="U1138" s="13" t="str">
        <f t="shared" si="123"/>
        <v>Nov</v>
      </c>
      <c r="V1138" t="str">
        <f t="shared" si="124"/>
        <v>Dec</v>
      </c>
      <c r="W1138" t="str">
        <f t="shared" si="125"/>
        <v>2015</v>
      </c>
    </row>
    <row r="1139" spans="1:23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19"/>
        <v>39.5</v>
      </c>
      <c r="P1139" s="9">
        <f t="shared" si="120"/>
        <v>253.2051282051282</v>
      </c>
      <c r="Q1139" t="s">
        <v>8333</v>
      </c>
      <c r="R1139" t="s">
        <v>8335</v>
      </c>
      <c r="S1139" s="13">
        <f t="shared" si="121"/>
        <v>42453.611354166664</v>
      </c>
      <c r="T1139" s="14">
        <f t="shared" si="122"/>
        <v>42483.611354166664</v>
      </c>
      <c r="U1139" s="13" t="str">
        <f t="shared" si="123"/>
        <v>Mar</v>
      </c>
      <c r="V1139" t="str">
        <f t="shared" si="124"/>
        <v>Apr</v>
      </c>
      <c r="W1139" t="str">
        <f t="shared" si="125"/>
        <v>2016</v>
      </c>
    </row>
    <row r="1140" spans="1:23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19"/>
        <v>0.35714285714285715</v>
      </c>
      <c r="P1140" s="9">
        <f t="shared" si="120"/>
        <v>31.25</v>
      </c>
      <c r="Q1140" t="s">
        <v>8333</v>
      </c>
      <c r="R1140" t="s">
        <v>8335</v>
      </c>
      <c r="S1140" s="13">
        <f t="shared" si="121"/>
        <v>42736.698275462964</v>
      </c>
      <c r="T1140" s="14">
        <f t="shared" si="122"/>
        <v>42756.698275462964</v>
      </c>
      <c r="U1140" s="13" t="str">
        <f t="shared" si="123"/>
        <v>Jan</v>
      </c>
      <c r="V1140" t="str">
        <f t="shared" si="124"/>
        <v>Jan</v>
      </c>
      <c r="W1140" t="str">
        <f t="shared" si="125"/>
        <v>2017</v>
      </c>
    </row>
    <row r="1141" spans="1:23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19"/>
        <v>6.25E-2</v>
      </c>
      <c r="P1141" s="9">
        <f t="shared" si="120"/>
        <v>5</v>
      </c>
      <c r="Q1141" t="s">
        <v>8333</v>
      </c>
      <c r="R1141" t="s">
        <v>8335</v>
      </c>
      <c r="S1141" s="13">
        <f t="shared" si="121"/>
        <v>41975.139189814814</v>
      </c>
      <c r="T1141" s="14">
        <f t="shared" si="122"/>
        <v>42005.139189814814</v>
      </c>
      <c r="U1141" s="13" t="str">
        <f t="shared" si="123"/>
        <v>Dec</v>
      </c>
      <c r="V1141" t="str">
        <f t="shared" si="124"/>
        <v>Jan</v>
      </c>
      <c r="W1141" t="str">
        <f t="shared" si="125"/>
        <v>2014</v>
      </c>
    </row>
    <row r="1142" spans="1:23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19"/>
        <v>0</v>
      </c>
      <c r="P1142" s="9">
        <f t="shared" si="120"/>
        <v>0</v>
      </c>
      <c r="Q1142" t="s">
        <v>8333</v>
      </c>
      <c r="R1142" t="s">
        <v>8335</v>
      </c>
      <c r="S1142" s="13">
        <f t="shared" si="121"/>
        <v>42192.253715277773</v>
      </c>
      <c r="T1142" s="14">
        <f t="shared" si="122"/>
        <v>42222.253715277773</v>
      </c>
      <c r="U1142" s="13" t="str">
        <f t="shared" si="123"/>
        <v>Jul</v>
      </c>
      <c r="V1142" t="str">
        <f t="shared" si="124"/>
        <v>Aug</v>
      </c>
      <c r="W1142" t="str">
        <f t="shared" si="125"/>
        <v>2015</v>
      </c>
    </row>
    <row r="1143" spans="1:23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19"/>
        <v>0</v>
      </c>
      <c r="P1143" s="9">
        <f t="shared" si="120"/>
        <v>0</v>
      </c>
      <c r="Q1143" t="s">
        <v>8333</v>
      </c>
      <c r="R1143" t="s">
        <v>8335</v>
      </c>
      <c r="S1143" s="13">
        <f t="shared" si="121"/>
        <v>42164.491319444445</v>
      </c>
      <c r="T1143" s="14">
        <f t="shared" si="122"/>
        <v>42194.491319444445</v>
      </c>
      <c r="U1143" s="13" t="str">
        <f t="shared" si="123"/>
        <v>Jun</v>
      </c>
      <c r="V1143" t="str">
        <f t="shared" si="124"/>
        <v>Jul</v>
      </c>
      <c r="W1143" t="str">
        <f t="shared" si="125"/>
        <v>2015</v>
      </c>
    </row>
    <row r="1144" spans="1:23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19"/>
        <v>0</v>
      </c>
      <c r="P1144" s="9">
        <f t="shared" si="120"/>
        <v>0</v>
      </c>
      <c r="Q1144" t="s">
        <v>8333</v>
      </c>
      <c r="R1144" t="s">
        <v>8335</v>
      </c>
      <c r="S1144" s="13">
        <f t="shared" si="121"/>
        <v>42021.797766203701</v>
      </c>
      <c r="T1144" s="14">
        <f t="shared" si="122"/>
        <v>42051.797766203701</v>
      </c>
      <c r="U1144" s="13" t="str">
        <f t="shared" si="123"/>
        <v>Jan</v>
      </c>
      <c r="V1144" t="str">
        <f t="shared" si="124"/>
        <v>Feb</v>
      </c>
      <c r="W1144" t="str">
        <f t="shared" si="125"/>
        <v>2015</v>
      </c>
    </row>
    <row r="1145" spans="1:23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19"/>
        <v>0.41333333333333333</v>
      </c>
      <c r="P1145" s="9">
        <f t="shared" si="120"/>
        <v>23.25</v>
      </c>
      <c r="Q1145" t="s">
        <v>8333</v>
      </c>
      <c r="R1145" t="s">
        <v>8335</v>
      </c>
      <c r="S1145" s="13">
        <f t="shared" si="121"/>
        <v>42324.985254629624</v>
      </c>
      <c r="T1145" s="14">
        <f t="shared" si="122"/>
        <v>42354.985254629624</v>
      </c>
      <c r="U1145" s="13" t="str">
        <f t="shared" si="123"/>
        <v>Nov</v>
      </c>
      <c r="V1145" t="str">
        <f t="shared" si="124"/>
        <v>Dec</v>
      </c>
      <c r="W1145" t="str">
        <f t="shared" si="125"/>
        <v>2015</v>
      </c>
    </row>
    <row r="1146" spans="1:23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19"/>
        <v>0</v>
      </c>
      <c r="P1146" s="9">
        <f t="shared" si="120"/>
        <v>0</v>
      </c>
      <c r="Q1146" t="s">
        <v>8336</v>
      </c>
      <c r="R1146" t="s">
        <v>8337</v>
      </c>
      <c r="S1146" s="13">
        <f t="shared" si="121"/>
        <v>42092.973611111105</v>
      </c>
      <c r="T1146" s="14">
        <f t="shared" si="122"/>
        <v>42122.973611111105</v>
      </c>
      <c r="U1146" s="13" t="str">
        <f t="shared" si="123"/>
        <v>Mar</v>
      </c>
      <c r="V1146" t="str">
        <f t="shared" si="124"/>
        <v>Apr</v>
      </c>
      <c r="W1146" t="str">
        <f t="shared" si="125"/>
        <v>2015</v>
      </c>
    </row>
    <row r="1147" spans="1:23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19"/>
        <v>0.125</v>
      </c>
      <c r="P1147" s="9">
        <f t="shared" si="120"/>
        <v>100</v>
      </c>
      <c r="Q1147" t="s">
        <v>8336</v>
      </c>
      <c r="R1147" t="s">
        <v>8337</v>
      </c>
      <c r="S1147" s="13">
        <f t="shared" si="121"/>
        <v>41854.539259259254</v>
      </c>
      <c r="T1147" s="14">
        <f t="shared" si="122"/>
        <v>41914.539259259254</v>
      </c>
      <c r="U1147" s="13" t="str">
        <f t="shared" si="123"/>
        <v>Aug</v>
      </c>
      <c r="V1147" t="str">
        <f t="shared" si="124"/>
        <v>Oct</v>
      </c>
      <c r="W1147" t="str">
        <f t="shared" si="125"/>
        <v>2014</v>
      </c>
    </row>
    <row r="1148" spans="1:23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19"/>
        <v>8.8333333333333339</v>
      </c>
      <c r="P1148" s="9">
        <f t="shared" si="120"/>
        <v>44.166666666666664</v>
      </c>
      <c r="Q1148" t="s">
        <v>8336</v>
      </c>
      <c r="R1148" t="s">
        <v>8337</v>
      </c>
      <c r="S1148" s="13">
        <f t="shared" si="121"/>
        <v>41723.745057870365</v>
      </c>
      <c r="T1148" s="14">
        <f t="shared" si="122"/>
        <v>41761.745057870365</v>
      </c>
      <c r="U1148" s="13" t="str">
        <f t="shared" si="123"/>
        <v>Mar</v>
      </c>
      <c r="V1148" t="str">
        <f t="shared" si="124"/>
        <v>May</v>
      </c>
      <c r="W1148" t="str">
        <f t="shared" si="125"/>
        <v>2014</v>
      </c>
    </row>
    <row r="1149" spans="1:23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19"/>
        <v>0</v>
      </c>
      <c r="P1149" s="9">
        <f t="shared" si="120"/>
        <v>0</v>
      </c>
      <c r="Q1149" t="s">
        <v>8336</v>
      </c>
      <c r="R1149" t="s">
        <v>8337</v>
      </c>
      <c r="S1149" s="13">
        <f t="shared" si="121"/>
        <v>41871.763692129629</v>
      </c>
      <c r="T1149" s="14">
        <f t="shared" si="122"/>
        <v>41931.763692129629</v>
      </c>
      <c r="U1149" s="13" t="str">
        <f t="shared" si="123"/>
        <v>Aug</v>
      </c>
      <c r="V1149" t="str">
        <f t="shared" si="124"/>
        <v>Oct</v>
      </c>
      <c r="W1149" t="str">
        <f t="shared" si="125"/>
        <v>2014</v>
      </c>
    </row>
    <row r="1150" spans="1:23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19"/>
        <v>0.48666666666666669</v>
      </c>
      <c r="P1150" s="9">
        <f t="shared" si="120"/>
        <v>24.333333333333332</v>
      </c>
      <c r="Q1150" t="s">
        <v>8336</v>
      </c>
      <c r="R1150" t="s">
        <v>8337</v>
      </c>
      <c r="S1150" s="13">
        <f t="shared" si="121"/>
        <v>42674.962743055548</v>
      </c>
      <c r="T1150" s="14">
        <f t="shared" si="122"/>
        <v>42705.00440972222</v>
      </c>
      <c r="U1150" s="13" t="str">
        <f t="shared" si="123"/>
        <v>Oct</v>
      </c>
      <c r="V1150" t="str">
        <f t="shared" si="124"/>
        <v>Dec</v>
      </c>
      <c r="W1150" t="str">
        <f t="shared" si="125"/>
        <v>2016</v>
      </c>
    </row>
    <row r="1151" spans="1:23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19"/>
        <v>0.15</v>
      </c>
      <c r="P1151" s="9">
        <f t="shared" si="120"/>
        <v>37.5</v>
      </c>
      <c r="Q1151" t="s">
        <v>8336</v>
      </c>
      <c r="R1151" t="s">
        <v>8337</v>
      </c>
      <c r="S1151" s="13">
        <f t="shared" si="121"/>
        <v>42507.501921296294</v>
      </c>
      <c r="T1151" s="14">
        <f t="shared" si="122"/>
        <v>42537.501921296294</v>
      </c>
      <c r="U1151" s="13" t="str">
        <f t="shared" si="123"/>
        <v>May</v>
      </c>
      <c r="V1151" t="str">
        <f t="shared" si="124"/>
        <v>Jun</v>
      </c>
      <c r="W1151" t="str">
        <f t="shared" si="125"/>
        <v>2016</v>
      </c>
    </row>
    <row r="1152" spans="1:23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19"/>
        <v>10.08</v>
      </c>
      <c r="P1152" s="9">
        <f t="shared" si="120"/>
        <v>42</v>
      </c>
      <c r="Q1152" t="s">
        <v>8336</v>
      </c>
      <c r="R1152" t="s">
        <v>8337</v>
      </c>
      <c r="S1152" s="13">
        <f t="shared" si="121"/>
        <v>42317.74623842592</v>
      </c>
      <c r="T1152" s="14">
        <f t="shared" si="122"/>
        <v>42377.74623842592</v>
      </c>
      <c r="U1152" s="13" t="str">
        <f t="shared" si="123"/>
        <v>Nov</v>
      </c>
      <c r="V1152" t="str">
        <f t="shared" si="124"/>
        <v>Jan</v>
      </c>
      <c r="W1152" t="str">
        <f t="shared" si="125"/>
        <v>2015</v>
      </c>
    </row>
    <row r="1153" spans="1:23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19"/>
        <v>0</v>
      </c>
      <c r="P1153" s="9">
        <f t="shared" si="120"/>
        <v>0</v>
      </c>
      <c r="Q1153" t="s">
        <v>8336</v>
      </c>
      <c r="R1153" t="s">
        <v>8337</v>
      </c>
      <c r="S1153" s="13">
        <f t="shared" si="121"/>
        <v>42223.894247685188</v>
      </c>
      <c r="T1153" s="14">
        <f t="shared" si="122"/>
        <v>42253.894247685188</v>
      </c>
      <c r="U1153" s="13" t="str">
        <f t="shared" si="123"/>
        <v>Aug</v>
      </c>
      <c r="V1153" t="str">
        <f t="shared" si="124"/>
        <v>Sep</v>
      </c>
      <c r="W1153" t="str">
        <f t="shared" si="125"/>
        <v>2015</v>
      </c>
    </row>
    <row r="1154" spans="1:23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26">(E1154/D1154)*100</f>
        <v>5.6937500000000005</v>
      </c>
      <c r="P1154" s="9">
        <f t="shared" ref="P1154:P1217" si="127">IFERROR(E1154/L1154,0)</f>
        <v>60.733333333333334</v>
      </c>
      <c r="Q1154" t="s">
        <v>8336</v>
      </c>
      <c r="R1154" t="s">
        <v>8337</v>
      </c>
      <c r="S1154" s="13">
        <f t="shared" ref="S1154:S1217" si="128">(J1154/86400)+25569+(-5/24)</f>
        <v>42109.501296296294</v>
      </c>
      <c r="T1154" s="14">
        <f t="shared" ref="T1154:T1217" si="129">(I1154/86400)+25569+(-5/24)</f>
        <v>42139.501296296294</v>
      </c>
      <c r="U1154" s="13" t="str">
        <f t="shared" ref="U1154:U1217" si="130">TEXT((S1154),"mmm")</f>
        <v>Apr</v>
      </c>
      <c r="V1154" t="str">
        <f t="shared" ref="V1154:V1217" si="131">TEXT((T1154),"mmm")</f>
        <v>May</v>
      </c>
      <c r="W1154" t="str">
        <f t="shared" ref="W1154:W1217" si="132">TEXT((S1154),"yyyy")</f>
        <v>2015</v>
      </c>
    </row>
    <row r="1155" spans="1:23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26"/>
        <v>0.625</v>
      </c>
      <c r="P1155" s="9">
        <f t="shared" si="127"/>
        <v>50</v>
      </c>
      <c r="Q1155" t="s">
        <v>8336</v>
      </c>
      <c r="R1155" t="s">
        <v>8337</v>
      </c>
      <c r="S1155" s="13">
        <f t="shared" si="128"/>
        <v>42143.505844907406</v>
      </c>
      <c r="T1155" s="14">
        <f t="shared" si="129"/>
        <v>42173.505844907406</v>
      </c>
      <c r="U1155" s="13" t="str">
        <f t="shared" si="130"/>
        <v>May</v>
      </c>
      <c r="V1155" t="str">
        <f t="shared" si="131"/>
        <v>Jun</v>
      </c>
      <c r="W1155" t="str">
        <f t="shared" si="132"/>
        <v>2015</v>
      </c>
    </row>
    <row r="1156" spans="1:23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26"/>
        <v>6.5</v>
      </c>
      <c r="P1156" s="9">
        <f t="shared" si="127"/>
        <v>108.33333333333333</v>
      </c>
      <c r="Q1156" t="s">
        <v>8336</v>
      </c>
      <c r="R1156" t="s">
        <v>8337</v>
      </c>
      <c r="S1156" s="13">
        <f t="shared" si="128"/>
        <v>42222.900532407402</v>
      </c>
      <c r="T1156" s="14">
        <f t="shared" si="129"/>
        <v>42252.900532407402</v>
      </c>
      <c r="U1156" s="13" t="str">
        <f t="shared" si="130"/>
        <v>Aug</v>
      </c>
      <c r="V1156" t="str">
        <f t="shared" si="131"/>
        <v>Sep</v>
      </c>
      <c r="W1156" t="str">
        <f t="shared" si="132"/>
        <v>2015</v>
      </c>
    </row>
    <row r="1157" spans="1:23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26"/>
        <v>0.752</v>
      </c>
      <c r="P1157" s="9">
        <f t="shared" si="127"/>
        <v>23.5</v>
      </c>
      <c r="Q1157" t="s">
        <v>8336</v>
      </c>
      <c r="R1157" t="s">
        <v>8337</v>
      </c>
      <c r="S1157" s="13">
        <f t="shared" si="128"/>
        <v>41835.555648148147</v>
      </c>
      <c r="T1157" s="14">
        <f t="shared" si="129"/>
        <v>41865.555648148147</v>
      </c>
      <c r="U1157" s="13" t="str">
        <f t="shared" si="130"/>
        <v>Jul</v>
      </c>
      <c r="V1157" t="str">
        <f t="shared" si="131"/>
        <v>Aug</v>
      </c>
      <c r="W1157" t="str">
        <f t="shared" si="132"/>
        <v>2014</v>
      </c>
    </row>
    <row r="1158" spans="1:23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26"/>
        <v>0</v>
      </c>
      <c r="P1158" s="9">
        <f t="shared" si="127"/>
        <v>0</v>
      </c>
      <c r="Q1158" t="s">
        <v>8336</v>
      </c>
      <c r="R1158" t="s">
        <v>8337</v>
      </c>
      <c r="S1158" s="13">
        <f t="shared" si="128"/>
        <v>42028.862986111104</v>
      </c>
      <c r="T1158" s="14">
        <f t="shared" si="129"/>
        <v>42058.862986111104</v>
      </c>
      <c r="U1158" s="13" t="str">
        <f t="shared" si="130"/>
        <v>Jan</v>
      </c>
      <c r="V1158" t="str">
        <f t="shared" si="131"/>
        <v>Feb</v>
      </c>
      <c r="W1158" t="str">
        <f t="shared" si="132"/>
        <v>2015</v>
      </c>
    </row>
    <row r="1159" spans="1:23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26"/>
        <v>1.51</v>
      </c>
      <c r="P1159" s="9">
        <f t="shared" si="127"/>
        <v>50.333333333333336</v>
      </c>
      <c r="Q1159" t="s">
        <v>8336</v>
      </c>
      <c r="R1159" t="s">
        <v>8337</v>
      </c>
      <c r="S1159" s="13">
        <f t="shared" si="128"/>
        <v>41918.419907407406</v>
      </c>
      <c r="T1159" s="14">
        <f t="shared" si="129"/>
        <v>41978.46157407407</v>
      </c>
      <c r="U1159" s="13" t="str">
        <f t="shared" si="130"/>
        <v>Oct</v>
      </c>
      <c r="V1159" t="str">
        <f t="shared" si="131"/>
        <v>Dec</v>
      </c>
      <c r="W1159" t="str">
        <f t="shared" si="132"/>
        <v>2014</v>
      </c>
    </row>
    <row r="1160" spans="1:23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26"/>
        <v>0.46666666666666673</v>
      </c>
      <c r="P1160" s="9">
        <f t="shared" si="127"/>
        <v>11.666666666666666</v>
      </c>
      <c r="Q1160" t="s">
        <v>8336</v>
      </c>
      <c r="R1160" t="s">
        <v>8337</v>
      </c>
      <c r="S1160" s="13">
        <f t="shared" si="128"/>
        <v>41951.883425925924</v>
      </c>
      <c r="T1160" s="14">
        <f t="shared" si="129"/>
        <v>41981.883425925924</v>
      </c>
      <c r="U1160" s="13" t="str">
        <f t="shared" si="130"/>
        <v>Nov</v>
      </c>
      <c r="V1160" t="str">
        <f t="shared" si="131"/>
        <v>Dec</v>
      </c>
      <c r="W1160" t="str">
        <f t="shared" si="132"/>
        <v>2014</v>
      </c>
    </row>
    <row r="1161" spans="1:23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26"/>
        <v>0</v>
      </c>
      <c r="P1161" s="9">
        <f t="shared" si="127"/>
        <v>0</v>
      </c>
      <c r="Q1161" t="s">
        <v>8336</v>
      </c>
      <c r="R1161" t="s">
        <v>8337</v>
      </c>
      <c r="S1161" s="13">
        <f t="shared" si="128"/>
        <v>42154.518113425926</v>
      </c>
      <c r="T1161" s="14">
        <f t="shared" si="129"/>
        <v>42185.447916666664</v>
      </c>
      <c r="U1161" s="13" t="str">
        <f t="shared" si="130"/>
        <v>May</v>
      </c>
      <c r="V1161" t="str">
        <f t="shared" si="131"/>
        <v>Jun</v>
      </c>
      <c r="W1161" t="str">
        <f t="shared" si="132"/>
        <v>2015</v>
      </c>
    </row>
    <row r="1162" spans="1:23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26"/>
        <v>3.85</v>
      </c>
      <c r="P1162" s="9">
        <f t="shared" si="127"/>
        <v>60.789473684210527</v>
      </c>
      <c r="Q1162" t="s">
        <v>8336</v>
      </c>
      <c r="R1162" t="s">
        <v>8337</v>
      </c>
      <c r="S1162" s="13">
        <f t="shared" si="128"/>
        <v>42060.946597222217</v>
      </c>
      <c r="T1162" s="14">
        <f t="shared" si="129"/>
        <v>42090.904930555553</v>
      </c>
      <c r="U1162" s="13" t="str">
        <f t="shared" si="130"/>
        <v>Feb</v>
      </c>
      <c r="V1162" t="str">
        <f t="shared" si="131"/>
        <v>Mar</v>
      </c>
      <c r="W1162" t="str">
        <f t="shared" si="132"/>
        <v>2015</v>
      </c>
    </row>
    <row r="1163" spans="1:23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26"/>
        <v>0</v>
      </c>
      <c r="P1163" s="9">
        <f t="shared" si="127"/>
        <v>0</v>
      </c>
      <c r="Q1163" t="s">
        <v>8336</v>
      </c>
      <c r="R1163" t="s">
        <v>8337</v>
      </c>
      <c r="S1163" s="13">
        <f t="shared" si="128"/>
        <v>42122.421168981477</v>
      </c>
      <c r="T1163" s="14">
        <f t="shared" si="129"/>
        <v>42143.421168981477</v>
      </c>
      <c r="U1163" s="13" t="str">
        <f t="shared" si="130"/>
        <v>Apr</v>
      </c>
      <c r="V1163" t="str">
        <f t="shared" si="131"/>
        <v>May</v>
      </c>
      <c r="W1163" t="str">
        <f t="shared" si="132"/>
        <v>2015</v>
      </c>
    </row>
    <row r="1164" spans="1:23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26"/>
        <v>5.8333333333333341E-2</v>
      </c>
      <c r="P1164" s="9">
        <f t="shared" si="127"/>
        <v>17.5</v>
      </c>
      <c r="Q1164" t="s">
        <v>8336</v>
      </c>
      <c r="R1164" t="s">
        <v>8337</v>
      </c>
      <c r="S1164" s="13">
        <f t="shared" si="128"/>
        <v>41876.475277777776</v>
      </c>
      <c r="T1164" s="14">
        <f t="shared" si="129"/>
        <v>41907.475277777776</v>
      </c>
      <c r="U1164" s="13" t="str">
        <f t="shared" si="130"/>
        <v>Aug</v>
      </c>
      <c r="V1164" t="str">
        <f t="shared" si="131"/>
        <v>Sep</v>
      </c>
      <c r="W1164" t="str">
        <f t="shared" si="132"/>
        <v>2014</v>
      </c>
    </row>
    <row r="1165" spans="1:23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26"/>
        <v>0</v>
      </c>
      <c r="P1165" s="9">
        <f t="shared" si="127"/>
        <v>0</v>
      </c>
      <c r="Q1165" t="s">
        <v>8336</v>
      </c>
      <c r="R1165" t="s">
        <v>8337</v>
      </c>
      <c r="S1165" s="13">
        <f t="shared" si="128"/>
        <v>41830.515277777777</v>
      </c>
      <c r="T1165" s="14">
        <f t="shared" si="129"/>
        <v>41860.515277777777</v>
      </c>
      <c r="U1165" s="13" t="str">
        <f t="shared" si="130"/>
        <v>Jul</v>
      </c>
      <c r="V1165" t="str">
        <f t="shared" si="131"/>
        <v>Aug</v>
      </c>
      <c r="W1165" t="str">
        <f t="shared" si="132"/>
        <v>2014</v>
      </c>
    </row>
    <row r="1166" spans="1:23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26"/>
        <v>0</v>
      </c>
      <c r="P1166" s="9">
        <f t="shared" si="127"/>
        <v>0</v>
      </c>
      <c r="Q1166" t="s">
        <v>8336</v>
      </c>
      <c r="R1166" t="s">
        <v>8337</v>
      </c>
      <c r="S1166" s="13">
        <f t="shared" si="128"/>
        <v>42509.51599537037</v>
      </c>
      <c r="T1166" s="14">
        <f t="shared" si="129"/>
        <v>42539.51599537037</v>
      </c>
      <c r="U1166" s="13" t="str">
        <f t="shared" si="130"/>
        <v>May</v>
      </c>
      <c r="V1166" t="str">
        <f t="shared" si="131"/>
        <v>Jun</v>
      </c>
      <c r="W1166" t="str">
        <f t="shared" si="132"/>
        <v>2016</v>
      </c>
    </row>
    <row r="1167" spans="1:23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26"/>
        <v>20.705000000000002</v>
      </c>
      <c r="P1167" s="9">
        <f t="shared" si="127"/>
        <v>82.82</v>
      </c>
      <c r="Q1167" t="s">
        <v>8336</v>
      </c>
      <c r="R1167" t="s">
        <v>8337</v>
      </c>
      <c r="S1167" s="13">
        <f t="shared" si="128"/>
        <v>41792.00613425926</v>
      </c>
      <c r="T1167" s="14">
        <f t="shared" si="129"/>
        <v>41826.00613425926</v>
      </c>
      <c r="U1167" s="13" t="str">
        <f t="shared" si="130"/>
        <v>Jun</v>
      </c>
      <c r="V1167" t="str">
        <f t="shared" si="131"/>
        <v>Jul</v>
      </c>
      <c r="W1167" t="str">
        <f t="shared" si="132"/>
        <v>2014</v>
      </c>
    </row>
    <row r="1168" spans="1:23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26"/>
        <v>19.139999999999997</v>
      </c>
      <c r="P1168" s="9">
        <f t="shared" si="127"/>
        <v>358.875</v>
      </c>
      <c r="Q1168" t="s">
        <v>8336</v>
      </c>
      <c r="R1168" t="s">
        <v>8337</v>
      </c>
      <c r="S1168" s="13">
        <f t="shared" si="128"/>
        <v>42150.277106481481</v>
      </c>
      <c r="T1168" s="14">
        <f t="shared" si="129"/>
        <v>42180.958333333336</v>
      </c>
      <c r="U1168" s="13" t="str">
        <f t="shared" si="130"/>
        <v>May</v>
      </c>
      <c r="V1168" t="str">
        <f t="shared" si="131"/>
        <v>Jun</v>
      </c>
      <c r="W1168" t="str">
        <f t="shared" si="132"/>
        <v>2015</v>
      </c>
    </row>
    <row r="1169" spans="1:23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26"/>
        <v>1.6316666666666666</v>
      </c>
      <c r="P1169" s="9">
        <f t="shared" si="127"/>
        <v>61.1875</v>
      </c>
      <c r="Q1169" t="s">
        <v>8336</v>
      </c>
      <c r="R1169" t="s">
        <v>8337</v>
      </c>
      <c r="S1169" s="13">
        <f t="shared" si="128"/>
        <v>41863.526562499996</v>
      </c>
      <c r="T1169" s="14">
        <f t="shared" si="129"/>
        <v>41894.526562499996</v>
      </c>
      <c r="U1169" s="13" t="str">
        <f t="shared" si="130"/>
        <v>Aug</v>
      </c>
      <c r="V1169" t="str">
        <f t="shared" si="131"/>
        <v>Sep</v>
      </c>
      <c r="W1169" t="str">
        <f t="shared" si="132"/>
        <v>2014</v>
      </c>
    </row>
    <row r="1170" spans="1:23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26"/>
        <v>5.6666666666666661</v>
      </c>
      <c r="P1170" s="9">
        <f t="shared" si="127"/>
        <v>340</v>
      </c>
      <c r="Q1170" t="s">
        <v>8336</v>
      </c>
      <c r="R1170" t="s">
        <v>8337</v>
      </c>
      <c r="S1170" s="13">
        <f t="shared" si="128"/>
        <v>42604.845659722218</v>
      </c>
      <c r="T1170" s="14">
        <f t="shared" si="129"/>
        <v>42634.845659722218</v>
      </c>
      <c r="U1170" s="13" t="str">
        <f t="shared" si="130"/>
        <v>Aug</v>
      </c>
      <c r="V1170" t="str">
        <f t="shared" si="131"/>
        <v>Sep</v>
      </c>
      <c r="W1170" t="str">
        <f t="shared" si="132"/>
        <v>2016</v>
      </c>
    </row>
    <row r="1171" spans="1:23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26"/>
        <v>0.16999999999999998</v>
      </c>
      <c r="P1171" s="9">
        <f t="shared" si="127"/>
        <v>5.666666666666667</v>
      </c>
      <c r="Q1171" t="s">
        <v>8336</v>
      </c>
      <c r="R1171" t="s">
        <v>8337</v>
      </c>
      <c r="S1171" s="13">
        <f t="shared" si="128"/>
        <v>42027.145405092589</v>
      </c>
      <c r="T1171" s="14">
        <f t="shared" si="129"/>
        <v>42057.145405092589</v>
      </c>
      <c r="U1171" s="13" t="str">
        <f t="shared" si="130"/>
        <v>Jan</v>
      </c>
      <c r="V1171" t="str">
        <f t="shared" si="131"/>
        <v>Feb</v>
      </c>
      <c r="W1171" t="str">
        <f t="shared" si="132"/>
        <v>2015</v>
      </c>
    </row>
    <row r="1172" spans="1:23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26"/>
        <v>0.4</v>
      </c>
      <c r="P1172" s="9">
        <f t="shared" si="127"/>
        <v>50</v>
      </c>
      <c r="Q1172" t="s">
        <v>8336</v>
      </c>
      <c r="R1172" t="s">
        <v>8337</v>
      </c>
      <c r="S1172" s="13">
        <f t="shared" si="128"/>
        <v>42124.684849537036</v>
      </c>
      <c r="T1172" s="14">
        <f t="shared" si="129"/>
        <v>42154.684849537036</v>
      </c>
      <c r="U1172" s="13" t="str">
        <f t="shared" si="130"/>
        <v>Apr</v>
      </c>
      <c r="V1172" t="str">
        <f t="shared" si="131"/>
        <v>May</v>
      </c>
      <c r="W1172" t="str">
        <f t="shared" si="132"/>
        <v>2015</v>
      </c>
    </row>
    <row r="1173" spans="1:23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26"/>
        <v>0.1</v>
      </c>
      <c r="P1173" s="9">
        <f t="shared" si="127"/>
        <v>25</v>
      </c>
      <c r="Q1173" t="s">
        <v>8336</v>
      </c>
      <c r="R1173" t="s">
        <v>8337</v>
      </c>
      <c r="S1173" s="13">
        <f t="shared" si="128"/>
        <v>41938.596377314811</v>
      </c>
      <c r="T1173" s="14">
        <f t="shared" si="129"/>
        <v>41956.638043981475</v>
      </c>
      <c r="U1173" s="13" t="str">
        <f t="shared" si="130"/>
        <v>Oct</v>
      </c>
      <c r="V1173" t="str">
        <f t="shared" si="131"/>
        <v>Nov</v>
      </c>
      <c r="W1173" t="str">
        <f t="shared" si="132"/>
        <v>2014</v>
      </c>
    </row>
    <row r="1174" spans="1:23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26"/>
        <v>0</v>
      </c>
      <c r="P1174" s="9">
        <f t="shared" si="127"/>
        <v>0</v>
      </c>
      <c r="Q1174" t="s">
        <v>8336</v>
      </c>
      <c r="R1174" t="s">
        <v>8337</v>
      </c>
      <c r="S1174" s="13">
        <f t="shared" si="128"/>
        <v>41841.473981481475</v>
      </c>
      <c r="T1174" s="14">
        <f t="shared" si="129"/>
        <v>41871.473981481475</v>
      </c>
      <c r="U1174" s="13" t="str">
        <f t="shared" si="130"/>
        <v>Jul</v>
      </c>
      <c r="V1174" t="str">
        <f t="shared" si="131"/>
        <v>Aug</v>
      </c>
      <c r="W1174" t="str">
        <f t="shared" si="132"/>
        <v>2014</v>
      </c>
    </row>
    <row r="1175" spans="1:23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26"/>
        <v>2.4E-2</v>
      </c>
      <c r="P1175" s="9">
        <f t="shared" si="127"/>
        <v>30</v>
      </c>
      <c r="Q1175" t="s">
        <v>8336</v>
      </c>
      <c r="R1175" t="s">
        <v>8337</v>
      </c>
      <c r="S1175" s="13">
        <f t="shared" si="128"/>
        <v>42183.97751157407</v>
      </c>
      <c r="T1175" s="14">
        <f t="shared" si="129"/>
        <v>42218.97751157407</v>
      </c>
      <c r="U1175" s="13" t="str">
        <f t="shared" si="130"/>
        <v>Jun</v>
      </c>
      <c r="V1175" t="str">
        <f t="shared" si="131"/>
        <v>Aug</v>
      </c>
      <c r="W1175" t="str">
        <f t="shared" si="132"/>
        <v>2015</v>
      </c>
    </row>
    <row r="1176" spans="1:23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26"/>
        <v>5.9066666666666672</v>
      </c>
      <c r="P1176" s="9">
        <f t="shared" si="127"/>
        <v>46.631578947368418</v>
      </c>
      <c r="Q1176" t="s">
        <v>8336</v>
      </c>
      <c r="R1176" t="s">
        <v>8337</v>
      </c>
      <c r="S1176" s="13">
        <f t="shared" si="128"/>
        <v>42468.633414351854</v>
      </c>
      <c r="T1176" s="14">
        <f t="shared" si="129"/>
        <v>42498.633414351854</v>
      </c>
      <c r="U1176" s="13" t="str">
        <f t="shared" si="130"/>
        <v>Apr</v>
      </c>
      <c r="V1176" t="str">
        <f t="shared" si="131"/>
        <v>May</v>
      </c>
      <c r="W1176" t="str">
        <f t="shared" si="132"/>
        <v>2016</v>
      </c>
    </row>
    <row r="1177" spans="1:23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26"/>
        <v>2.9250000000000003</v>
      </c>
      <c r="P1177" s="9">
        <f t="shared" si="127"/>
        <v>65</v>
      </c>
      <c r="Q1177" t="s">
        <v>8336</v>
      </c>
      <c r="R1177" t="s">
        <v>8337</v>
      </c>
      <c r="S1177" s="13">
        <f t="shared" si="128"/>
        <v>42170.520127314812</v>
      </c>
      <c r="T1177" s="14">
        <f t="shared" si="129"/>
        <v>42200.520127314812</v>
      </c>
      <c r="U1177" s="13" t="str">
        <f t="shared" si="130"/>
        <v>Jun</v>
      </c>
      <c r="V1177" t="str">
        <f t="shared" si="131"/>
        <v>Jul</v>
      </c>
      <c r="W1177" t="str">
        <f t="shared" si="132"/>
        <v>2015</v>
      </c>
    </row>
    <row r="1178" spans="1:23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26"/>
        <v>5.7142857142857143E-3</v>
      </c>
      <c r="P1178" s="9">
        <f t="shared" si="127"/>
        <v>10</v>
      </c>
      <c r="Q1178" t="s">
        <v>8336</v>
      </c>
      <c r="R1178" t="s">
        <v>8337</v>
      </c>
      <c r="S1178" s="13">
        <f t="shared" si="128"/>
        <v>42745.811319444438</v>
      </c>
      <c r="T1178" s="14">
        <f t="shared" si="129"/>
        <v>42800.333333333336</v>
      </c>
      <c r="U1178" s="13" t="str">
        <f t="shared" si="130"/>
        <v>Jan</v>
      </c>
      <c r="V1178" t="str">
        <f t="shared" si="131"/>
        <v>Mar</v>
      </c>
      <c r="W1178" t="str">
        <f t="shared" si="132"/>
        <v>2017</v>
      </c>
    </row>
    <row r="1179" spans="1:23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26"/>
        <v>0</v>
      </c>
      <c r="P1179" s="9">
        <f t="shared" si="127"/>
        <v>0</v>
      </c>
      <c r="Q1179" t="s">
        <v>8336</v>
      </c>
      <c r="R1179" t="s">
        <v>8337</v>
      </c>
      <c r="S1179" s="13">
        <f t="shared" si="128"/>
        <v>41897.452499999999</v>
      </c>
      <c r="T1179" s="14">
        <f t="shared" si="129"/>
        <v>41927.452499999999</v>
      </c>
      <c r="U1179" s="13" t="str">
        <f t="shared" si="130"/>
        <v>Sep</v>
      </c>
      <c r="V1179" t="str">
        <f t="shared" si="131"/>
        <v>Oct</v>
      </c>
      <c r="W1179" t="str">
        <f t="shared" si="132"/>
        <v>2014</v>
      </c>
    </row>
    <row r="1180" spans="1:23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26"/>
        <v>6.6666666666666671E-3</v>
      </c>
      <c r="P1180" s="9">
        <f t="shared" si="127"/>
        <v>5</v>
      </c>
      <c r="Q1180" t="s">
        <v>8336</v>
      </c>
      <c r="R1180" t="s">
        <v>8337</v>
      </c>
      <c r="S1180" s="13">
        <f t="shared" si="128"/>
        <v>41837.69736111111</v>
      </c>
      <c r="T1180" s="14">
        <f t="shared" si="129"/>
        <v>41867.69736111111</v>
      </c>
      <c r="U1180" s="13" t="str">
        <f t="shared" si="130"/>
        <v>Jul</v>
      </c>
      <c r="V1180" t="str">
        <f t="shared" si="131"/>
        <v>Aug</v>
      </c>
      <c r="W1180" t="str">
        <f t="shared" si="132"/>
        <v>2014</v>
      </c>
    </row>
    <row r="1181" spans="1:23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26"/>
        <v>5.3333333333333339</v>
      </c>
      <c r="P1181" s="9">
        <f t="shared" si="127"/>
        <v>640</v>
      </c>
      <c r="Q1181" t="s">
        <v>8336</v>
      </c>
      <c r="R1181" t="s">
        <v>8337</v>
      </c>
      <c r="S1181" s="13">
        <f t="shared" si="128"/>
        <v>42275.511886574073</v>
      </c>
      <c r="T1181" s="14">
        <f t="shared" si="129"/>
        <v>42305.511886574073</v>
      </c>
      <c r="U1181" s="13" t="str">
        <f t="shared" si="130"/>
        <v>Sep</v>
      </c>
      <c r="V1181" t="str">
        <f t="shared" si="131"/>
        <v>Oct</v>
      </c>
      <c r="W1181" t="str">
        <f t="shared" si="132"/>
        <v>2015</v>
      </c>
    </row>
    <row r="1182" spans="1:23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26"/>
        <v>11.75</v>
      </c>
      <c r="P1182" s="9">
        <f t="shared" si="127"/>
        <v>69.117647058823536</v>
      </c>
      <c r="Q1182" t="s">
        <v>8336</v>
      </c>
      <c r="R1182" t="s">
        <v>8337</v>
      </c>
      <c r="S1182" s="13">
        <f t="shared" si="128"/>
        <v>41781.598541666666</v>
      </c>
      <c r="T1182" s="14">
        <f t="shared" si="129"/>
        <v>41818.598541666666</v>
      </c>
      <c r="U1182" s="13" t="str">
        <f t="shared" si="130"/>
        <v>May</v>
      </c>
      <c r="V1182" t="str">
        <f t="shared" si="131"/>
        <v>Jun</v>
      </c>
      <c r="W1182" t="str">
        <f t="shared" si="132"/>
        <v>2014</v>
      </c>
    </row>
    <row r="1183" spans="1:23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26"/>
        <v>8.0000000000000002E-3</v>
      </c>
      <c r="P1183" s="9">
        <f t="shared" si="127"/>
        <v>1.3333333333333333</v>
      </c>
      <c r="Q1183" t="s">
        <v>8336</v>
      </c>
      <c r="R1183" t="s">
        <v>8337</v>
      </c>
      <c r="S1183" s="13">
        <f t="shared" si="128"/>
        <v>42034.131030092591</v>
      </c>
      <c r="T1183" s="14">
        <f t="shared" si="129"/>
        <v>42064.131030092591</v>
      </c>
      <c r="U1183" s="13" t="str">
        <f t="shared" si="130"/>
        <v>Jan</v>
      </c>
      <c r="V1183" t="str">
        <f t="shared" si="131"/>
        <v>Mar</v>
      </c>
      <c r="W1183" t="str">
        <f t="shared" si="132"/>
        <v>2015</v>
      </c>
    </row>
    <row r="1184" spans="1:23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26"/>
        <v>4.2</v>
      </c>
      <c r="P1184" s="9">
        <f t="shared" si="127"/>
        <v>10.5</v>
      </c>
      <c r="Q1184" t="s">
        <v>8336</v>
      </c>
      <c r="R1184" t="s">
        <v>8337</v>
      </c>
      <c r="S1184" s="13">
        <f t="shared" si="128"/>
        <v>42728.619074074071</v>
      </c>
      <c r="T1184" s="14">
        <f t="shared" si="129"/>
        <v>42747.487499999996</v>
      </c>
      <c r="U1184" s="13" t="str">
        <f t="shared" si="130"/>
        <v>Dec</v>
      </c>
      <c r="V1184" t="str">
        <f t="shared" si="131"/>
        <v>Jan</v>
      </c>
      <c r="W1184" t="str">
        <f t="shared" si="132"/>
        <v>2016</v>
      </c>
    </row>
    <row r="1185" spans="1:23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26"/>
        <v>4</v>
      </c>
      <c r="P1185" s="9">
        <f t="shared" si="127"/>
        <v>33.333333333333336</v>
      </c>
      <c r="Q1185" t="s">
        <v>8336</v>
      </c>
      <c r="R1185" t="s">
        <v>8337</v>
      </c>
      <c r="S1185" s="13">
        <f t="shared" si="128"/>
        <v>42656.653043981474</v>
      </c>
      <c r="T1185" s="14">
        <f t="shared" si="129"/>
        <v>42675.957638888889</v>
      </c>
      <c r="U1185" s="13" t="str">
        <f t="shared" si="130"/>
        <v>Oct</v>
      </c>
      <c r="V1185" t="str">
        <f t="shared" si="131"/>
        <v>Nov</v>
      </c>
      <c r="W1185" t="str">
        <f t="shared" si="132"/>
        <v>2016</v>
      </c>
    </row>
    <row r="1186" spans="1:23" ht="45" x14ac:dyDescent="0.2">
      <c r="A1186">
        <v>272</v>
      </c>
      <c r="B1186" s="3" t="s">
        <v>273</v>
      </c>
      <c r="C1186" s="3" t="s">
        <v>4382</v>
      </c>
      <c r="D1186">
        <v>3000</v>
      </c>
      <c r="E1186">
        <v>5323.01</v>
      </c>
      <c r="F1186" t="s">
        <v>8219</v>
      </c>
      <c r="G1186" t="s">
        <v>8224</v>
      </c>
      <c r="H1186" t="s">
        <v>8246</v>
      </c>
      <c r="I1186">
        <v>1272480540</v>
      </c>
      <c r="J1186">
        <v>1267220191</v>
      </c>
      <c r="K1186" t="b">
        <v>1</v>
      </c>
      <c r="L1186">
        <v>65</v>
      </c>
      <c r="M1186" t="b">
        <v>1</v>
      </c>
      <c r="N1186" t="s">
        <v>8269</v>
      </c>
      <c r="O1186" s="8">
        <f t="shared" si="126"/>
        <v>177.43366666666668</v>
      </c>
      <c r="P1186" s="9">
        <f t="shared" si="127"/>
        <v>81.892461538461546</v>
      </c>
      <c r="Q1186" t="s">
        <v>8310</v>
      </c>
      <c r="R1186" t="s">
        <v>8315</v>
      </c>
      <c r="S1186" s="13">
        <f t="shared" si="128"/>
        <v>40235.692025462959</v>
      </c>
      <c r="T1186" s="14">
        <f t="shared" si="129"/>
        <v>40296.575694444444</v>
      </c>
      <c r="U1186" s="13" t="str">
        <f t="shared" si="130"/>
        <v>Feb</v>
      </c>
      <c r="V1186" t="str">
        <f t="shared" si="131"/>
        <v>Apr</v>
      </c>
      <c r="W1186" t="str">
        <f t="shared" si="132"/>
        <v>2010</v>
      </c>
    </row>
    <row r="1187" spans="1:23" ht="45" x14ac:dyDescent="0.2">
      <c r="A1187">
        <v>276</v>
      </c>
      <c r="B1187" s="3" t="s">
        <v>277</v>
      </c>
      <c r="C1187" s="3" t="s">
        <v>4386</v>
      </c>
      <c r="D1187">
        <v>4000</v>
      </c>
      <c r="E1187">
        <v>5904</v>
      </c>
      <c r="F1187" t="s">
        <v>8219</v>
      </c>
      <c r="G1187" t="s">
        <v>8224</v>
      </c>
      <c r="H1187" t="s">
        <v>8246</v>
      </c>
      <c r="I1187">
        <v>1335574674</v>
      </c>
      <c r="J1187">
        <v>1330394274</v>
      </c>
      <c r="K1187" t="b">
        <v>1</v>
      </c>
      <c r="L1187">
        <v>62</v>
      </c>
      <c r="M1187" t="b">
        <v>1</v>
      </c>
      <c r="N1187" t="s">
        <v>8269</v>
      </c>
      <c r="O1187" s="8">
        <f t="shared" si="126"/>
        <v>147.6</v>
      </c>
      <c r="P1187" s="9">
        <f t="shared" si="127"/>
        <v>95.225806451612897</v>
      </c>
      <c r="Q1187" t="s">
        <v>8310</v>
      </c>
      <c r="R1187" t="s">
        <v>8315</v>
      </c>
      <c r="S1187" s="13">
        <f t="shared" si="128"/>
        <v>40966.873541666668</v>
      </c>
      <c r="T1187" s="14">
        <f t="shared" si="129"/>
        <v>41026.831874999996</v>
      </c>
      <c r="U1187" s="13" t="str">
        <f t="shared" si="130"/>
        <v>Feb</v>
      </c>
      <c r="V1187" t="str">
        <f t="shared" si="131"/>
        <v>Apr</v>
      </c>
      <c r="W1187" t="str">
        <f t="shared" si="132"/>
        <v>2012</v>
      </c>
    </row>
    <row r="1188" spans="1:23" ht="45" x14ac:dyDescent="0.2">
      <c r="A1188">
        <v>286</v>
      </c>
      <c r="B1188" s="3" t="s">
        <v>287</v>
      </c>
      <c r="C1188" s="3" t="s">
        <v>4396</v>
      </c>
      <c r="D1188">
        <v>15000</v>
      </c>
      <c r="E1188">
        <v>16373</v>
      </c>
      <c r="F1188" t="s">
        <v>8219</v>
      </c>
      <c r="G1188" t="s">
        <v>8224</v>
      </c>
      <c r="H1188" t="s">
        <v>8246</v>
      </c>
      <c r="I1188">
        <v>1364236524</v>
      </c>
      <c r="J1188">
        <v>1360352124</v>
      </c>
      <c r="K1188" t="b">
        <v>1</v>
      </c>
      <c r="L1188">
        <v>135</v>
      </c>
      <c r="M1188" t="b">
        <v>1</v>
      </c>
      <c r="N1188" t="s">
        <v>8269</v>
      </c>
      <c r="O1188" s="8">
        <f t="shared" si="126"/>
        <v>109.15333333333332</v>
      </c>
      <c r="P1188" s="9">
        <f t="shared" si="127"/>
        <v>121.28148148148148</v>
      </c>
      <c r="Q1188" t="s">
        <v>8310</v>
      </c>
      <c r="R1188" t="s">
        <v>8315</v>
      </c>
      <c r="S1188" s="13">
        <f t="shared" si="128"/>
        <v>41313.607916666668</v>
      </c>
      <c r="T1188" s="14">
        <f t="shared" si="129"/>
        <v>41358.566249999996</v>
      </c>
      <c r="U1188" s="13" t="str">
        <f t="shared" si="130"/>
        <v>Feb</v>
      </c>
      <c r="V1188" t="str">
        <f t="shared" si="131"/>
        <v>Mar</v>
      </c>
      <c r="W1188" t="str">
        <f t="shared" si="132"/>
        <v>2013</v>
      </c>
    </row>
    <row r="1189" spans="1:23" ht="45" x14ac:dyDescent="0.2">
      <c r="A1189">
        <v>301</v>
      </c>
      <c r="B1189" s="3" t="s">
        <v>302</v>
      </c>
      <c r="C1189" s="3" t="s">
        <v>4411</v>
      </c>
      <c r="D1189">
        <v>13000</v>
      </c>
      <c r="E1189">
        <v>15435.55</v>
      </c>
      <c r="F1189" t="s">
        <v>8219</v>
      </c>
      <c r="G1189" t="s">
        <v>8224</v>
      </c>
      <c r="H1189" t="s">
        <v>8246</v>
      </c>
      <c r="I1189">
        <v>1363711335</v>
      </c>
      <c r="J1189">
        <v>1360258935</v>
      </c>
      <c r="K1189" t="b">
        <v>1</v>
      </c>
      <c r="L1189">
        <v>251</v>
      </c>
      <c r="M1189" t="b">
        <v>1</v>
      </c>
      <c r="N1189" t="s">
        <v>8269</v>
      </c>
      <c r="O1189" s="8">
        <f t="shared" si="126"/>
        <v>118.73499999999999</v>
      </c>
      <c r="P1189" s="9">
        <f t="shared" si="127"/>
        <v>61.496215139442228</v>
      </c>
      <c r="Q1189" t="s">
        <v>8310</v>
      </c>
      <c r="R1189" t="s">
        <v>8315</v>
      </c>
      <c r="S1189" s="13">
        <f t="shared" si="128"/>
        <v>41312.529340277775</v>
      </c>
      <c r="T1189" s="14">
        <f t="shared" si="129"/>
        <v>41352.487673611111</v>
      </c>
      <c r="U1189" s="13" t="str">
        <f t="shared" si="130"/>
        <v>Feb</v>
      </c>
      <c r="V1189" t="str">
        <f t="shared" si="131"/>
        <v>Mar</v>
      </c>
      <c r="W1189" t="str">
        <f t="shared" si="132"/>
        <v>2013</v>
      </c>
    </row>
    <row r="1190" spans="1:23" ht="30" x14ac:dyDescent="0.2">
      <c r="A1190">
        <v>305</v>
      </c>
      <c r="B1190" s="3" t="s">
        <v>306</v>
      </c>
      <c r="C1190" s="3" t="s">
        <v>4415</v>
      </c>
      <c r="D1190">
        <v>7500</v>
      </c>
      <c r="E1190">
        <v>9775</v>
      </c>
      <c r="F1190" t="s">
        <v>8219</v>
      </c>
      <c r="G1190" t="s">
        <v>8224</v>
      </c>
      <c r="H1190" t="s">
        <v>8246</v>
      </c>
      <c r="I1190">
        <v>1331392049</v>
      </c>
      <c r="J1190">
        <v>1328800049</v>
      </c>
      <c r="K1190" t="b">
        <v>1</v>
      </c>
      <c r="L1190">
        <v>189</v>
      </c>
      <c r="M1190" t="b">
        <v>1</v>
      </c>
      <c r="N1190" t="s">
        <v>8269</v>
      </c>
      <c r="O1190" s="8">
        <f t="shared" si="126"/>
        <v>130.33333333333331</v>
      </c>
      <c r="P1190" s="9">
        <f t="shared" si="127"/>
        <v>51.719576719576722</v>
      </c>
      <c r="Q1190" t="s">
        <v>8310</v>
      </c>
      <c r="R1190" t="s">
        <v>8315</v>
      </c>
      <c r="S1190" s="13">
        <f t="shared" si="128"/>
        <v>40948.421863425923</v>
      </c>
      <c r="T1190" s="14">
        <f t="shared" si="129"/>
        <v>40978.421863425923</v>
      </c>
      <c r="U1190" s="13" t="str">
        <f t="shared" si="130"/>
        <v>Feb</v>
      </c>
      <c r="V1190" t="str">
        <f t="shared" si="131"/>
        <v>Mar</v>
      </c>
      <c r="W1190" t="str">
        <f t="shared" si="132"/>
        <v>2012</v>
      </c>
    </row>
    <row r="1191" spans="1:23" ht="30" x14ac:dyDescent="0.2">
      <c r="A1191">
        <v>306</v>
      </c>
      <c r="B1191" s="3" t="s">
        <v>307</v>
      </c>
      <c r="C1191" s="3" t="s">
        <v>4416</v>
      </c>
      <c r="D1191">
        <v>1000</v>
      </c>
      <c r="E1191">
        <v>2929</v>
      </c>
      <c r="F1191" t="s">
        <v>8219</v>
      </c>
      <c r="G1191" t="s">
        <v>8224</v>
      </c>
      <c r="H1191" t="s">
        <v>8246</v>
      </c>
      <c r="I1191">
        <v>1363806333</v>
      </c>
      <c r="J1191">
        <v>1362081933</v>
      </c>
      <c r="K1191" t="b">
        <v>1</v>
      </c>
      <c r="L1191">
        <v>80</v>
      </c>
      <c r="M1191" t="b">
        <v>1</v>
      </c>
      <c r="N1191" t="s">
        <v>8269</v>
      </c>
      <c r="O1191" s="8">
        <f t="shared" si="126"/>
        <v>292.89999999999998</v>
      </c>
      <c r="P1191" s="9">
        <f t="shared" si="127"/>
        <v>36.612499999999997</v>
      </c>
      <c r="Q1191" t="s">
        <v>8310</v>
      </c>
      <c r="R1191" t="s">
        <v>8315</v>
      </c>
      <c r="S1191" s="13">
        <f t="shared" si="128"/>
        <v>41333.628854166665</v>
      </c>
      <c r="T1191" s="14">
        <f t="shared" si="129"/>
        <v>41353.587187499994</v>
      </c>
      <c r="U1191" s="13" t="str">
        <f t="shared" si="130"/>
        <v>Feb</v>
      </c>
      <c r="V1191" t="str">
        <f t="shared" si="131"/>
        <v>Mar</v>
      </c>
      <c r="W1191" t="str">
        <f t="shared" si="132"/>
        <v>2013</v>
      </c>
    </row>
    <row r="1192" spans="1:23" ht="45" x14ac:dyDescent="0.2">
      <c r="A1192">
        <v>318</v>
      </c>
      <c r="B1192" s="3" t="s">
        <v>319</v>
      </c>
      <c r="C1192" s="3" t="s">
        <v>4428</v>
      </c>
      <c r="D1192">
        <v>5000</v>
      </c>
      <c r="E1192">
        <v>14166</v>
      </c>
      <c r="F1192" t="s">
        <v>8219</v>
      </c>
      <c r="G1192" t="s">
        <v>8224</v>
      </c>
      <c r="H1192" t="s">
        <v>8246</v>
      </c>
      <c r="I1192">
        <v>1364342151</v>
      </c>
      <c r="J1192">
        <v>1361753751</v>
      </c>
      <c r="K1192" t="b">
        <v>1</v>
      </c>
      <c r="L1192">
        <v>284</v>
      </c>
      <c r="M1192" t="b">
        <v>1</v>
      </c>
      <c r="N1192" t="s">
        <v>8269</v>
      </c>
      <c r="O1192" s="8">
        <f t="shared" si="126"/>
        <v>283.32</v>
      </c>
      <c r="P1192" s="9">
        <f t="shared" si="127"/>
        <v>49.880281690140848</v>
      </c>
      <c r="Q1192" t="s">
        <v>8310</v>
      </c>
      <c r="R1192" t="s">
        <v>8315</v>
      </c>
      <c r="S1192" s="13">
        <f t="shared" si="128"/>
        <v>41329.830451388887</v>
      </c>
      <c r="T1192" s="14">
        <f t="shared" si="129"/>
        <v>41359.788784722223</v>
      </c>
      <c r="U1192" s="13" t="str">
        <f t="shared" si="130"/>
        <v>Feb</v>
      </c>
      <c r="V1192" t="str">
        <f t="shared" si="131"/>
        <v>Mar</v>
      </c>
      <c r="W1192" t="str">
        <f t="shared" si="132"/>
        <v>2013</v>
      </c>
    </row>
    <row r="1193" spans="1:23" ht="45" x14ac:dyDescent="0.2">
      <c r="A1193">
        <v>326</v>
      </c>
      <c r="B1193" s="3" t="s">
        <v>327</v>
      </c>
      <c r="C1193" s="3" t="s">
        <v>4436</v>
      </c>
      <c r="D1193">
        <v>150000</v>
      </c>
      <c r="E1193">
        <v>169394.6</v>
      </c>
      <c r="F1193" t="s">
        <v>8219</v>
      </c>
      <c r="G1193" t="s">
        <v>8224</v>
      </c>
      <c r="H1193" t="s">
        <v>8246</v>
      </c>
      <c r="I1193">
        <v>1489532220</v>
      </c>
      <c r="J1193">
        <v>1486625606</v>
      </c>
      <c r="K1193" t="b">
        <v>1</v>
      </c>
      <c r="L1193">
        <v>1151</v>
      </c>
      <c r="M1193" t="b">
        <v>1</v>
      </c>
      <c r="N1193" t="s">
        <v>8269</v>
      </c>
      <c r="O1193" s="8">
        <f t="shared" si="126"/>
        <v>112.92973333333333</v>
      </c>
      <c r="P1193" s="9">
        <f t="shared" si="127"/>
        <v>147.17167680278018</v>
      </c>
      <c r="Q1193" t="s">
        <v>8310</v>
      </c>
      <c r="R1193" t="s">
        <v>8315</v>
      </c>
      <c r="S1193" s="13">
        <f t="shared" si="128"/>
        <v>42775.106550925928</v>
      </c>
      <c r="T1193" s="14">
        <f t="shared" si="129"/>
        <v>42808.747916666667</v>
      </c>
      <c r="U1193" s="13" t="str">
        <f t="shared" si="130"/>
        <v>Feb</v>
      </c>
      <c r="V1193" t="str">
        <f t="shared" si="131"/>
        <v>Mar</v>
      </c>
      <c r="W1193" t="str">
        <f t="shared" si="132"/>
        <v>2017</v>
      </c>
    </row>
    <row r="1194" spans="1:23" ht="45" x14ac:dyDescent="0.2">
      <c r="A1194">
        <v>327</v>
      </c>
      <c r="B1194" s="3" t="s">
        <v>328</v>
      </c>
      <c r="C1194" s="3" t="s">
        <v>4437</v>
      </c>
      <c r="D1194">
        <v>4000</v>
      </c>
      <c r="E1194">
        <v>5456</v>
      </c>
      <c r="F1194" t="s">
        <v>8219</v>
      </c>
      <c r="G1194" t="s">
        <v>8224</v>
      </c>
      <c r="H1194" t="s">
        <v>8246</v>
      </c>
      <c r="I1194">
        <v>1427011200</v>
      </c>
      <c r="J1194">
        <v>1424669929</v>
      </c>
      <c r="K1194" t="b">
        <v>1</v>
      </c>
      <c r="L1194">
        <v>34</v>
      </c>
      <c r="M1194" t="b">
        <v>1</v>
      </c>
      <c r="N1194" t="s">
        <v>8269</v>
      </c>
      <c r="O1194" s="8">
        <f t="shared" si="126"/>
        <v>136.4</v>
      </c>
      <c r="P1194" s="9">
        <f t="shared" si="127"/>
        <v>160.47058823529412</v>
      </c>
      <c r="Q1194" t="s">
        <v>8310</v>
      </c>
      <c r="R1194" t="s">
        <v>8315</v>
      </c>
      <c r="S1194" s="13">
        <f t="shared" si="128"/>
        <v>42058.026956018519</v>
      </c>
      <c r="T1194" s="14">
        <f t="shared" si="129"/>
        <v>42085.124999999993</v>
      </c>
      <c r="U1194" s="13" t="str">
        <f t="shared" si="130"/>
        <v>Feb</v>
      </c>
      <c r="V1194" t="str">
        <f t="shared" si="131"/>
        <v>Mar</v>
      </c>
      <c r="W1194" t="str">
        <f t="shared" si="132"/>
        <v>2015</v>
      </c>
    </row>
    <row r="1195" spans="1:23" ht="45" x14ac:dyDescent="0.2">
      <c r="A1195">
        <v>337</v>
      </c>
      <c r="B1195" s="3" t="s">
        <v>338</v>
      </c>
      <c r="C1195" s="3" t="s">
        <v>4447</v>
      </c>
      <c r="D1195">
        <v>3000</v>
      </c>
      <c r="E1195">
        <v>3035.05</v>
      </c>
      <c r="F1195" t="s">
        <v>8219</v>
      </c>
      <c r="G1195" t="s">
        <v>8224</v>
      </c>
      <c r="H1195" t="s">
        <v>8246</v>
      </c>
      <c r="I1195">
        <v>1426298708</v>
      </c>
      <c r="J1195">
        <v>1423710308</v>
      </c>
      <c r="K1195" t="b">
        <v>1</v>
      </c>
      <c r="L1195">
        <v>31</v>
      </c>
      <c r="M1195" t="b">
        <v>1</v>
      </c>
      <c r="N1195" t="s">
        <v>8269</v>
      </c>
      <c r="O1195" s="8">
        <f t="shared" si="126"/>
        <v>101.16833333333335</v>
      </c>
      <c r="P1195" s="9">
        <f t="shared" si="127"/>
        <v>97.904838709677421</v>
      </c>
      <c r="Q1195" t="s">
        <v>8310</v>
      </c>
      <c r="R1195" t="s">
        <v>8315</v>
      </c>
      <c r="S1195" s="13">
        <f t="shared" si="128"/>
        <v>42046.920231481483</v>
      </c>
      <c r="T1195" s="14">
        <f t="shared" si="129"/>
        <v>42076.878564814811</v>
      </c>
      <c r="U1195" s="13" t="str">
        <f t="shared" si="130"/>
        <v>Feb</v>
      </c>
      <c r="V1195" t="str">
        <f t="shared" si="131"/>
        <v>Mar</v>
      </c>
      <c r="W1195" t="str">
        <f t="shared" si="132"/>
        <v>2015</v>
      </c>
    </row>
    <row r="1196" spans="1:23" ht="45" x14ac:dyDescent="0.2">
      <c r="A1196">
        <v>340</v>
      </c>
      <c r="B1196" s="3" t="s">
        <v>341</v>
      </c>
      <c r="C1196" s="3" t="s">
        <v>4450</v>
      </c>
      <c r="D1196">
        <v>35000</v>
      </c>
      <c r="E1196">
        <v>43758</v>
      </c>
      <c r="F1196" t="s">
        <v>8219</v>
      </c>
      <c r="G1196" t="s">
        <v>8224</v>
      </c>
      <c r="H1196" t="s">
        <v>8246</v>
      </c>
      <c r="I1196">
        <v>1489006800</v>
      </c>
      <c r="J1196">
        <v>1486397007</v>
      </c>
      <c r="K1196" t="b">
        <v>1</v>
      </c>
      <c r="L1196">
        <v>299</v>
      </c>
      <c r="M1196" t="b">
        <v>1</v>
      </c>
      <c r="N1196" t="s">
        <v>8269</v>
      </c>
      <c r="O1196" s="8">
        <f t="shared" si="126"/>
        <v>125.02285714285715</v>
      </c>
      <c r="P1196" s="9">
        <f t="shared" si="127"/>
        <v>146.34782608695653</v>
      </c>
      <c r="Q1196" t="s">
        <v>8310</v>
      </c>
      <c r="R1196" t="s">
        <v>8315</v>
      </c>
      <c r="S1196" s="13">
        <f t="shared" si="128"/>
        <v>42772.460729166669</v>
      </c>
      <c r="T1196" s="14">
        <f t="shared" si="129"/>
        <v>42802.666666666664</v>
      </c>
      <c r="U1196" s="13" t="str">
        <f t="shared" si="130"/>
        <v>Feb</v>
      </c>
      <c r="V1196" t="str">
        <f t="shared" si="131"/>
        <v>Mar</v>
      </c>
      <c r="W1196" t="str">
        <f t="shared" si="132"/>
        <v>2017</v>
      </c>
    </row>
    <row r="1197" spans="1:23" ht="45" x14ac:dyDescent="0.2">
      <c r="A1197">
        <v>351</v>
      </c>
      <c r="B1197" s="3" t="s">
        <v>352</v>
      </c>
      <c r="C1197" s="3" t="s">
        <v>4461</v>
      </c>
      <c r="D1197">
        <v>34000</v>
      </c>
      <c r="E1197">
        <v>43296</v>
      </c>
      <c r="F1197" t="s">
        <v>8219</v>
      </c>
      <c r="G1197" t="s">
        <v>8227</v>
      </c>
      <c r="H1197" t="s">
        <v>8249</v>
      </c>
      <c r="I1197">
        <v>1460066954</v>
      </c>
      <c r="J1197">
        <v>1456614554</v>
      </c>
      <c r="K1197" t="b">
        <v>1</v>
      </c>
      <c r="L1197">
        <v>964</v>
      </c>
      <c r="M1197" t="b">
        <v>1</v>
      </c>
      <c r="N1197" t="s">
        <v>8269</v>
      </c>
      <c r="O1197" s="8">
        <f t="shared" si="126"/>
        <v>127.34117647058822</v>
      </c>
      <c r="P1197" s="9">
        <f t="shared" si="127"/>
        <v>44.912863070539416</v>
      </c>
      <c r="Q1197" t="s">
        <v>8310</v>
      </c>
      <c r="R1197" t="s">
        <v>8315</v>
      </c>
      <c r="S1197" s="13">
        <f t="shared" si="128"/>
        <v>42427.75641203703</v>
      </c>
      <c r="T1197" s="14">
        <f t="shared" si="129"/>
        <v>42467.714745370373</v>
      </c>
      <c r="U1197" s="13" t="str">
        <f t="shared" si="130"/>
        <v>Feb</v>
      </c>
      <c r="V1197" t="str">
        <f t="shared" si="131"/>
        <v>Apr</v>
      </c>
      <c r="W1197" t="str">
        <f t="shared" si="132"/>
        <v>2016</v>
      </c>
    </row>
    <row r="1198" spans="1:23" ht="30" x14ac:dyDescent="0.2">
      <c r="A1198">
        <v>356</v>
      </c>
      <c r="B1198" s="3" t="s">
        <v>357</v>
      </c>
      <c r="C1198" s="3" t="s">
        <v>4466</v>
      </c>
      <c r="D1198">
        <v>7500</v>
      </c>
      <c r="E1198">
        <v>7701.93</v>
      </c>
      <c r="F1198" t="s">
        <v>8219</v>
      </c>
      <c r="G1198" t="s">
        <v>8224</v>
      </c>
      <c r="H1198" t="s">
        <v>8246</v>
      </c>
      <c r="I1198">
        <v>1458152193</v>
      </c>
      <c r="J1198">
        <v>1455563793</v>
      </c>
      <c r="K1198" t="b">
        <v>1</v>
      </c>
      <c r="L1198">
        <v>97</v>
      </c>
      <c r="M1198" t="b">
        <v>1</v>
      </c>
      <c r="N1198" t="s">
        <v>8269</v>
      </c>
      <c r="O1198" s="8">
        <f t="shared" si="126"/>
        <v>102.69239999999999</v>
      </c>
      <c r="P1198" s="9">
        <f t="shared" si="127"/>
        <v>79.401340206185566</v>
      </c>
      <c r="Q1198" t="s">
        <v>8310</v>
      </c>
      <c r="R1198" t="s">
        <v>8315</v>
      </c>
      <c r="S1198" s="13">
        <f t="shared" si="128"/>
        <v>42415.594826388886</v>
      </c>
      <c r="T1198" s="14">
        <f t="shared" si="129"/>
        <v>42445.553159722222</v>
      </c>
      <c r="U1198" s="13" t="str">
        <f t="shared" si="130"/>
        <v>Feb</v>
      </c>
      <c r="V1198" t="str">
        <f t="shared" si="131"/>
        <v>Mar</v>
      </c>
      <c r="W1198" t="str">
        <f t="shared" si="132"/>
        <v>2016</v>
      </c>
    </row>
    <row r="1199" spans="1:23" ht="45" x14ac:dyDescent="0.2">
      <c r="A1199">
        <v>368</v>
      </c>
      <c r="B1199" s="3" t="s">
        <v>369</v>
      </c>
      <c r="C1199" s="3" t="s">
        <v>4478</v>
      </c>
      <c r="D1199">
        <v>12500</v>
      </c>
      <c r="E1199">
        <v>13014</v>
      </c>
      <c r="F1199" t="s">
        <v>8219</v>
      </c>
      <c r="G1199" t="s">
        <v>8224</v>
      </c>
      <c r="H1199" t="s">
        <v>8246</v>
      </c>
      <c r="I1199">
        <v>1426426322</v>
      </c>
      <c r="J1199">
        <v>1423405922</v>
      </c>
      <c r="K1199" t="b">
        <v>0</v>
      </c>
      <c r="L1199">
        <v>159</v>
      </c>
      <c r="M1199" t="b">
        <v>1</v>
      </c>
      <c r="N1199" t="s">
        <v>8269</v>
      </c>
      <c r="O1199" s="8">
        <f t="shared" si="126"/>
        <v>104.11200000000001</v>
      </c>
      <c r="P1199" s="9">
        <f t="shared" si="127"/>
        <v>81.84905660377359</v>
      </c>
      <c r="Q1199" t="s">
        <v>8310</v>
      </c>
      <c r="R1199" t="s">
        <v>8315</v>
      </c>
      <c r="S1199" s="13">
        <f t="shared" si="128"/>
        <v>42043.397245370368</v>
      </c>
      <c r="T1199" s="14">
        <f t="shared" si="129"/>
        <v>42078.355578703697</v>
      </c>
      <c r="U1199" s="13" t="str">
        <f t="shared" si="130"/>
        <v>Feb</v>
      </c>
      <c r="V1199" t="str">
        <f t="shared" si="131"/>
        <v>Mar</v>
      </c>
      <c r="W1199" t="str">
        <f t="shared" si="132"/>
        <v>2015</v>
      </c>
    </row>
    <row r="1200" spans="1:23" ht="30" x14ac:dyDescent="0.2">
      <c r="A1200">
        <v>372</v>
      </c>
      <c r="B1200" s="3" t="s">
        <v>373</v>
      </c>
      <c r="C1200" s="3" t="s">
        <v>4482</v>
      </c>
      <c r="D1200">
        <v>300</v>
      </c>
      <c r="E1200">
        <v>376</v>
      </c>
      <c r="F1200" t="s">
        <v>8219</v>
      </c>
      <c r="G1200" t="s">
        <v>8225</v>
      </c>
      <c r="H1200" t="s">
        <v>8247</v>
      </c>
      <c r="I1200">
        <v>1459872000</v>
      </c>
      <c r="J1200">
        <v>1456408244</v>
      </c>
      <c r="K1200" t="b">
        <v>0</v>
      </c>
      <c r="L1200">
        <v>9</v>
      </c>
      <c r="M1200" t="b">
        <v>1</v>
      </c>
      <c r="N1200" t="s">
        <v>8269</v>
      </c>
      <c r="O1200" s="8">
        <f t="shared" si="126"/>
        <v>125.33333333333334</v>
      </c>
      <c r="P1200" s="9">
        <f t="shared" si="127"/>
        <v>41.777777777777779</v>
      </c>
      <c r="Q1200" t="s">
        <v>8310</v>
      </c>
      <c r="R1200" t="s">
        <v>8315</v>
      </c>
      <c r="S1200" s="13">
        <f t="shared" si="128"/>
        <v>42425.368564814817</v>
      </c>
      <c r="T1200" s="14">
        <f t="shared" si="129"/>
        <v>42465.458333333336</v>
      </c>
      <c r="U1200" s="13" t="str">
        <f t="shared" si="130"/>
        <v>Feb</v>
      </c>
      <c r="V1200" t="str">
        <f t="shared" si="131"/>
        <v>Apr</v>
      </c>
      <c r="W1200" t="str">
        <f t="shared" si="132"/>
        <v>2016</v>
      </c>
    </row>
    <row r="1201" spans="1:23" ht="45" x14ac:dyDescent="0.2">
      <c r="A1201">
        <v>389</v>
      </c>
      <c r="B1201" s="3" t="s">
        <v>390</v>
      </c>
      <c r="C1201" s="3" t="s">
        <v>4499</v>
      </c>
      <c r="D1201">
        <v>68000</v>
      </c>
      <c r="E1201">
        <v>123444.12</v>
      </c>
      <c r="F1201" t="s">
        <v>8219</v>
      </c>
      <c r="G1201" t="s">
        <v>8224</v>
      </c>
      <c r="H1201" t="s">
        <v>8246</v>
      </c>
      <c r="I1201">
        <v>1394233140</v>
      </c>
      <c r="J1201">
        <v>1391477450</v>
      </c>
      <c r="K1201" t="b">
        <v>0</v>
      </c>
      <c r="L1201">
        <v>1510</v>
      </c>
      <c r="M1201" t="b">
        <v>1</v>
      </c>
      <c r="N1201" t="s">
        <v>8269</v>
      </c>
      <c r="O1201" s="8">
        <f t="shared" si="126"/>
        <v>181.53547058823528</v>
      </c>
      <c r="P1201" s="9">
        <f t="shared" si="127"/>
        <v>81.75107284768211</v>
      </c>
      <c r="Q1201" t="s">
        <v>8310</v>
      </c>
      <c r="R1201" t="s">
        <v>8315</v>
      </c>
      <c r="S1201" s="13">
        <f t="shared" si="128"/>
        <v>41673.854745370372</v>
      </c>
      <c r="T1201" s="14">
        <f t="shared" si="129"/>
        <v>41705.749305555553</v>
      </c>
      <c r="U1201" s="13" t="str">
        <f t="shared" si="130"/>
        <v>Feb</v>
      </c>
      <c r="V1201" t="str">
        <f t="shared" si="131"/>
        <v>Mar</v>
      </c>
      <c r="W1201" t="str">
        <f t="shared" si="132"/>
        <v>2014</v>
      </c>
    </row>
    <row r="1202" spans="1:23" ht="45" x14ac:dyDescent="0.2">
      <c r="A1202">
        <v>394</v>
      </c>
      <c r="B1202" s="3" t="s">
        <v>395</v>
      </c>
      <c r="C1202" s="3" t="s">
        <v>4504</v>
      </c>
      <c r="D1202">
        <v>4700</v>
      </c>
      <c r="E1202">
        <v>5259</v>
      </c>
      <c r="F1202" t="s">
        <v>8219</v>
      </c>
      <c r="G1202" t="s">
        <v>8227</v>
      </c>
      <c r="H1202" t="s">
        <v>8249</v>
      </c>
      <c r="I1202">
        <v>1460918282</v>
      </c>
      <c r="J1202">
        <v>1455737882</v>
      </c>
      <c r="K1202" t="b">
        <v>0</v>
      </c>
      <c r="L1202">
        <v>50</v>
      </c>
      <c r="M1202" t="b">
        <v>1</v>
      </c>
      <c r="N1202" t="s">
        <v>8269</v>
      </c>
      <c r="O1202" s="8">
        <f t="shared" si="126"/>
        <v>111.8936170212766</v>
      </c>
      <c r="P1202" s="9">
        <f t="shared" si="127"/>
        <v>105.18</v>
      </c>
      <c r="Q1202" t="s">
        <v>8310</v>
      </c>
      <c r="R1202" t="s">
        <v>8315</v>
      </c>
      <c r="S1202" s="13">
        <f t="shared" si="128"/>
        <v>42417.60974537037</v>
      </c>
      <c r="T1202" s="14">
        <f t="shared" si="129"/>
        <v>42477.568078703705</v>
      </c>
      <c r="U1202" s="13" t="str">
        <f t="shared" si="130"/>
        <v>Feb</v>
      </c>
      <c r="V1202" t="str">
        <f t="shared" si="131"/>
        <v>Apr</v>
      </c>
      <c r="W1202" t="str">
        <f t="shared" si="132"/>
        <v>2016</v>
      </c>
    </row>
    <row r="1203" spans="1:23" ht="30" x14ac:dyDescent="0.2">
      <c r="A1203">
        <v>405</v>
      </c>
      <c r="B1203" s="3" t="s">
        <v>406</v>
      </c>
      <c r="C1203" s="3" t="s">
        <v>4515</v>
      </c>
      <c r="D1203">
        <v>2820</v>
      </c>
      <c r="E1203">
        <v>3036</v>
      </c>
      <c r="F1203" t="s">
        <v>8219</v>
      </c>
      <c r="G1203" t="s">
        <v>8224</v>
      </c>
      <c r="H1203" t="s">
        <v>8246</v>
      </c>
      <c r="I1203">
        <v>1394071339</v>
      </c>
      <c r="J1203">
        <v>1391479339</v>
      </c>
      <c r="K1203" t="b">
        <v>0</v>
      </c>
      <c r="L1203">
        <v>55</v>
      </c>
      <c r="M1203" t="b">
        <v>1</v>
      </c>
      <c r="N1203" t="s">
        <v>8269</v>
      </c>
      <c r="O1203" s="8">
        <f t="shared" si="126"/>
        <v>107.65957446808511</v>
      </c>
      <c r="P1203" s="9">
        <f t="shared" si="127"/>
        <v>55.2</v>
      </c>
      <c r="Q1203" t="s">
        <v>8310</v>
      </c>
      <c r="R1203" t="s">
        <v>8315</v>
      </c>
      <c r="S1203" s="13">
        <f t="shared" si="128"/>
        <v>41673.876608796294</v>
      </c>
      <c r="T1203" s="14">
        <f t="shared" si="129"/>
        <v>41703.876608796294</v>
      </c>
      <c r="U1203" s="13" t="str">
        <f t="shared" si="130"/>
        <v>Feb</v>
      </c>
      <c r="V1203" t="str">
        <f t="shared" si="131"/>
        <v>Mar</v>
      </c>
      <c r="W1203" t="str">
        <f t="shared" si="132"/>
        <v>2014</v>
      </c>
    </row>
    <row r="1204" spans="1:23" ht="45" x14ac:dyDescent="0.2">
      <c r="A1204">
        <v>522</v>
      </c>
      <c r="B1204" s="3" t="s">
        <v>523</v>
      </c>
      <c r="C1204" s="3" t="s">
        <v>4632</v>
      </c>
      <c r="D1204">
        <v>3000</v>
      </c>
      <c r="E1204">
        <v>3440</v>
      </c>
      <c r="F1204" t="s">
        <v>8219</v>
      </c>
      <c r="G1204" t="s">
        <v>8224</v>
      </c>
      <c r="H1204" t="s">
        <v>8246</v>
      </c>
      <c r="I1204">
        <v>1458518325</v>
      </c>
      <c r="J1204">
        <v>1456793925</v>
      </c>
      <c r="K1204" t="b">
        <v>0</v>
      </c>
      <c r="L1204">
        <v>31</v>
      </c>
      <c r="M1204" t="b">
        <v>1</v>
      </c>
      <c r="N1204" t="s">
        <v>8271</v>
      </c>
      <c r="O1204" s="8">
        <f t="shared" si="126"/>
        <v>114.66666666666667</v>
      </c>
      <c r="P1204" s="9">
        <f t="shared" si="127"/>
        <v>110.96774193548387</v>
      </c>
      <c r="Q1204" t="s">
        <v>8317</v>
      </c>
      <c r="R1204" t="s">
        <v>8318</v>
      </c>
      <c r="S1204" s="13">
        <f t="shared" si="128"/>
        <v>42429.832465277774</v>
      </c>
      <c r="T1204" s="14">
        <f t="shared" si="129"/>
        <v>42449.790798611109</v>
      </c>
      <c r="U1204" s="13" t="str">
        <f t="shared" si="130"/>
        <v>Feb</v>
      </c>
      <c r="V1204" t="str">
        <f t="shared" si="131"/>
        <v>Mar</v>
      </c>
      <c r="W1204" t="str">
        <f t="shared" si="132"/>
        <v>2016</v>
      </c>
    </row>
    <row r="1205" spans="1:23" ht="45" x14ac:dyDescent="0.2">
      <c r="A1205">
        <v>647</v>
      </c>
      <c r="B1205" s="3" t="s">
        <v>648</v>
      </c>
      <c r="C1205" s="3" t="s">
        <v>4757</v>
      </c>
      <c r="D1205">
        <v>2000</v>
      </c>
      <c r="E1205">
        <v>2141</v>
      </c>
      <c r="F1205" t="s">
        <v>8219</v>
      </c>
      <c r="G1205" t="s">
        <v>8229</v>
      </c>
      <c r="H1205" t="s">
        <v>8251</v>
      </c>
      <c r="I1205">
        <v>1458235549</v>
      </c>
      <c r="J1205">
        <v>1455647149</v>
      </c>
      <c r="K1205" t="b">
        <v>0</v>
      </c>
      <c r="L1205">
        <v>17</v>
      </c>
      <c r="M1205" t="b">
        <v>1</v>
      </c>
      <c r="N1205" t="s">
        <v>8273</v>
      </c>
      <c r="O1205" s="8">
        <f t="shared" si="126"/>
        <v>107.05</v>
      </c>
      <c r="P1205" s="9">
        <f t="shared" si="127"/>
        <v>125.94117647058823</v>
      </c>
      <c r="Q1205" t="s">
        <v>8319</v>
      </c>
      <c r="R1205" t="s">
        <v>8321</v>
      </c>
      <c r="S1205" s="13">
        <f t="shared" si="128"/>
        <v>42416.559594907405</v>
      </c>
      <c r="T1205" s="14">
        <f t="shared" si="129"/>
        <v>42446.517928240741</v>
      </c>
      <c r="U1205" s="13" t="str">
        <f t="shared" si="130"/>
        <v>Feb</v>
      </c>
      <c r="V1205" t="str">
        <f t="shared" si="131"/>
        <v>Mar</v>
      </c>
      <c r="W1205" t="str">
        <f t="shared" si="132"/>
        <v>2016</v>
      </c>
    </row>
    <row r="1206" spans="1:23" ht="45" x14ac:dyDescent="0.2">
      <c r="A1206">
        <v>655</v>
      </c>
      <c r="B1206" s="3" t="s">
        <v>656</v>
      </c>
      <c r="C1206" s="3" t="s">
        <v>4765</v>
      </c>
      <c r="D1206">
        <v>8000</v>
      </c>
      <c r="E1206">
        <v>11751</v>
      </c>
      <c r="F1206" t="s">
        <v>8219</v>
      </c>
      <c r="G1206" t="s">
        <v>8224</v>
      </c>
      <c r="H1206" t="s">
        <v>8246</v>
      </c>
      <c r="I1206">
        <v>1426197512</v>
      </c>
      <c r="J1206">
        <v>1423609112</v>
      </c>
      <c r="K1206" t="b">
        <v>0</v>
      </c>
      <c r="L1206">
        <v>274</v>
      </c>
      <c r="M1206" t="b">
        <v>1</v>
      </c>
      <c r="N1206" t="s">
        <v>8273</v>
      </c>
      <c r="O1206" s="8">
        <f t="shared" si="126"/>
        <v>146.88749999999999</v>
      </c>
      <c r="P1206" s="9">
        <f t="shared" si="127"/>
        <v>42.886861313868614</v>
      </c>
      <c r="Q1206" t="s">
        <v>8319</v>
      </c>
      <c r="R1206" t="s">
        <v>8321</v>
      </c>
      <c r="S1206" s="13">
        <f t="shared" si="128"/>
        <v>42045.748981481483</v>
      </c>
      <c r="T1206" s="14">
        <f t="shared" si="129"/>
        <v>42075.707314814812</v>
      </c>
      <c r="U1206" s="13" t="str">
        <f t="shared" si="130"/>
        <v>Feb</v>
      </c>
      <c r="V1206" t="str">
        <f t="shared" si="131"/>
        <v>Mar</v>
      </c>
      <c r="W1206" t="str">
        <f t="shared" si="132"/>
        <v>2015</v>
      </c>
    </row>
    <row r="1207" spans="1:23" ht="45" x14ac:dyDescent="0.2">
      <c r="A1207">
        <v>656</v>
      </c>
      <c r="B1207" s="3" t="s">
        <v>657</v>
      </c>
      <c r="C1207" s="3" t="s">
        <v>4766</v>
      </c>
      <c r="D1207">
        <v>5000</v>
      </c>
      <c r="E1207">
        <v>10678</v>
      </c>
      <c r="F1207" t="s">
        <v>8219</v>
      </c>
      <c r="G1207" t="s">
        <v>8224</v>
      </c>
      <c r="H1207" t="s">
        <v>8246</v>
      </c>
      <c r="I1207">
        <v>1460917119</v>
      </c>
      <c r="J1207">
        <v>1455736719</v>
      </c>
      <c r="K1207" t="b">
        <v>0</v>
      </c>
      <c r="L1207">
        <v>87</v>
      </c>
      <c r="M1207" t="b">
        <v>1</v>
      </c>
      <c r="N1207" t="s">
        <v>8273</v>
      </c>
      <c r="O1207" s="8">
        <f t="shared" si="126"/>
        <v>213.56</v>
      </c>
      <c r="P1207" s="9">
        <f t="shared" si="127"/>
        <v>122.73563218390805</v>
      </c>
      <c r="Q1207" t="s">
        <v>8319</v>
      </c>
      <c r="R1207" t="s">
        <v>8321</v>
      </c>
      <c r="S1207" s="13">
        <f t="shared" si="128"/>
        <v>42417.596284722218</v>
      </c>
      <c r="T1207" s="14">
        <f t="shared" si="129"/>
        <v>42477.554618055554</v>
      </c>
      <c r="U1207" s="13" t="str">
        <f t="shared" si="130"/>
        <v>Feb</v>
      </c>
      <c r="V1207" t="str">
        <f t="shared" si="131"/>
        <v>Apr</v>
      </c>
      <c r="W1207" t="str">
        <f t="shared" si="132"/>
        <v>2016</v>
      </c>
    </row>
    <row r="1208" spans="1:23" ht="45" x14ac:dyDescent="0.2">
      <c r="A1208">
        <v>742</v>
      </c>
      <c r="B1208" s="3" t="s">
        <v>743</v>
      </c>
      <c r="C1208" s="3" t="s">
        <v>4852</v>
      </c>
      <c r="D1208">
        <v>1400</v>
      </c>
      <c r="E1208">
        <v>1550</v>
      </c>
      <c r="F1208" t="s">
        <v>8219</v>
      </c>
      <c r="G1208" t="s">
        <v>8224</v>
      </c>
      <c r="H1208" t="s">
        <v>8246</v>
      </c>
      <c r="I1208">
        <v>1395435712</v>
      </c>
      <c r="J1208">
        <v>1392847312</v>
      </c>
      <c r="K1208" t="b">
        <v>0</v>
      </c>
      <c r="L1208">
        <v>23</v>
      </c>
      <c r="M1208" t="b">
        <v>1</v>
      </c>
      <c r="N1208" t="s">
        <v>8274</v>
      </c>
      <c r="O1208" s="8">
        <f t="shared" si="126"/>
        <v>110.71428571428572</v>
      </c>
      <c r="P1208" s="9">
        <f t="shared" si="127"/>
        <v>67.391304347826093</v>
      </c>
      <c r="Q1208" t="s">
        <v>8322</v>
      </c>
      <c r="R1208" t="s">
        <v>8323</v>
      </c>
      <c r="S1208" s="13">
        <f t="shared" si="128"/>
        <v>41689.709629629629</v>
      </c>
      <c r="T1208" s="14">
        <f t="shared" si="129"/>
        <v>41719.667962962958</v>
      </c>
      <c r="U1208" s="13" t="str">
        <f t="shared" si="130"/>
        <v>Feb</v>
      </c>
      <c r="V1208" t="str">
        <f t="shared" si="131"/>
        <v>Mar</v>
      </c>
      <c r="W1208" t="str">
        <f t="shared" si="132"/>
        <v>2014</v>
      </c>
    </row>
    <row r="1209" spans="1:23" ht="45" x14ac:dyDescent="0.2">
      <c r="A1209">
        <v>756</v>
      </c>
      <c r="B1209" s="3" t="s">
        <v>757</v>
      </c>
      <c r="C1209" s="3" t="s">
        <v>4866</v>
      </c>
      <c r="D1209">
        <v>700</v>
      </c>
      <c r="E1209">
        <v>824</v>
      </c>
      <c r="F1209" t="s">
        <v>8219</v>
      </c>
      <c r="G1209" t="s">
        <v>8224</v>
      </c>
      <c r="H1209" t="s">
        <v>8246</v>
      </c>
      <c r="I1209">
        <v>1303147459</v>
      </c>
      <c r="J1209">
        <v>1297880659</v>
      </c>
      <c r="K1209" t="b">
        <v>0</v>
      </c>
      <c r="L1209">
        <v>22</v>
      </c>
      <c r="M1209" t="b">
        <v>1</v>
      </c>
      <c r="N1209" t="s">
        <v>8274</v>
      </c>
      <c r="O1209" s="8">
        <f t="shared" si="126"/>
        <v>117.71428571428571</v>
      </c>
      <c r="P1209" s="9">
        <f t="shared" si="127"/>
        <v>37.454545454545453</v>
      </c>
      <c r="Q1209" t="s">
        <v>8322</v>
      </c>
      <c r="R1209" t="s">
        <v>8323</v>
      </c>
      <c r="S1209" s="13">
        <f t="shared" si="128"/>
        <v>40590.558553240735</v>
      </c>
      <c r="T1209" s="14">
        <f t="shared" si="129"/>
        <v>40651.516886574071</v>
      </c>
      <c r="U1209" s="13" t="str">
        <f t="shared" si="130"/>
        <v>Feb</v>
      </c>
      <c r="V1209" t="str">
        <f t="shared" si="131"/>
        <v>Apr</v>
      </c>
      <c r="W1209" t="str">
        <f t="shared" si="132"/>
        <v>2011</v>
      </c>
    </row>
    <row r="1210" spans="1:23" ht="45" x14ac:dyDescent="0.2">
      <c r="A1210">
        <v>784</v>
      </c>
      <c r="B1210" s="3" t="s">
        <v>785</v>
      </c>
      <c r="C1210" s="3" t="s">
        <v>4894</v>
      </c>
      <c r="D1210">
        <v>1000</v>
      </c>
      <c r="E1210">
        <v>1025</v>
      </c>
      <c r="F1210" t="s">
        <v>8219</v>
      </c>
      <c r="G1210" t="s">
        <v>8224</v>
      </c>
      <c r="H1210" t="s">
        <v>8246</v>
      </c>
      <c r="I1210">
        <v>1395023719</v>
      </c>
      <c r="J1210">
        <v>1391571319</v>
      </c>
      <c r="K1210" t="b">
        <v>0</v>
      </c>
      <c r="L1210">
        <v>10</v>
      </c>
      <c r="M1210" t="b">
        <v>1</v>
      </c>
      <c r="N1210" t="s">
        <v>8276</v>
      </c>
      <c r="O1210" s="8">
        <f t="shared" si="126"/>
        <v>102.49999999999999</v>
      </c>
      <c r="P1210" s="9">
        <f t="shared" si="127"/>
        <v>102.5</v>
      </c>
      <c r="Q1210" t="s">
        <v>8325</v>
      </c>
      <c r="R1210" t="s">
        <v>8326</v>
      </c>
      <c r="S1210" s="13">
        <f t="shared" si="128"/>
        <v>41674.941192129627</v>
      </c>
      <c r="T1210" s="14">
        <f t="shared" si="129"/>
        <v>41714.899525462963</v>
      </c>
      <c r="U1210" s="13" t="str">
        <f t="shared" si="130"/>
        <v>Feb</v>
      </c>
      <c r="V1210" t="str">
        <f t="shared" si="131"/>
        <v>Mar</v>
      </c>
      <c r="W1210" t="str">
        <f t="shared" si="132"/>
        <v>2014</v>
      </c>
    </row>
    <row r="1211" spans="1:23" ht="45" x14ac:dyDescent="0.2">
      <c r="A1211">
        <v>795</v>
      </c>
      <c r="B1211" s="3" t="s">
        <v>796</v>
      </c>
      <c r="C1211" s="3" t="s">
        <v>4905</v>
      </c>
      <c r="D1211">
        <v>14000</v>
      </c>
      <c r="E1211">
        <v>15650</v>
      </c>
      <c r="F1211" t="s">
        <v>8219</v>
      </c>
      <c r="G1211" t="s">
        <v>8224</v>
      </c>
      <c r="H1211" t="s">
        <v>8246</v>
      </c>
      <c r="I1211">
        <v>1333774740</v>
      </c>
      <c r="J1211">
        <v>1330094566</v>
      </c>
      <c r="K1211" t="b">
        <v>0</v>
      </c>
      <c r="L1211">
        <v>184</v>
      </c>
      <c r="M1211" t="b">
        <v>1</v>
      </c>
      <c r="N1211" t="s">
        <v>8276</v>
      </c>
      <c r="O1211" s="8">
        <f t="shared" si="126"/>
        <v>111.78571428571429</v>
      </c>
      <c r="P1211" s="9">
        <f t="shared" si="127"/>
        <v>85.054347826086953</v>
      </c>
      <c r="Q1211" t="s">
        <v>8325</v>
      </c>
      <c r="R1211" t="s">
        <v>8326</v>
      </c>
      <c r="S1211" s="13">
        <f t="shared" si="128"/>
        <v>40963.404699074068</v>
      </c>
      <c r="T1211" s="14">
        <f t="shared" si="129"/>
        <v>41005.999305555553</v>
      </c>
      <c r="U1211" s="13" t="str">
        <f t="shared" si="130"/>
        <v>Feb</v>
      </c>
      <c r="V1211" t="str">
        <f t="shared" si="131"/>
        <v>Apr</v>
      </c>
      <c r="W1211" t="str">
        <f t="shared" si="132"/>
        <v>2012</v>
      </c>
    </row>
    <row r="1212" spans="1:23" ht="45" x14ac:dyDescent="0.2">
      <c r="A1212">
        <v>823</v>
      </c>
      <c r="B1212" s="3" t="s">
        <v>824</v>
      </c>
      <c r="C1212" s="3" t="s">
        <v>4933</v>
      </c>
      <c r="D1212">
        <v>800</v>
      </c>
      <c r="E1212">
        <v>1436</v>
      </c>
      <c r="F1212" t="s">
        <v>8219</v>
      </c>
      <c r="G1212" t="s">
        <v>8224</v>
      </c>
      <c r="H1212" t="s">
        <v>8246</v>
      </c>
      <c r="I1212">
        <v>1427062852</v>
      </c>
      <c r="J1212">
        <v>1424474452</v>
      </c>
      <c r="K1212" t="b">
        <v>0</v>
      </c>
      <c r="L1212">
        <v>33</v>
      </c>
      <c r="M1212" t="b">
        <v>1</v>
      </c>
      <c r="N1212" t="s">
        <v>8276</v>
      </c>
      <c r="O1212" s="8">
        <f t="shared" si="126"/>
        <v>179.5</v>
      </c>
      <c r="P1212" s="9">
        <f t="shared" si="127"/>
        <v>43.515151515151516</v>
      </c>
      <c r="Q1212" t="s">
        <v>8325</v>
      </c>
      <c r="R1212" t="s">
        <v>8326</v>
      </c>
      <c r="S1212" s="13">
        <f t="shared" si="128"/>
        <v>42055.764490740738</v>
      </c>
      <c r="T1212" s="14">
        <f t="shared" si="129"/>
        <v>42085.722824074073</v>
      </c>
      <c r="U1212" s="13" t="str">
        <f t="shared" si="130"/>
        <v>Feb</v>
      </c>
      <c r="V1212" t="str">
        <f t="shared" si="131"/>
        <v>Mar</v>
      </c>
      <c r="W1212" t="str">
        <f t="shared" si="132"/>
        <v>2015</v>
      </c>
    </row>
    <row r="1213" spans="1:23" ht="45" x14ac:dyDescent="0.2">
      <c r="A1213">
        <v>830</v>
      </c>
      <c r="B1213" s="3" t="s">
        <v>831</v>
      </c>
      <c r="C1213" s="3" t="s">
        <v>4940</v>
      </c>
      <c r="D1213">
        <v>1800</v>
      </c>
      <c r="E1213">
        <v>1941</v>
      </c>
      <c r="F1213" t="s">
        <v>8219</v>
      </c>
      <c r="G1213" t="s">
        <v>8224</v>
      </c>
      <c r="H1213" t="s">
        <v>8246</v>
      </c>
      <c r="I1213">
        <v>1363952225</v>
      </c>
      <c r="J1213">
        <v>1361363825</v>
      </c>
      <c r="K1213" t="b">
        <v>0</v>
      </c>
      <c r="L1213">
        <v>32</v>
      </c>
      <c r="M1213" t="b">
        <v>1</v>
      </c>
      <c r="N1213" t="s">
        <v>8276</v>
      </c>
      <c r="O1213" s="8">
        <f t="shared" si="126"/>
        <v>107.83333333333334</v>
      </c>
      <c r="P1213" s="9">
        <f t="shared" si="127"/>
        <v>60.65625</v>
      </c>
      <c r="Q1213" t="s">
        <v>8325</v>
      </c>
      <c r="R1213" t="s">
        <v>8326</v>
      </c>
      <c r="S1213" s="13">
        <f t="shared" si="128"/>
        <v>41325.317418981482</v>
      </c>
      <c r="T1213" s="14">
        <f t="shared" si="129"/>
        <v>41355.27575231481</v>
      </c>
      <c r="U1213" s="13" t="str">
        <f t="shared" si="130"/>
        <v>Feb</v>
      </c>
      <c r="V1213" t="str">
        <f t="shared" si="131"/>
        <v>Mar</v>
      </c>
      <c r="W1213" t="str">
        <f t="shared" si="132"/>
        <v>2013</v>
      </c>
    </row>
    <row r="1214" spans="1:23" ht="30" x14ac:dyDescent="0.2">
      <c r="A1214">
        <v>846</v>
      </c>
      <c r="B1214" s="3" t="s">
        <v>847</v>
      </c>
      <c r="C1214" s="3" t="s">
        <v>4956</v>
      </c>
      <c r="D1214">
        <v>1100</v>
      </c>
      <c r="E1214">
        <v>1342.01</v>
      </c>
      <c r="F1214" t="s">
        <v>8219</v>
      </c>
      <c r="G1214" t="s">
        <v>8225</v>
      </c>
      <c r="H1214" t="s">
        <v>8247</v>
      </c>
      <c r="I1214">
        <v>1394460000</v>
      </c>
      <c r="J1214">
        <v>1393233855</v>
      </c>
      <c r="K1214" t="b">
        <v>0</v>
      </c>
      <c r="L1214">
        <v>47</v>
      </c>
      <c r="M1214" t="b">
        <v>1</v>
      </c>
      <c r="N1214" t="s">
        <v>8277</v>
      </c>
      <c r="O1214" s="8">
        <f t="shared" si="126"/>
        <v>122.00090909090908</v>
      </c>
      <c r="P1214" s="9">
        <f t="shared" si="127"/>
        <v>28.553404255319148</v>
      </c>
      <c r="Q1214" t="s">
        <v>8325</v>
      </c>
      <c r="R1214" t="s">
        <v>8327</v>
      </c>
      <c r="S1214" s="13">
        <f t="shared" si="128"/>
        <v>41694.183506944442</v>
      </c>
      <c r="T1214" s="14">
        <f t="shared" si="129"/>
        <v>41708.375</v>
      </c>
      <c r="U1214" s="13" t="str">
        <f t="shared" si="130"/>
        <v>Feb</v>
      </c>
      <c r="V1214" t="str">
        <f t="shared" si="131"/>
        <v>Mar</v>
      </c>
      <c r="W1214" t="str">
        <f t="shared" si="132"/>
        <v>2014</v>
      </c>
    </row>
    <row r="1215" spans="1:23" ht="60" x14ac:dyDescent="0.2">
      <c r="A1215">
        <v>849</v>
      </c>
      <c r="B1215" s="3" t="s">
        <v>850</v>
      </c>
      <c r="C1215" s="3" t="s">
        <v>4959</v>
      </c>
      <c r="D1215">
        <v>4000</v>
      </c>
      <c r="E1215">
        <v>4796</v>
      </c>
      <c r="F1215" t="s">
        <v>8219</v>
      </c>
      <c r="G1215" t="s">
        <v>8224</v>
      </c>
      <c r="H1215" t="s">
        <v>8246</v>
      </c>
      <c r="I1215">
        <v>1426473264</v>
      </c>
      <c r="J1215">
        <v>1424057664</v>
      </c>
      <c r="K1215" t="b">
        <v>0</v>
      </c>
      <c r="L1215">
        <v>115</v>
      </c>
      <c r="M1215" t="b">
        <v>1</v>
      </c>
      <c r="N1215" t="s">
        <v>8277</v>
      </c>
      <c r="O1215" s="8">
        <f t="shared" si="126"/>
        <v>119.9</v>
      </c>
      <c r="P1215" s="9">
        <f t="shared" si="127"/>
        <v>41.704347826086959</v>
      </c>
      <c r="Q1215" t="s">
        <v>8325</v>
      </c>
      <c r="R1215" t="s">
        <v>8327</v>
      </c>
      <c r="S1215" s="13">
        <f t="shared" si="128"/>
        <v>42050.94055555555</v>
      </c>
      <c r="T1215" s="14">
        <f t="shared" si="129"/>
        <v>42078.898888888885</v>
      </c>
      <c r="U1215" s="13" t="str">
        <f t="shared" si="130"/>
        <v>Feb</v>
      </c>
      <c r="V1215" t="str">
        <f t="shared" si="131"/>
        <v>Mar</v>
      </c>
      <c r="W1215" t="str">
        <f t="shared" si="132"/>
        <v>2015</v>
      </c>
    </row>
    <row r="1216" spans="1:23" ht="30" x14ac:dyDescent="0.2">
      <c r="A1216">
        <v>1025</v>
      </c>
      <c r="B1216" s="3" t="s">
        <v>1026</v>
      </c>
      <c r="C1216" s="3" t="s">
        <v>5135</v>
      </c>
      <c r="D1216">
        <v>70000</v>
      </c>
      <c r="E1216">
        <v>76949.820000000007</v>
      </c>
      <c r="F1216" t="s">
        <v>8219</v>
      </c>
      <c r="G1216" t="s">
        <v>8224</v>
      </c>
      <c r="H1216" t="s">
        <v>8246</v>
      </c>
      <c r="I1216">
        <v>1426532437</v>
      </c>
      <c r="J1216">
        <v>1423944037</v>
      </c>
      <c r="K1216" t="b">
        <v>1</v>
      </c>
      <c r="L1216">
        <v>1071</v>
      </c>
      <c r="M1216" t="b">
        <v>1</v>
      </c>
      <c r="N1216" t="s">
        <v>8280</v>
      </c>
      <c r="O1216" s="8">
        <f t="shared" si="126"/>
        <v>109.92831428571431</v>
      </c>
      <c r="P1216" s="9">
        <f t="shared" si="127"/>
        <v>71.848571428571432</v>
      </c>
      <c r="Q1216" t="s">
        <v>8325</v>
      </c>
      <c r="R1216" t="s">
        <v>8330</v>
      </c>
      <c r="S1216" s="13">
        <f t="shared" si="128"/>
        <v>42049.625428240739</v>
      </c>
      <c r="T1216" s="14">
        <f t="shared" si="129"/>
        <v>42079.583761574067</v>
      </c>
      <c r="U1216" s="13" t="str">
        <f t="shared" si="130"/>
        <v>Feb</v>
      </c>
      <c r="V1216" t="str">
        <f t="shared" si="131"/>
        <v>Mar</v>
      </c>
      <c r="W1216" t="str">
        <f t="shared" si="132"/>
        <v>2015</v>
      </c>
    </row>
    <row r="1217" spans="1:23" ht="45" x14ac:dyDescent="0.2">
      <c r="A1217">
        <v>1026</v>
      </c>
      <c r="B1217" s="3" t="s">
        <v>1027</v>
      </c>
      <c r="C1217" s="3" t="s">
        <v>5136</v>
      </c>
      <c r="D1217">
        <v>7000</v>
      </c>
      <c r="E1217">
        <v>7000.58</v>
      </c>
      <c r="F1217" t="s">
        <v>8219</v>
      </c>
      <c r="G1217" t="s">
        <v>8225</v>
      </c>
      <c r="H1217" t="s">
        <v>8247</v>
      </c>
      <c r="I1217">
        <v>1459414016</v>
      </c>
      <c r="J1217">
        <v>1456480016</v>
      </c>
      <c r="K1217" t="b">
        <v>1</v>
      </c>
      <c r="L1217">
        <v>122</v>
      </c>
      <c r="M1217" t="b">
        <v>1</v>
      </c>
      <c r="N1217" t="s">
        <v>8280</v>
      </c>
      <c r="O1217" s="8">
        <f t="shared" si="126"/>
        <v>100.00828571428571</v>
      </c>
      <c r="P1217" s="9">
        <f t="shared" si="127"/>
        <v>57.381803278688523</v>
      </c>
      <c r="Q1217" t="s">
        <v>8325</v>
      </c>
      <c r="R1217" t="s">
        <v>8330</v>
      </c>
      <c r="S1217" s="13">
        <f t="shared" si="128"/>
        <v>42426.199259259258</v>
      </c>
      <c r="T1217" s="14">
        <f t="shared" si="129"/>
        <v>42460.157592592594</v>
      </c>
      <c r="U1217" s="13" t="str">
        <f t="shared" si="130"/>
        <v>Feb</v>
      </c>
      <c r="V1217" t="str">
        <f t="shared" si="131"/>
        <v>Mar</v>
      </c>
      <c r="W1217" t="str">
        <f t="shared" si="132"/>
        <v>2016</v>
      </c>
    </row>
    <row r="1218" spans="1:23" ht="30" x14ac:dyDescent="0.2">
      <c r="A1218">
        <v>1029</v>
      </c>
      <c r="B1218" s="3" t="s">
        <v>1030</v>
      </c>
      <c r="C1218" s="3" t="s">
        <v>5139</v>
      </c>
      <c r="D1218">
        <v>10000</v>
      </c>
      <c r="E1218">
        <v>11176</v>
      </c>
      <c r="F1218" t="s">
        <v>8219</v>
      </c>
      <c r="G1218" t="s">
        <v>8235</v>
      </c>
      <c r="H1218" t="s">
        <v>8255</v>
      </c>
      <c r="I1218">
        <v>1428184740</v>
      </c>
      <c r="J1218">
        <v>1423501507</v>
      </c>
      <c r="K1218" t="b">
        <v>0</v>
      </c>
      <c r="L1218">
        <v>141</v>
      </c>
      <c r="M1218" t="b">
        <v>1</v>
      </c>
      <c r="N1218" t="s">
        <v>8280</v>
      </c>
      <c r="O1218" s="8">
        <f t="shared" ref="O1218:O1281" si="133">(E1218/D1218)*100</f>
        <v>111.75999999999999</v>
      </c>
      <c r="P1218" s="9">
        <f t="shared" ref="P1218:P1281" si="134">IFERROR(E1218/L1218,0)</f>
        <v>79.262411347517727</v>
      </c>
      <c r="Q1218" t="s">
        <v>8325</v>
      </c>
      <c r="R1218" t="s">
        <v>8330</v>
      </c>
      <c r="S1218" s="13">
        <f t="shared" ref="S1218:S1281" si="135">(J1218/86400)+25569+(-5/24)</f>
        <v>42044.503553240742</v>
      </c>
      <c r="T1218" s="14">
        <f t="shared" ref="T1218:T1281" si="136">(I1218/86400)+25569+(-5/24)</f>
        <v>42098.707638888889</v>
      </c>
      <c r="U1218" s="13" t="str">
        <f t="shared" ref="U1218:U1281" si="137">TEXT((S1218),"mmm")</f>
        <v>Feb</v>
      </c>
      <c r="V1218" t="str">
        <f t="shared" ref="V1218:V1281" si="138">TEXT((T1218),"mmm")</f>
        <v>Apr</v>
      </c>
      <c r="W1218" t="str">
        <f t="shared" ref="W1218:W1281" si="139">TEXT((S1218),"yyyy")</f>
        <v>2015</v>
      </c>
    </row>
    <row r="1219" spans="1:23" ht="45" x14ac:dyDescent="0.2">
      <c r="A1219">
        <v>1038</v>
      </c>
      <c r="B1219" s="3" t="s">
        <v>1039</v>
      </c>
      <c r="C1219" s="3" t="s">
        <v>5148</v>
      </c>
      <c r="D1219">
        <v>1500</v>
      </c>
      <c r="E1219">
        <v>2180</v>
      </c>
      <c r="F1219" t="s">
        <v>8219</v>
      </c>
      <c r="G1219" t="s">
        <v>8224</v>
      </c>
      <c r="H1219" t="s">
        <v>8246</v>
      </c>
      <c r="I1219">
        <v>1458362023</v>
      </c>
      <c r="J1219">
        <v>1455773623</v>
      </c>
      <c r="K1219" t="b">
        <v>0</v>
      </c>
      <c r="L1219">
        <v>61</v>
      </c>
      <c r="M1219" t="b">
        <v>1</v>
      </c>
      <c r="N1219" t="s">
        <v>8280</v>
      </c>
      <c r="O1219" s="8">
        <f t="shared" si="133"/>
        <v>145.33333333333334</v>
      </c>
      <c r="P1219" s="9">
        <f t="shared" si="134"/>
        <v>35.73770491803279</v>
      </c>
      <c r="Q1219" t="s">
        <v>8325</v>
      </c>
      <c r="R1219" t="s">
        <v>8330</v>
      </c>
      <c r="S1219" s="13">
        <f t="shared" si="135"/>
        <v>42418.023414351854</v>
      </c>
      <c r="T1219" s="14">
        <f t="shared" si="136"/>
        <v>42447.981747685182</v>
      </c>
      <c r="U1219" s="13" t="str">
        <f t="shared" si="137"/>
        <v>Feb</v>
      </c>
      <c r="V1219" t="str">
        <f t="shared" si="138"/>
        <v>Mar</v>
      </c>
      <c r="W1219" t="str">
        <f t="shared" si="139"/>
        <v>2016</v>
      </c>
    </row>
    <row r="1220" spans="1:23" ht="45" x14ac:dyDescent="0.2">
      <c r="A1220">
        <v>1191</v>
      </c>
      <c r="B1220" s="3" t="s">
        <v>1192</v>
      </c>
      <c r="C1220" s="3" t="s">
        <v>5301</v>
      </c>
      <c r="D1220">
        <v>2700</v>
      </c>
      <c r="E1220">
        <v>2945</v>
      </c>
      <c r="F1220" t="s">
        <v>8219</v>
      </c>
      <c r="G1220" t="s">
        <v>8224</v>
      </c>
      <c r="H1220" t="s">
        <v>8246</v>
      </c>
      <c r="I1220">
        <v>1458480560</v>
      </c>
      <c r="J1220">
        <v>1455892160</v>
      </c>
      <c r="K1220" t="b">
        <v>0</v>
      </c>
      <c r="L1220">
        <v>33</v>
      </c>
      <c r="M1220" t="b">
        <v>1</v>
      </c>
      <c r="N1220" t="s">
        <v>8285</v>
      </c>
      <c r="O1220" s="8">
        <f t="shared" si="133"/>
        <v>109.07407407407408</v>
      </c>
      <c r="P1220" s="9">
        <f t="shared" si="134"/>
        <v>89.242424242424249</v>
      </c>
      <c r="Q1220" t="s">
        <v>8338</v>
      </c>
      <c r="R1220" t="s">
        <v>8339</v>
      </c>
      <c r="S1220" s="13">
        <f t="shared" si="135"/>
        <v>42419.395370370366</v>
      </c>
      <c r="T1220" s="14">
        <f t="shared" si="136"/>
        <v>42449.353703703702</v>
      </c>
      <c r="U1220" s="13" t="str">
        <f t="shared" si="137"/>
        <v>Feb</v>
      </c>
      <c r="V1220" t="str">
        <f t="shared" si="138"/>
        <v>Mar</v>
      </c>
      <c r="W1220" t="str">
        <f t="shared" si="139"/>
        <v>2016</v>
      </c>
    </row>
    <row r="1221" spans="1:23" ht="45" x14ac:dyDescent="0.2">
      <c r="A1221">
        <v>1193</v>
      </c>
      <c r="B1221" s="3" t="s">
        <v>1194</v>
      </c>
      <c r="C1221" s="3" t="s">
        <v>5303</v>
      </c>
      <c r="D1221">
        <v>21000</v>
      </c>
      <c r="E1221">
        <v>21831</v>
      </c>
      <c r="F1221" t="s">
        <v>8219</v>
      </c>
      <c r="G1221" t="s">
        <v>8224</v>
      </c>
      <c r="H1221" t="s">
        <v>8246</v>
      </c>
      <c r="I1221">
        <v>1460223453</v>
      </c>
      <c r="J1221">
        <v>1455043053</v>
      </c>
      <c r="K1221" t="b">
        <v>0</v>
      </c>
      <c r="L1221">
        <v>273</v>
      </c>
      <c r="M1221" t="b">
        <v>1</v>
      </c>
      <c r="N1221" t="s">
        <v>8285</v>
      </c>
      <c r="O1221" s="8">
        <f t="shared" si="133"/>
        <v>103.95714285714286</v>
      </c>
      <c r="P1221" s="9">
        <f t="shared" si="134"/>
        <v>79.967032967032964</v>
      </c>
      <c r="Q1221" t="s">
        <v>8338</v>
      </c>
      <c r="R1221" t="s">
        <v>8339</v>
      </c>
      <c r="S1221" s="13">
        <f t="shared" si="135"/>
        <v>42409.567743055552</v>
      </c>
      <c r="T1221" s="14">
        <f t="shared" si="136"/>
        <v>42469.526076388887</v>
      </c>
      <c r="U1221" s="13" t="str">
        <f t="shared" si="137"/>
        <v>Feb</v>
      </c>
      <c r="V1221" t="str">
        <f t="shared" si="138"/>
        <v>Apr</v>
      </c>
      <c r="W1221" t="str">
        <f t="shared" si="139"/>
        <v>2016</v>
      </c>
    </row>
    <row r="1222" spans="1:23" ht="45" x14ac:dyDescent="0.2">
      <c r="A1222">
        <v>1206</v>
      </c>
      <c r="B1222" s="3" t="s">
        <v>1207</v>
      </c>
      <c r="C1222" s="3" t="s">
        <v>5316</v>
      </c>
      <c r="D1222">
        <v>900</v>
      </c>
      <c r="E1222">
        <v>1035</v>
      </c>
      <c r="F1222" t="s">
        <v>8219</v>
      </c>
      <c r="G1222" t="s">
        <v>8239</v>
      </c>
      <c r="H1222" t="s">
        <v>8249</v>
      </c>
      <c r="I1222">
        <v>1489238940</v>
      </c>
      <c r="J1222">
        <v>1486406253</v>
      </c>
      <c r="K1222" t="b">
        <v>0</v>
      </c>
      <c r="L1222">
        <v>32</v>
      </c>
      <c r="M1222" t="b">
        <v>1</v>
      </c>
      <c r="N1222" t="s">
        <v>8285</v>
      </c>
      <c r="O1222" s="8">
        <f t="shared" si="133"/>
        <v>114.99999999999999</v>
      </c>
      <c r="P1222" s="9">
        <f t="shared" si="134"/>
        <v>32.34375</v>
      </c>
      <c r="Q1222" t="s">
        <v>8338</v>
      </c>
      <c r="R1222" t="s">
        <v>8339</v>
      </c>
      <c r="S1222" s="13">
        <f t="shared" si="135"/>
        <v>42772.567743055552</v>
      </c>
      <c r="T1222" s="14">
        <f t="shared" si="136"/>
        <v>42805.353472222218</v>
      </c>
      <c r="U1222" s="13" t="str">
        <f t="shared" si="137"/>
        <v>Feb</v>
      </c>
      <c r="V1222" t="str">
        <f t="shared" si="138"/>
        <v>Mar</v>
      </c>
      <c r="W1222" t="str">
        <f t="shared" si="139"/>
        <v>2017</v>
      </c>
    </row>
    <row r="1223" spans="1:23" ht="45" x14ac:dyDescent="0.2">
      <c r="A1223">
        <v>1208</v>
      </c>
      <c r="B1223" s="3" t="s">
        <v>1209</v>
      </c>
      <c r="C1223" s="3" t="s">
        <v>5318</v>
      </c>
      <c r="D1223">
        <v>10000</v>
      </c>
      <c r="E1223">
        <v>15530</v>
      </c>
      <c r="F1223" t="s">
        <v>8219</v>
      </c>
      <c r="G1223" t="s">
        <v>8224</v>
      </c>
      <c r="H1223" t="s">
        <v>8246</v>
      </c>
      <c r="I1223">
        <v>1458835264</v>
      </c>
      <c r="J1223">
        <v>1456246864</v>
      </c>
      <c r="K1223" t="b">
        <v>0</v>
      </c>
      <c r="L1223">
        <v>75</v>
      </c>
      <c r="M1223" t="b">
        <v>1</v>
      </c>
      <c r="N1223" t="s">
        <v>8285</v>
      </c>
      <c r="O1223" s="8">
        <f t="shared" si="133"/>
        <v>155.29999999999998</v>
      </c>
      <c r="P1223" s="9">
        <f t="shared" si="134"/>
        <v>207.06666666666666</v>
      </c>
      <c r="Q1223" t="s">
        <v>8338</v>
      </c>
      <c r="R1223" t="s">
        <v>8339</v>
      </c>
      <c r="S1223" s="13">
        <f t="shared" si="135"/>
        <v>42423.500740740739</v>
      </c>
      <c r="T1223" s="14">
        <f t="shared" si="136"/>
        <v>42453.459074074075</v>
      </c>
      <c r="U1223" s="13" t="str">
        <f t="shared" si="137"/>
        <v>Feb</v>
      </c>
      <c r="V1223" t="str">
        <f t="shared" si="138"/>
        <v>Mar</v>
      </c>
      <c r="W1223" t="str">
        <f t="shared" si="139"/>
        <v>2016</v>
      </c>
    </row>
    <row r="1224" spans="1:23" ht="45" x14ac:dyDescent="0.2">
      <c r="A1224">
        <v>1257</v>
      </c>
      <c r="B1224" s="3" t="s">
        <v>1258</v>
      </c>
      <c r="C1224" s="3" t="s">
        <v>5367</v>
      </c>
      <c r="D1224">
        <v>5500</v>
      </c>
      <c r="E1224">
        <v>16210</v>
      </c>
      <c r="F1224" t="s">
        <v>8219</v>
      </c>
      <c r="G1224" t="s">
        <v>8224</v>
      </c>
      <c r="H1224" t="s">
        <v>8246</v>
      </c>
      <c r="I1224">
        <v>1301792590</v>
      </c>
      <c r="J1224">
        <v>1297562590</v>
      </c>
      <c r="K1224" t="b">
        <v>1</v>
      </c>
      <c r="L1224">
        <v>176</v>
      </c>
      <c r="M1224" t="b">
        <v>1</v>
      </c>
      <c r="N1224" t="s">
        <v>8276</v>
      </c>
      <c r="O1224" s="8">
        <f t="shared" si="133"/>
        <v>294.72727272727275</v>
      </c>
      <c r="P1224" s="9">
        <f t="shared" si="134"/>
        <v>92.102272727272734</v>
      </c>
      <c r="Q1224" t="s">
        <v>8325</v>
      </c>
      <c r="R1224" t="s">
        <v>8326</v>
      </c>
      <c r="S1224" s="13">
        <f t="shared" si="135"/>
        <v>40586.877199074072</v>
      </c>
      <c r="T1224" s="14">
        <f t="shared" si="136"/>
        <v>40635.835532407407</v>
      </c>
      <c r="U1224" s="13" t="str">
        <f t="shared" si="137"/>
        <v>Feb</v>
      </c>
      <c r="V1224" t="str">
        <f t="shared" si="138"/>
        <v>Apr</v>
      </c>
      <c r="W1224" t="str">
        <f t="shared" si="139"/>
        <v>2011</v>
      </c>
    </row>
    <row r="1225" spans="1:23" ht="30" x14ac:dyDescent="0.2">
      <c r="A1225">
        <v>1263</v>
      </c>
      <c r="B1225" s="3" t="s">
        <v>1264</v>
      </c>
      <c r="C1225" s="3" t="s">
        <v>5373</v>
      </c>
      <c r="D1225">
        <v>1500</v>
      </c>
      <c r="E1225">
        <v>1785</v>
      </c>
      <c r="F1225" t="s">
        <v>8219</v>
      </c>
      <c r="G1225" t="s">
        <v>8224</v>
      </c>
      <c r="H1225" t="s">
        <v>8246</v>
      </c>
      <c r="I1225">
        <v>1396054800</v>
      </c>
      <c r="J1225">
        <v>1393034470</v>
      </c>
      <c r="K1225" t="b">
        <v>1</v>
      </c>
      <c r="L1225">
        <v>41</v>
      </c>
      <c r="M1225" t="b">
        <v>1</v>
      </c>
      <c r="N1225" t="s">
        <v>8276</v>
      </c>
      <c r="O1225" s="8">
        <f t="shared" si="133"/>
        <v>119</v>
      </c>
      <c r="P1225" s="9">
        <f t="shared" si="134"/>
        <v>43.536585365853661</v>
      </c>
      <c r="Q1225" t="s">
        <v>8325</v>
      </c>
      <c r="R1225" t="s">
        <v>8326</v>
      </c>
      <c r="S1225" s="13">
        <f t="shared" si="135"/>
        <v>41691.875810185185</v>
      </c>
      <c r="T1225" s="14">
        <f t="shared" si="136"/>
        <v>41726.833333333328</v>
      </c>
      <c r="U1225" s="13" t="str">
        <f t="shared" si="137"/>
        <v>Feb</v>
      </c>
      <c r="V1225" t="str">
        <f t="shared" si="138"/>
        <v>Mar</v>
      </c>
      <c r="W1225" t="str">
        <f t="shared" si="139"/>
        <v>2014</v>
      </c>
    </row>
    <row r="1226" spans="1:23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33"/>
        <v>7.0666666666666673</v>
      </c>
      <c r="P1226" s="9">
        <f t="shared" si="134"/>
        <v>58.888888888888886</v>
      </c>
      <c r="Q1226" t="s">
        <v>8325</v>
      </c>
      <c r="R1226" t="s">
        <v>8340</v>
      </c>
      <c r="S1226" s="13">
        <f t="shared" si="135"/>
        <v>41736.341458333329</v>
      </c>
      <c r="T1226" s="14">
        <f t="shared" si="136"/>
        <v>41796.341458333329</v>
      </c>
      <c r="U1226" s="13" t="str">
        <f t="shared" si="137"/>
        <v>Apr</v>
      </c>
      <c r="V1226" t="str">
        <f t="shared" si="138"/>
        <v>Jun</v>
      </c>
      <c r="W1226" t="str">
        <f t="shared" si="139"/>
        <v>2014</v>
      </c>
    </row>
    <row r="1227" spans="1:23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33"/>
        <v>4.3999999999999995</v>
      </c>
      <c r="P1227" s="9">
        <f t="shared" si="134"/>
        <v>44</v>
      </c>
      <c r="Q1227" t="s">
        <v>8325</v>
      </c>
      <c r="R1227" t="s">
        <v>8340</v>
      </c>
      <c r="S1227" s="13">
        <f t="shared" si="135"/>
        <v>41509.697662037033</v>
      </c>
      <c r="T1227" s="14">
        <f t="shared" si="136"/>
        <v>41569.697662037033</v>
      </c>
      <c r="U1227" s="13" t="str">
        <f t="shared" si="137"/>
        <v>Aug</v>
      </c>
      <c r="V1227" t="str">
        <f t="shared" si="138"/>
        <v>Oct</v>
      </c>
      <c r="W1227" t="str">
        <f t="shared" si="139"/>
        <v>2013</v>
      </c>
    </row>
    <row r="1228" spans="1:23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33"/>
        <v>3.8739999999999997</v>
      </c>
      <c r="P1228" s="9">
        <f t="shared" si="134"/>
        <v>48.424999999999997</v>
      </c>
      <c r="Q1228" t="s">
        <v>8325</v>
      </c>
      <c r="R1228" t="s">
        <v>8340</v>
      </c>
      <c r="S1228" s="13">
        <f t="shared" si="135"/>
        <v>41715.666446759256</v>
      </c>
      <c r="T1228" s="14">
        <f t="shared" si="136"/>
        <v>41749.833333333328</v>
      </c>
      <c r="U1228" s="13" t="str">
        <f t="shared" si="137"/>
        <v>Mar</v>
      </c>
      <c r="V1228" t="str">
        <f t="shared" si="138"/>
        <v>Apr</v>
      </c>
      <c r="W1228" t="str">
        <f t="shared" si="139"/>
        <v>2014</v>
      </c>
    </row>
    <row r="1229" spans="1:23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33"/>
        <v>0</v>
      </c>
      <c r="P1229" s="9">
        <f t="shared" si="134"/>
        <v>0</v>
      </c>
      <c r="Q1229" t="s">
        <v>8325</v>
      </c>
      <c r="R1229" t="s">
        <v>8340</v>
      </c>
      <c r="S1229" s="13">
        <f t="shared" si="135"/>
        <v>41827.710833333331</v>
      </c>
      <c r="T1229" s="14">
        <f t="shared" si="136"/>
        <v>41858.083333333328</v>
      </c>
      <c r="U1229" s="13" t="str">
        <f t="shared" si="137"/>
        <v>Jul</v>
      </c>
      <c r="V1229" t="str">
        <f t="shared" si="138"/>
        <v>Aug</v>
      </c>
      <c r="W1229" t="str">
        <f t="shared" si="139"/>
        <v>2014</v>
      </c>
    </row>
    <row r="1230" spans="1:23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33"/>
        <v>29.299999999999997</v>
      </c>
      <c r="P1230" s="9">
        <f t="shared" si="134"/>
        <v>61.041666666666664</v>
      </c>
      <c r="Q1230" t="s">
        <v>8325</v>
      </c>
      <c r="R1230" t="s">
        <v>8340</v>
      </c>
      <c r="S1230" s="13">
        <f t="shared" si="135"/>
        <v>40754.520925925921</v>
      </c>
      <c r="T1230" s="14">
        <f t="shared" si="136"/>
        <v>40814.520925925921</v>
      </c>
      <c r="U1230" s="13" t="str">
        <f t="shared" si="137"/>
        <v>Jul</v>
      </c>
      <c r="V1230" t="str">
        <f t="shared" si="138"/>
        <v>Sep</v>
      </c>
      <c r="W1230" t="str">
        <f t="shared" si="139"/>
        <v>2011</v>
      </c>
    </row>
    <row r="1231" spans="1:23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33"/>
        <v>0.90909090909090906</v>
      </c>
      <c r="P1231" s="9">
        <f t="shared" si="134"/>
        <v>25</v>
      </c>
      <c r="Q1231" t="s">
        <v>8325</v>
      </c>
      <c r="R1231" t="s">
        <v>8340</v>
      </c>
      <c r="S1231" s="13">
        <f t="shared" si="135"/>
        <v>40985.251469907402</v>
      </c>
      <c r="T1231" s="14">
        <f t="shared" si="136"/>
        <v>41015.458333333328</v>
      </c>
      <c r="U1231" s="13" t="str">
        <f t="shared" si="137"/>
        <v>Mar</v>
      </c>
      <c r="V1231" t="str">
        <f t="shared" si="138"/>
        <v>Apr</v>
      </c>
      <c r="W1231" t="str">
        <f t="shared" si="139"/>
        <v>2012</v>
      </c>
    </row>
    <row r="1232" spans="1:23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33"/>
        <v>0</v>
      </c>
      <c r="P1232" s="9">
        <f t="shared" si="134"/>
        <v>0</v>
      </c>
      <c r="Q1232" t="s">
        <v>8325</v>
      </c>
      <c r="R1232" t="s">
        <v>8340</v>
      </c>
      <c r="S1232" s="13">
        <f t="shared" si="135"/>
        <v>40568.764236111107</v>
      </c>
      <c r="T1232" s="14">
        <f t="shared" si="136"/>
        <v>40598.764236111107</v>
      </c>
      <c r="U1232" s="13" t="str">
        <f t="shared" si="137"/>
        <v>Jan</v>
      </c>
      <c r="V1232" t="str">
        <f t="shared" si="138"/>
        <v>Feb</v>
      </c>
      <c r="W1232" t="str">
        <f t="shared" si="139"/>
        <v>2011</v>
      </c>
    </row>
    <row r="1233" spans="1:23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33"/>
        <v>0</v>
      </c>
      <c r="P1233" s="9">
        <f t="shared" si="134"/>
        <v>0</v>
      </c>
      <c r="Q1233" t="s">
        <v>8325</v>
      </c>
      <c r="R1233" t="s">
        <v>8340</v>
      </c>
      <c r="S1233" s="13">
        <f t="shared" si="135"/>
        <v>42193.733425925922</v>
      </c>
      <c r="T1233" s="14">
        <f t="shared" si="136"/>
        <v>42243.833333333336</v>
      </c>
      <c r="U1233" s="13" t="str">
        <f t="shared" si="137"/>
        <v>Jul</v>
      </c>
      <c r="V1233" t="str">
        <f t="shared" si="138"/>
        <v>Aug</v>
      </c>
      <c r="W1233" t="str">
        <f t="shared" si="139"/>
        <v>2015</v>
      </c>
    </row>
    <row r="1234" spans="1:23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33"/>
        <v>0.8</v>
      </c>
      <c r="P1234" s="9">
        <f t="shared" si="134"/>
        <v>40</v>
      </c>
      <c r="Q1234" t="s">
        <v>8325</v>
      </c>
      <c r="R1234" t="s">
        <v>8340</v>
      </c>
      <c r="S1234" s="13">
        <f t="shared" si="135"/>
        <v>41506.639699074069</v>
      </c>
      <c r="T1234" s="14">
        <f t="shared" si="136"/>
        <v>41553.639699074069</v>
      </c>
      <c r="U1234" s="13" t="str">
        <f t="shared" si="137"/>
        <v>Aug</v>
      </c>
      <c r="V1234" t="str">
        <f t="shared" si="138"/>
        <v>Oct</v>
      </c>
      <c r="W1234" t="str">
        <f t="shared" si="139"/>
        <v>2013</v>
      </c>
    </row>
    <row r="1235" spans="1:23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33"/>
        <v>11.600000000000001</v>
      </c>
      <c r="P1235" s="9">
        <f t="shared" si="134"/>
        <v>19.333333333333332</v>
      </c>
      <c r="Q1235" t="s">
        <v>8325</v>
      </c>
      <c r="R1235" t="s">
        <v>8340</v>
      </c>
      <c r="S1235" s="13">
        <f t="shared" si="135"/>
        <v>40939.740439814814</v>
      </c>
      <c r="T1235" s="14">
        <f t="shared" si="136"/>
        <v>40960.740439814814</v>
      </c>
      <c r="U1235" s="13" t="str">
        <f t="shared" si="137"/>
        <v>Jan</v>
      </c>
      <c r="V1235" t="str">
        <f t="shared" si="138"/>
        <v>Feb</v>
      </c>
      <c r="W1235" t="str">
        <f t="shared" si="139"/>
        <v>2012</v>
      </c>
    </row>
    <row r="1236" spans="1:23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33"/>
        <v>0</v>
      </c>
      <c r="P1236" s="9">
        <f t="shared" si="134"/>
        <v>0</v>
      </c>
      <c r="Q1236" t="s">
        <v>8325</v>
      </c>
      <c r="R1236" t="s">
        <v>8340</v>
      </c>
      <c r="S1236" s="13">
        <f t="shared" si="135"/>
        <v>42007.580347222225</v>
      </c>
      <c r="T1236" s="14">
        <f t="shared" si="136"/>
        <v>42037.580347222225</v>
      </c>
      <c r="U1236" s="13" t="str">
        <f t="shared" si="137"/>
        <v>Jan</v>
      </c>
      <c r="V1236" t="str">
        <f t="shared" si="138"/>
        <v>Feb</v>
      </c>
      <c r="W1236" t="str">
        <f t="shared" si="139"/>
        <v>2015</v>
      </c>
    </row>
    <row r="1237" spans="1:23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33"/>
        <v>2.7873639500929119</v>
      </c>
      <c r="P1237" s="9">
        <f t="shared" si="134"/>
        <v>35</v>
      </c>
      <c r="Q1237" t="s">
        <v>8325</v>
      </c>
      <c r="R1237" t="s">
        <v>8340</v>
      </c>
      <c r="S1237" s="13">
        <f t="shared" si="135"/>
        <v>41582.927071759259</v>
      </c>
      <c r="T1237" s="14">
        <f t="shared" si="136"/>
        <v>41622.927071759259</v>
      </c>
      <c r="U1237" s="13" t="str">
        <f t="shared" si="137"/>
        <v>Nov</v>
      </c>
      <c r="V1237" t="str">
        <f t="shared" si="138"/>
        <v>Dec</v>
      </c>
      <c r="W1237" t="str">
        <f t="shared" si="139"/>
        <v>2013</v>
      </c>
    </row>
    <row r="1238" spans="1:23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33"/>
        <v>0</v>
      </c>
      <c r="P1238" s="9">
        <f t="shared" si="134"/>
        <v>0</v>
      </c>
      <c r="Q1238" t="s">
        <v>8325</v>
      </c>
      <c r="R1238" t="s">
        <v>8340</v>
      </c>
      <c r="S1238" s="13">
        <f t="shared" si="135"/>
        <v>41110.47180555555</v>
      </c>
      <c r="T1238" s="14">
        <f t="shared" si="136"/>
        <v>41118.458333333328</v>
      </c>
      <c r="U1238" s="13" t="str">
        <f t="shared" si="137"/>
        <v>Jul</v>
      </c>
      <c r="V1238" t="str">
        <f t="shared" si="138"/>
        <v>Jul</v>
      </c>
      <c r="W1238" t="str">
        <f t="shared" si="139"/>
        <v>2012</v>
      </c>
    </row>
    <row r="1239" spans="1:23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33"/>
        <v>0</v>
      </c>
      <c r="P1239" s="9">
        <f t="shared" si="134"/>
        <v>0</v>
      </c>
      <c r="Q1239" t="s">
        <v>8325</v>
      </c>
      <c r="R1239" t="s">
        <v>8340</v>
      </c>
      <c r="S1239" s="13">
        <f t="shared" si="135"/>
        <v>41125.074826388889</v>
      </c>
      <c r="T1239" s="14">
        <f t="shared" si="136"/>
        <v>41145.074826388889</v>
      </c>
      <c r="U1239" s="13" t="str">
        <f t="shared" si="137"/>
        <v>Aug</v>
      </c>
      <c r="V1239" t="str">
        <f t="shared" si="138"/>
        <v>Aug</v>
      </c>
      <c r="W1239" t="str">
        <f t="shared" si="139"/>
        <v>2012</v>
      </c>
    </row>
    <row r="1240" spans="1:23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33"/>
        <v>17.8</v>
      </c>
      <c r="P1240" s="9">
        <f t="shared" si="134"/>
        <v>59.333333333333336</v>
      </c>
      <c r="Q1240" t="s">
        <v>8325</v>
      </c>
      <c r="R1240" t="s">
        <v>8340</v>
      </c>
      <c r="S1240" s="13">
        <f t="shared" si="135"/>
        <v>40731.402037037034</v>
      </c>
      <c r="T1240" s="14">
        <f t="shared" si="136"/>
        <v>40761.402037037034</v>
      </c>
      <c r="U1240" s="13" t="str">
        <f t="shared" si="137"/>
        <v>Jul</v>
      </c>
      <c r="V1240" t="str">
        <f t="shared" si="138"/>
        <v>Aug</v>
      </c>
      <c r="W1240" t="str">
        <f t="shared" si="139"/>
        <v>2011</v>
      </c>
    </row>
    <row r="1241" spans="1:23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33"/>
        <v>0</v>
      </c>
      <c r="P1241" s="9">
        <f t="shared" si="134"/>
        <v>0</v>
      </c>
      <c r="Q1241" t="s">
        <v>8325</v>
      </c>
      <c r="R1241" t="s">
        <v>8340</v>
      </c>
      <c r="S1241" s="13">
        <f t="shared" si="135"/>
        <v>40883.754247685181</v>
      </c>
      <c r="T1241" s="14">
        <f t="shared" si="136"/>
        <v>40913.754247685181</v>
      </c>
      <c r="U1241" s="13" t="str">
        <f t="shared" si="137"/>
        <v>Dec</v>
      </c>
      <c r="V1241" t="str">
        <f t="shared" si="138"/>
        <v>Jan</v>
      </c>
      <c r="W1241" t="str">
        <f t="shared" si="139"/>
        <v>2011</v>
      </c>
    </row>
    <row r="1242" spans="1:23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33"/>
        <v>3.0124999999999997</v>
      </c>
      <c r="P1242" s="9">
        <f t="shared" si="134"/>
        <v>30.125</v>
      </c>
      <c r="Q1242" t="s">
        <v>8325</v>
      </c>
      <c r="R1242" t="s">
        <v>8340</v>
      </c>
      <c r="S1242" s="13">
        <f t="shared" si="135"/>
        <v>41408.831678240742</v>
      </c>
      <c r="T1242" s="14">
        <f t="shared" si="136"/>
        <v>41467.70208333333</v>
      </c>
      <c r="U1242" s="13" t="str">
        <f t="shared" si="137"/>
        <v>May</v>
      </c>
      <c r="V1242" t="str">
        <f t="shared" si="138"/>
        <v>Jul</v>
      </c>
      <c r="W1242" t="str">
        <f t="shared" si="139"/>
        <v>2013</v>
      </c>
    </row>
    <row r="1243" spans="1:23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33"/>
        <v>50.739999999999995</v>
      </c>
      <c r="P1243" s="9">
        <f t="shared" si="134"/>
        <v>74.617647058823536</v>
      </c>
      <c r="Q1243" t="s">
        <v>8325</v>
      </c>
      <c r="R1243" t="s">
        <v>8340</v>
      </c>
      <c r="S1243" s="13">
        <f t="shared" si="135"/>
        <v>41923.629398148143</v>
      </c>
      <c r="T1243" s="14">
        <f t="shared" si="136"/>
        <v>41946.040972222218</v>
      </c>
      <c r="U1243" s="13" t="str">
        <f t="shared" si="137"/>
        <v>Oct</v>
      </c>
      <c r="V1243" t="str">
        <f t="shared" si="138"/>
        <v>Nov</v>
      </c>
      <c r="W1243" t="str">
        <f t="shared" si="139"/>
        <v>2014</v>
      </c>
    </row>
    <row r="1244" spans="1:23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33"/>
        <v>0.54884742041712409</v>
      </c>
      <c r="P1244" s="9">
        <f t="shared" si="134"/>
        <v>5</v>
      </c>
      <c r="Q1244" t="s">
        <v>8325</v>
      </c>
      <c r="R1244" t="s">
        <v>8340</v>
      </c>
      <c r="S1244" s="13">
        <f t="shared" si="135"/>
        <v>40781.957199074073</v>
      </c>
      <c r="T1244" s="14">
        <f t="shared" si="136"/>
        <v>40797.345833333333</v>
      </c>
      <c r="U1244" s="13" t="str">
        <f t="shared" si="137"/>
        <v>Aug</v>
      </c>
      <c r="V1244" t="str">
        <f t="shared" si="138"/>
        <v>Sep</v>
      </c>
      <c r="W1244" t="str">
        <f t="shared" si="139"/>
        <v>2011</v>
      </c>
    </row>
    <row r="1245" spans="1:23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33"/>
        <v>14.091666666666667</v>
      </c>
      <c r="P1245" s="9">
        <f t="shared" si="134"/>
        <v>44.5</v>
      </c>
      <c r="Q1245" t="s">
        <v>8325</v>
      </c>
      <c r="R1245" t="s">
        <v>8340</v>
      </c>
      <c r="S1245" s="13">
        <f t="shared" si="135"/>
        <v>40671.670960648145</v>
      </c>
      <c r="T1245" s="14">
        <f t="shared" si="136"/>
        <v>40732.666666666664</v>
      </c>
      <c r="U1245" s="13" t="str">
        <f t="shared" si="137"/>
        <v>May</v>
      </c>
      <c r="V1245" t="str">
        <f t="shared" si="138"/>
        <v>Jul</v>
      </c>
      <c r="W1245" t="str">
        <f t="shared" si="139"/>
        <v>2011</v>
      </c>
    </row>
    <row r="1246" spans="1:23" ht="45" x14ac:dyDescent="0.2">
      <c r="A1246">
        <v>1279</v>
      </c>
      <c r="B1246" s="3" t="s">
        <v>1280</v>
      </c>
      <c r="C1246" s="3" t="s">
        <v>5389</v>
      </c>
      <c r="D1246">
        <v>12516</v>
      </c>
      <c r="E1246">
        <v>13864.17</v>
      </c>
      <c r="F1246" t="s">
        <v>8219</v>
      </c>
      <c r="G1246" t="s">
        <v>8224</v>
      </c>
      <c r="H1246" t="s">
        <v>8246</v>
      </c>
      <c r="I1246">
        <v>1395624170</v>
      </c>
      <c r="J1246">
        <v>1392171770</v>
      </c>
      <c r="K1246" t="b">
        <v>1</v>
      </c>
      <c r="L1246">
        <v>189</v>
      </c>
      <c r="M1246" t="b">
        <v>1</v>
      </c>
      <c r="N1246" t="s">
        <v>8276</v>
      </c>
      <c r="O1246" s="8">
        <f t="shared" si="133"/>
        <v>110.77157238734421</v>
      </c>
      <c r="P1246" s="9">
        <f t="shared" si="134"/>
        <v>73.355396825396824</v>
      </c>
      <c r="Q1246" t="s">
        <v>8325</v>
      </c>
      <c r="R1246" t="s">
        <v>8326</v>
      </c>
      <c r="S1246" s="13">
        <f t="shared" si="135"/>
        <v>41681.890856481477</v>
      </c>
      <c r="T1246" s="14">
        <f t="shared" si="136"/>
        <v>41721.849189814813</v>
      </c>
      <c r="U1246" s="13" t="str">
        <f t="shared" si="137"/>
        <v>Feb</v>
      </c>
      <c r="V1246" t="str">
        <f t="shared" si="138"/>
        <v>Mar</v>
      </c>
      <c r="W1246" t="str">
        <f t="shared" si="139"/>
        <v>2014</v>
      </c>
    </row>
    <row r="1247" spans="1:23" ht="45" x14ac:dyDescent="0.2">
      <c r="A1247">
        <v>1283</v>
      </c>
      <c r="B1247" s="3" t="s">
        <v>1284</v>
      </c>
      <c r="C1247" s="3" t="s">
        <v>5393</v>
      </c>
      <c r="D1247">
        <v>1000</v>
      </c>
      <c r="E1247">
        <v>2110.5</v>
      </c>
      <c r="F1247" t="s">
        <v>8219</v>
      </c>
      <c r="G1247" t="s">
        <v>8224</v>
      </c>
      <c r="H1247" t="s">
        <v>8246</v>
      </c>
      <c r="I1247">
        <v>1362974400</v>
      </c>
      <c r="J1247">
        <v>1360948389</v>
      </c>
      <c r="K1247" t="b">
        <v>1</v>
      </c>
      <c r="L1247">
        <v>22</v>
      </c>
      <c r="M1247" t="b">
        <v>1</v>
      </c>
      <c r="N1247" t="s">
        <v>8276</v>
      </c>
      <c r="O1247" s="8">
        <f t="shared" si="133"/>
        <v>211.05</v>
      </c>
      <c r="P1247" s="9">
        <f t="shared" si="134"/>
        <v>95.931818181818187</v>
      </c>
      <c r="Q1247" t="s">
        <v>8325</v>
      </c>
      <c r="R1247" t="s">
        <v>8326</v>
      </c>
      <c r="S1247" s="13">
        <f t="shared" si="135"/>
        <v>41320.50913194444</v>
      </c>
      <c r="T1247" s="14">
        <f t="shared" si="136"/>
        <v>41343.958333333328</v>
      </c>
      <c r="U1247" s="13" t="str">
        <f t="shared" si="137"/>
        <v>Feb</v>
      </c>
      <c r="V1247" t="str">
        <f t="shared" si="138"/>
        <v>Mar</v>
      </c>
      <c r="W1247" t="str">
        <f t="shared" si="139"/>
        <v>2013</v>
      </c>
    </row>
    <row r="1248" spans="1:23" ht="45" x14ac:dyDescent="0.2">
      <c r="A1248">
        <v>1286</v>
      </c>
      <c r="B1248" s="3" t="s">
        <v>1287</v>
      </c>
      <c r="C1248" s="3" t="s">
        <v>5396</v>
      </c>
      <c r="D1248">
        <v>1500</v>
      </c>
      <c r="E1248">
        <v>1625</v>
      </c>
      <c r="F1248" t="s">
        <v>8219</v>
      </c>
      <c r="G1248" t="s">
        <v>8225</v>
      </c>
      <c r="H1248" t="s">
        <v>8247</v>
      </c>
      <c r="I1248">
        <v>1424181600</v>
      </c>
      <c r="J1248">
        <v>1423041227</v>
      </c>
      <c r="K1248" t="b">
        <v>0</v>
      </c>
      <c r="L1248">
        <v>20</v>
      </c>
      <c r="M1248" t="b">
        <v>1</v>
      </c>
      <c r="N1248" t="s">
        <v>8271</v>
      </c>
      <c r="O1248" s="8">
        <f t="shared" si="133"/>
        <v>108.33333333333333</v>
      </c>
      <c r="P1248" s="9">
        <f t="shared" si="134"/>
        <v>81.25</v>
      </c>
      <c r="Q1248" t="s">
        <v>8317</v>
      </c>
      <c r="R1248" t="s">
        <v>8318</v>
      </c>
      <c r="S1248" s="13">
        <f t="shared" si="135"/>
        <v>42039.176238425927</v>
      </c>
      <c r="T1248" s="14">
        <f t="shared" si="136"/>
        <v>42052.374999999993</v>
      </c>
      <c r="U1248" s="13" t="str">
        <f t="shared" si="137"/>
        <v>Feb</v>
      </c>
      <c r="V1248" t="str">
        <f t="shared" si="138"/>
        <v>Feb</v>
      </c>
      <c r="W1248" t="str">
        <f t="shared" si="139"/>
        <v>2015</v>
      </c>
    </row>
    <row r="1249" spans="1:23" ht="45" x14ac:dyDescent="0.2">
      <c r="A1249">
        <v>1296</v>
      </c>
      <c r="B1249" s="3" t="s">
        <v>1297</v>
      </c>
      <c r="C1249" s="3" t="s">
        <v>5406</v>
      </c>
      <c r="D1249">
        <v>850</v>
      </c>
      <c r="E1249">
        <v>1200</v>
      </c>
      <c r="F1249" t="s">
        <v>8219</v>
      </c>
      <c r="G1249" t="s">
        <v>8225</v>
      </c>
      <c r="H1249" t="s">
        <v>8247</v>
      </c>
      <c r="I1249">
        <v>1457914373</v>
      </c>
      <c r="J1249">
        <v>1456189973</v>
      </c>
      <c r="K1249" t="b">
        <v>0</v>
      </c>
      <c r="L1249">
        <v>23</v>
      </c>
      <c r="M1249" t="b">
        <v>1</v>
      </c>
      <c r="N1249" t="s">
        <v>8271</v>
      </c>
      <c r="O1249" s="8">
        <f t="shared" si="133"/>
        <v>141.1764705882353</v>
      </c>
      <c r="P1249" s="9">
        <f t="shared" si="134"/>
        <v>52.173913043478258</v>
      </c>
      <c r="Q1249" t="s">
        <v>8317</v>
      </c>
      <c r="R1249" t="s">
        <v>8318</v>
      </c>
      <c r="S1249" s="13">
        <f t="shared" si="135"/>
        <v>42422.842280092591</v>
      </c>
      <c r="T1249" s="14">
        <f t="shared" si="136"/>
        <v>42442.800613425927</v>
      </c>
      <c r="U1249" s="13" t="str">
        <f t="shared" si="137"/>
        <v>Feb</v>
      </c>
      <c r="V1249" t="str">
        <f t="shared" si="138"/>
        <v>Mar</v>
      </c>
      <c r="W1249" t="str">
        <f t="shared" si="139"/>
        <v>2016</v>
      </c>
    </row>
    <row r="1250" spans="1:23" ht="45" x14ac:dyDescent="0.2">
      <c r="A1250">
        <v>1347</v>
      </c>
      <c r="B1250" s="3" t="s">
        <v>1348</v>
      </c>
      <c r="C1250" s="3" t="s">
        <v>5457</v>
      </c>
      <c r="D1250">
        <v>2500</v>
      </c>
      <c r="E1250">
        <v>2555</v>
      </c>
      <c r="F1250" t="s">
        <v>8219</v>
      </c>
      <c r="G1250" t="s">
        <v>8224</v>
      </c>
      <c r="H1250" t="s">
        <v>8246</v>
      </c>
      <c r="I1250">
        <v>1425741525</v>
      </c>
      <c r="J1250">
        <v>1423149525</v>
      </c>
      <c r="K1250" t="b">
        <v>0</v>
      </c>
      <c r="L1250">
        <v>31</v>
      </c>
      <c r="M1250" t="b">
        <v>1</v>
      </c>
      <c r="N1250" t="s">
        <v>8274</v>
      </c>
      <c r="O1250" s="8">
        <f t="shared" si="133"/>
        <v>102.2</v>
      </c>
      <c r="P1250" s="9">
        <f t="shared" si="134"/>
        <v>82.41935483870968</v>
      </c>
      <c r="Q1250" t="s">
        <v>8322</v>
      </c>
      <c r="R1250" t="s">
        <v>8323</v>
      </c>
      <c r="S1250" s="13">
        <f t="shared" si="135"/>
        <v>42040.429687499993</v>
      </c>
      <c r="T1250" s="14">
        <f t="shared" si="136"/>
        <v>42070.429687499993</v>
      </c>
      <c r="U1250" s="13" t="str">
        <f t="shared" si="137"/>
        <v>Feb</v>
      </c>
      <c r="V1250" t="str">
        <f t="shared" si="138"/>
        <v>Mar</v>
      </c>
      <c r="W1250" t="str">
        <f t="shared" si="139"/>
        <v>2015</v>
      </c>
    </row>
    <row r="1251" spans="1:23" ht="30" x14ac:dyDescent="0.2">
      <c r="A1251">
        <v>1353</v>
      </c>
      <c r="B1251" s="3" t="s">
        <v>1354</v>
      </c>
      <c r="C1251" s="3" t="s">
        <v>5463</v>
      </c>
      <c r="D1251">
        <v>1000</v>
      </c>
      <c r="E1251">
        <v>1336</v>
      </c>
      <c r="F1251" t="s">
        <v>8219</v>
      </c>
      <c r="G1251" t="s">
        <v>8224</v>
      </c>
      <c r="H1251" t="s">
        <v>8246</v>
      </c>
      <c r="I1251">
        <v>1362960000</v>
      </c>
      <c r="J1251">
        <v>1359946188</v>
      </c>
      <c r="K1251" t="b">
        <v>0</v>
      </c>
      <c r="L1251">
        <v>42</v>
      </c>
      <c r="M1251" t="b">
        <v>1</v>
      </c>
      <c r="N1251" t="s">
        <v>8274</v>
      </c>
      <c r="O1251" s="8">
        <f t="shared" si="133"/>
        <v>133.6</v>
      </c>
      <c r="P1251" s="9">
        <f t="shared" si="134"/>
        <v>31.80952380952381</v>
      </c>
      <c r="Q1251" t="s">
        <v>8322</v>
      </c>
      <c r="R1251" t="s">
        <v>8323</v>
      </c>
      <c r="S1251" s="13">
        <f t="shared" si="135"/>
        <v>41308.909583333334</v>
      </c>
      <c r="T1251" s="14">
        <f t="shared" si="136"/>
        <v>41343.791666666664</v>
      </c>
      <c r="U1251" s="13" t="str">
        <f t="shared" si="137"/>
        <v>Feb</v>
      </c>
      <c r="V1251" t="str">
        <f t="shared" si="138"/>
        <v>Mar</v>
      </c>
      <c r="W1251" t="str">
        <f t="shared" si="139"/>
        <v>2013</v>
      </c>
    </row>
    <row r="1252" spans="1:23" ht="45" x14ac:dyDescent="0.2">
      <c r="A1252">
        <v>1365</v>
      </c>
      <c r="B1252" s="3" t="s">
        <v>1366</v>
      </c>
      <c r="C1252" s="3" t="s">
        <v>5475</v>
      </c>
      <c r="D1252">
        <v>7500</v>
      </c>
      <c r="E1252">
        <v>7520</v>
      </c>
      <c r="F1252" t="s">
        <v>8219</v>
      </c>
      <c r="G1252" t="s">
        <v>8224</v>
      </c>
      <c r="H1252" t="s">
        <v>8246</v>
      </c>
      <c r="I1252">
        <v>1426523752</v>
      </c>
      <c r="J1252">
        <v>1423935352</v>
      </c>
      <c r="K1252" t="b">
        <v>0</v>
      </c>
      <c r="L1252">
        <v>92</v>
      </c>
      <c r="M1252" t="b">
        <v>1</v>
      </c>
      <c r="N1252" t="s">
        <v>8276</v>
      </c>
      <c r="O1252" s="8">
        <f t="shared" si="133"/>
        <v>100.26666666666667</v>
      </c>
      <c r="P1252" s="9">
        <f t="shared" si="134"/>
        <v>81.739130434782609</v>
      </c>
      <c r="Q1252" t="s">
        <v>8325</v>
      </c>
      <c r="R1252" t="s">
        <v>8326</v>
      </c>
      <c r="S1252" s="13">
        <f t="shared" si="135"/>
        <v>42049.524907407402</v>
      </c>
      <c r="T1252" s="14">
        <f t="shared" si="136"/>
        <v>42079.483240740738</v>
      </c>
      <c r="U1252" s="13" t="str">
        <f t="shared" si="137"/>
        <v>Feb</v>
      </c>
      <c r="V1252" t="str">
        <f t="shared" si="138"/>
        <v>Mar</v>
      </c>
      <c r="W1252" t="str">
        <f t="shared" si="139"/>
        <v>2015</v>
      </c>
    </row>
    <row r="1253" spans="1:23" ht="45" x14ac:dyDescent="0.2">
      <c r="A1253">
        <v>1374</v>
      </c>
      <c r="B1253" s="3" t="s">
        <v>1375</v>
      </c>
      <c r="C1253" s="3" t="s">
        <v>5484</v>
      </c>
      <c r="D1253">
        <v>1500</v>
      </c>
      <c r="E1253">
        <v>2842</v>
      </c>
      <c r="F1253" t="s">
        <v>8219</v>
      </c>
      <c r="G1253" t="s">
        <v>8224</v>
      </c>
      <c r="H1253" t="s">
        <v>8246</v>
      </c>
      <c r="I1253">
        <v>1458874388</v>
      </c>
      <c r="J1253">
        <v>1456285988</v>
      </c>
      <c r="K1253" t="b">
        <v>0</v>
      </c>
      <c r="L1253">
        <v>66</v>
      </c>
      <c r="M1253" t="b">
        <v>1</v>
      </c>
      <c r="N1253" t="s">
        <v>8276</v>
      </c>
      <c r="O1253" s="8">
        <f t="shared" si="133"/>
        <v>189.46666666666667</v>
      </c>
      <c r="P1253" s="9">
        <f t="shared" si="134"/>
        <v>43.060606060606062</v>
      </c>
      <c r="Q1253" t="s">
        <v>8325</v>
      </c>
      <c r="R1253" t="s">
        <v>8326</v>
      </c>
      <c r="S1253" s="13">
        <f t="shared" si="135"/>
        <v>42423.953564814808</v>
      </c>
      <c r="T1253" s="14">
        <f t="shared" si="136"/>
        <v>42453.911898148144</v>
      </c>
      <c r="U1253" s="13" t="str">
        <f t="shared" si="137"/>
        <v>Feb</v>
      </c>
      <c r="V1253" t="str">
        <f t="shared" si="138"/>
        <v>Mar</v>
      </c>
      <c r="W1253" t="str">
        <f t="shared" si="139"/>
        <v>2016</v>
      </c>
    </row>
    <row r="1254" spans="1:23" ht="45" x14ac:dyDescent="0.2">
      <c r="A1254">
        <v>1463</v>
      </c>
      <c r="B1254" s="3" t="s">
        <v>1464</v>
      </c>
      <c r="C1254" s="3" t="s">
        <v>5573</v>
      </c>
      <c r="D1254">
        <v>600</v>
      </c>
      <c r="E1254">
        <v>886</v>
      </c>
      <c r="F1254" t="s">
        <v>8219</v>
      </c>
      <c r="G1254" t="s">
        <v>8224</v>
      </c>
      <c r="H1254" t="s">
        <v>8246</v>
      </c>
      <c r="I1254">
        <v>1365367938</v>
      </c>
      <c r="J1254">
        <v>1361483538</v>
      </c>
      <c r="K1254" t="b">
        <v>1</v>
      </c>
      <c r="L1254">
        <v>25</v>
      </c>
      <c r="M1254" t="b">
        <v>1</v>
      </c>
      <c r="N1254" t="s">
        <v>8288</v>
      </c>
      <c r="O1254" s="8">
        <f t="shared" si="133"/>
        <v>147.66666666666666</v>
      </c>
      <c r="P1254" s="9">
        <f t="shared" si="134"/>
        <v>35.44</v>
      </c>
      <c r="Q1254" t="s">
        <v>8322</v>
      </c>
      <c r="R1254" t="s">
        <v>8342</v>
      </c>
      <c r="S1254" s="13">
        <f t="shared" si="135"/>
        <v>41326.702986111108</v>
      </c>
      <c r="T1254" s="14">
        <f t="shared" si="136"/>
        <v>41371.661319444444</v>
      </c>
      <c r="U1254" s="13" t="str">
        <f t="shared" si="137"/>
        <v>Feb</v>
      </c>
      <c r="V1254" t="str">
        <f t="shared" si="138"/>
        <v>Apr</v>
      </c>
      <c r="W1254" t="str">
        <f t="shared" si="139"/>
        <v>2013</v>
      </c>
    </row>
    <row r="1255" spans="1:23" ht="45" x14ac:dyDescent="0.2">
      <c r="A1255">
        <v>1465</v>
      </c>
      <c r="B1255" s="3" t="s">
        <v>1466</v>
      </c>
      <c r="C1255" s="3" t="s">
        <v>5575</v>
      </c>
      <c r="D1255">
        <v>30000</v>
      </c>
      <c r="E1255">
        <v>136924.35</v>
      </c>
      <c r="F1255" t="s">
        <v>8219</v>
      </c>
      <c r="G1255" t="s">
        <v>8224</v>
      </c>
      <c r="H1255" t="s">
        <v>8246</v>
      </c>
      <c r="I1255">
        <v>1332385200</v>
      </c>
      <c r="J1255">
        <v>1329759452</v>
      </c>
      <c r="K1255" t="b">
        <v>1</v>
      </c>
      <c r="L1255">
        <v>2602</v>
      </c>
      <c r="M1255" t="b">
        <v>1</v>
      </c>
      <c r="N1255" t="s">
        <v>8288</v>
      </c>
      <c r="O1255" s="8">
        <f t="shared" si="133"/>
        <v>456.41449999999998</v>
      </c>
      <c r="P1255" s="9">
        <f t="shared" si="134"/>
        <v>52.622732513451197</v>
      </c>
      <c r="Q1255" t="s">
        <v>8322</v>
      </c>
      <c r="R1255" t="s">
        <v>8342</v>
      </c>
      <c r="S1255" s="13">
        <f t="shared" si="135"/>
        <v>40959.526064814811</v>
      </c>
      <c r="T1255" s="14">
        <f t="shared" si="136"/>
        <v>40989.916666666664</v>
      </c>
      <c r="U1255" s="13" t="str">
        <f t="shared" si="137"/>
        <v>Feb</v>
      </c>
      <c r="V1255" t="str">
        <f t="shared" si="138"/>
        <v>Mar</v>
      </c>
      <c r="W1255" t="str">
        <f t="shared" si="139"/>
        <v>2012</v>
      </c>
    </row>
    <row r="1256" spans="1:23" ht="45" x14ac:dyDescent="0.2">
      <c r="A1256">
        <v>1502</v>
      </c>
      <c r="B1256" s="3" t="s">
        <v>1503</v>
      </c>
      <c r="C1256" s="3" t="s">
        <v>5612</v>
      </c>
      <c r="D1256">
        <v>22000</v>
      </c>
      <c r="E1256">
        <v>22318</v>
      </c>
      <c r="F1256" t="s">
        <v>8219</v>
      </c>
      <c r="G1256" t="s">
        <v>8225</v>
      </c>
      <c r="H1256" t="s">
        <v>8247</v>
      </c>
      <c r="I1256">
        <v>1458943200</v>
      </c>
      <c r="J1256">
        <v>1456491680</v>
      </c>
      <c r="K1256" t="b">
        <v>1</v>
      </c>
      <c r="L1256">
        <v>329</v>
      </c>
      <c r="M1256" t="b">
        <v>1</v>
      </c>
      <c r="N1256" t="s">
        <v>8285</v>
      </c>
      <c r="O1256" s="8">
        <f t="shared" si="133"/>
        <v>101.44545454545455</v>
      </c>
      <c r="P1256" s="9">
        <f t="shared" si="134"/>
        <v>67.835866261398181</v>
      </c>
      <c r="Q1256" t="s">
        <v>8338</v>
      </c>
      <c r="R1256" t="s">
        <v>8339</v>
      </c>
      <c r="S1256" s="13">
        <f t="shared" si="135"/>
        <v>42426.33425925926</v>
      </c>
      <c r="T1256" s="14">
        <f t="shared" si="136"/>
        <v>42454.708333333336</v>
      </c>
      <c r="U1256" s="13" t="str">
        <f t="shared" si="137"/>
        <v>Feb</v>
      </c>
      <c r="V1256" t="str">
        <f t="shared" si="138"/>
        <v>Mar</v>
      </c>
      <c r="W1256" t="str">
        <f t="shared" si="139"/>
        <v>2016</v>
      </c>
    </row>
    <row r="1257" spans="1:23" ht="45" x14ac:dyDescent="0.2">
      <c r="A1257">
        <v>1505</v>
      </c>
      <c r="B1257" s="3" t="s">
        <v>1506</v>
      </c>
      <c r="C1257" s="3" t="s">
        <v>5615</v>
      </c>
      <c r="D1257">
        <v>16000</v>
      </c>
      <c r="E1257">
        <v>16573</v>
      </c>
      <c r="F1257" t="s">
        <v>8219</v>
      </c>
      <c r="G1257" t="s">
        <v>8236</v>
      </c>
      <c r="H1257" t="s">
        <v>8249</v>
      </c>
      <c r="I1257">
        <v>1458676860</v>
      </c>
      <c r="J1257">
        <v>1455446303</v>
      </c>
      <c r="K1257" t="b">
        <v>1</v>
      </c>
      <c r="L1257">
        <v>345</v>
      </c>
      <c r="M1257" t="b">
        <v>1</v>
      </c>
      <c r="N1257" t="s">
        <v>8285</v>
      </c>
      <c r="O1257" s="8">
        <f t="shared" si="133"/>
        <v>103.58125</v>
      </c>
      <c r="P1257" s="9">
        <f t="shared" si="134"/>
        <v>48.037681159420288</v>
      </c>
      <c r="Q1257" t="s">
        <v>8338</v>
      </c>
      <c r="R1257" t="s">
        <v>8339</v>
      </c>
      <c r="S1257" s="13">
        <f t="shared" si="135"/>
        <v>42414.234988425924</v>
      </c>
      <c r="T1257" s="14">
        <f t="shared" si="136"/>
        <v>42451.625694444439</v>
      </c>
      <c r="U1257" s="13" t="str">
        <f t="shared" si="137"/>
        <v>Feb</v>
      </c>
      <c r="V1257" t="str">
        <f t="shared" si="138"/>
        <v>Mar</v>
      </c>
      <c r="W1257" t="str">
        <f t="shared" si="139"/>
        <v>2016</v>
      </c>
    </row>
    <row r="1258" spans="1:23" ht="45" x14ac:dyDescent="0.2">
      <c r="A1258">
        <v>1515</v>
      </c>
      <c r="B1258" s="3" t="s">
        <v>1516</v>
      </c>
      <c r="C1258" s="3" t="s">
        <v>5625</v>
      </c>
      <c r="D1258">
        <v>300000</v>
      </c>
      <c r="E1258">
        <v>471567</v>
      </c>
      <c r="F1258" t="s">
        <v>8219</v>
      </c>
      <c r="G1258" t="s">
        <v>8234</v>
      </c>
      <c r="H1258" t="s">
        <v>8254</v>
      </c>
      <c r="I1258">
        <v>1458104697</v>
      </c>
      <c r="J1258">
        <v>1455516297</v>
      </c>
      <c r="K1258" t="b">
        <v>1</v>
      </c>
      <c r="L1258">
        <v>555</v>
      </c>
      <c r="M1258" t="b">
        <v>1</v>
      </c>
      <c r="N1258" t="s">
        <v>8285</v>
      </c>
      <c r="O1258" s="8">
        <f t="shared" si="133"/>
        <v>157.18899999999999</v>
      </c>
      <c r="P1258" s="9">
        <f t="shared" si="134"/>
        <v>849.67027027027029</v>
      </c>
      <c r="Q1258" t="s">
        <v>8338</v>
      </c>
      <c r="R1258" t="s">
        <v>8339</v>
      </c>
      <c r="S1258" s="13">
        <f t="shared" si="135"/>
        <v>42415.04510416666</v>
      </c>
      <c r="T1258" s="14">
        <f t="shared" si="136"/>
        <v>42445.003437499996</v>
      </c>
      <c r="U1258" s="13" t="str">
        <f t="shared" si="137"/>
        <v>Feb</v>
      </c>
      <c r="V1258" t="str">
        <f t="shared" si="138"/>
        <v>Mar</v>
      </c>
      <c r="W1258" t="str">
        <f t="shared" si="139"/>
        <v>2016</v>
      </c>
    </row>
    <row r="1259" spans="1:23" ht="30" x14ac:dyDescent="0.2">
      <c r="A1259">
        <v>1527</v>
      </c>
      <c r="B1259" s="3" t="s">
        <v>1528</v>
      </c>
      <c r="C1259" s="3" t="s">
        <v>5637</v>
      </c>
      <c r="D1259">
        <v>3500</v>
      </c>
      <c r="E1259">
        <v>3865.55</v>
      </c>
      <c r="F1259" t="s">
        <v>8219</v>
      </c>
      <c r="G1259" t="s">
        <v>8224</v>
      </c>
      <c r="H1259" t="s">
        <v>8246</v>
      </c>
      <c r="I1259">
        <v>1489497886</v>
      </c>
      <c r="J1259">
        <v>1487082286</v>
      </c>
      <c r="K1259" t="b">
        <v>1</v>
      </c>
      <c r="L1259">
        <v>70</v>
      </c>
      <c r="M1259" t="b">
        <v>1</v>
      </c>
      <c r="N1259" t="s">
        <v>8285</v>
      </c>
      <c r="O1259" s="8">
        <f t="shared" si="133"/>
        <v>110.44428571428573</v>
      </c>
      <c r="P1259" s="9">
        <f t="shared" si="134"/>
        <v>55.222142857142863</v>
      </c>
      <c r="Q1259" t="s">
        <v>8338</v>
      </c>
      <c r="R1259" t="s">
        <v>8339</v>
      </c>
      <c r="S1259" s="13">
        <f t="shared" si="135"/>
        <v>42780.392199074071</v>
      </c>
      <c r="T1259" s="14">
        <f t="shared" si="136"/>
        <v>42808.350532407407</v>
      </c>
      <c r="U1259" s="13" t="str">
        <f t="shared" si="137"/>
        <v>Feb</v>
      </c>
      <c r="V1259" t="str">
        <f t="shared" si="138"/>
        <v>Mar</v>
      </c>
      <c r="W1259" t="str">
        <f t="shared" si="139"/>
        <v>2017</v>
      </c>
    </row>
    <row r="1260" spans="1:23" ht="30" x14ac:dyDescent="0.2">
      <c r="A1260">
        <v>1529</v>
      </c>
      <c r="B1260" s="3" t="s">
        <v>1530</v>
      </c>
      <c r="C1260" s="3" t="s">
        <v>5639</v>
      </c>
      <c r="D1260">
        <v>19000</v>
      </c>
      <c r="E1260">
        <v>19129</v>
      </c>
      <c r="F1260" t="s">
        <v>8219</v>
      </c>
      <c r="G1260" t="s">
        <v>8224</v>
      </c>
      <c r="H1260" t="s">
        <v>8246</v>
      </c>
      <c r="I1260">
        <v>1426773920</v>
      </c>
      <c r="J1260">
        <v>1424185520</v>
      </c>
      <c r="K1260" t="b">
        <v>1</v>
      </c>
      <c r="L1260">
        <v>141</v>
      </c>
      <c r="M1260" t="b">
        <v>1</v>
      </c>
      <c r="N1260" t="s">
        <v>8285</v>
      </c>
      <c r="O1260" s="8">
        <f t="shared" si="133"/>
        <v>100.67894736842105</v>
      </c>
      <c r="P1260" s="9">
        <f t="shared" si="134"/>
        <v>135.66666666666666</v>
      </c>
      <c r="Q1260" t="s">
        <v>8338</v>
      </c>
      <c r="R1260" t="s">
        <v>8339</v>
      </c>
      <c r="S1260" s="13">
        <f t="shared" si="135"/>
        <v>42052.420370370368</v>
      </c>
      <c r="T1260" s="14">
        <f t="shared" si="136"/>
        <v>42082.378703703704</v>
      </c>
      <c r="U1260" s="13" t="str">
        <f t="shared" si="137"/>
        <v>Feb</v>
      </c>
      <c r="V1260" t="str">
        <f t="shared" si="138"/>
        <v>Mar</v>
      </c>
      <c r="W1260" t="str">
        <f t="shared" si="139"/>
        <v>2015</v>
      </c>
    </row>
    <row r="1261" spans="1:23" ht="45" x14ac:dyDescent="0.2">
      <c r="A1261">
        <v>1604</v>
      </c>
      <c r="B1261" s="3" t="s">
        <v>1605</v>
      </c>
      <c r="C1261" s="3" t="s">
        <v>5714</v>
      </c>
      <c r="D1261">
        <v>2800</v>
      </c>
      <c r="E1261">
        <v>3419</v>
      </c>
      <c r="F1261" t="s">
        <v>8219</v>
      </c>
      <c r="G1261" t="s">
        <v>8224</v>
      </c>
      <c r="H1261" t="s">
        <v>8246</v>
      </c>
      <c r="I1261">
        <v>1332011835</v>
      </c>
      <c r="J1261">
        <v>1328559435</v>
      </c>
      <c r="K1261" t="b">
        <v>0</v>
      </c>
      <c r="L1261">
        <v>70</v>
      </c>
      <c r="M1261" t="b">
        <v>1</v>
      </c>
      <c r="N1261" t="s">
        <v>8276</v>
      </c>
      <c r="O1261" s="8">
        <f t="shared" si="133"/>
        <v>122.10714285714286</v>
      </c>
      <c r="P1261" s="9">
        <f t="shared" si="134"/>
        <v>48.842857142857142</v>
      </c>
      <c r="Q1261" t="s">
        <v>8325</v>
      </c>
      <c r="R1261" t="s">
        <v>8326</v>
      </c>
      <c r="S1261" s="13">
        <f t="shared" si="135"/>
        <v>40945.636979166666</v>
      </c>
      <c r="T1261" s="14">
        <f t="shared" si="136"/>
        <v>40985.595312500001</v>
      </c>
      <c r="U1261" s="13" t="str">
        <f t="shared" si="137"/>
        <v>Feb</v>
      </c>
      <c r="V1261" t="str">
        <f t="shared" si="138"/>
        <v>Mar</v>
      </c>
      <c r="W1261" t="str">
        <f t="shared" si="139"/>
        <v>2012</v>
      </c>
    </row>
    <row r="1262" spans="1:23" ht="30" x14ac:dyDescent="0.2">
      <c r="A1262">
        <v>1620</v>
      </c>
      <c r="B1262" s="3" t="s">
        <v>1621</v>
      </c>
      <c r="C1262" s="3" t="s">
        <v>5730</v>
      </c>
      <c r="D1262">
        <v>1000</v>
      </c>
      <c r="E1262">
        <v>1130</v>
      </c>
      <c r="F1262" t="s">
        <v>8219</v>
      </c>
      <c r="G1262" t="s">
        <v>8224</v>
      </c>
      <c r="H1262" t="s">
        <v>8246</v>
      </c>
      <c r="I1262">
        <v>1361606940</v>
      </c>
      <c r="J1262">
        <v>1361002140</v>
      </c>
      <c r="K1262" t="b">
        <v>0</v>
      </c>
      <c r="L1262">
        <v>17</v>
      </c>
      <c r="M1262" t="b">
        <v>1</v>
      </c>
      <c r="N1262" t="s">
        <v>8276</v>
      </c>
      <c r="O1262" s="8">
        <f t="shared" si="133"/>
        <v>112.99999999999999</v>
      </c>
      <c r="P1262" s="9">
        <f t="shared" si="134"/>
        <v>66.470588235294116</v>
      </c>
      <c r="Q1262" t="s">
        <v>8325</v>
      </c>
      <c r="R1262" t="s">
        <v>8326</v>
      </c>
      <c r="S1262" s="13">
        <f t="shared" si="135"/>
        <v>41321.131249999999</v>
      </c>
      <c r="T1262" s="14">
        <f t="shared" si="136"/>
        <v>41328.131249999999</v>
      </c>
      <c r="U1262" s="13" t="str">
        <f t="shared" si="137"/>
        <v>Feb</v>
      </c>
      <c r="V1262" t="str">
        <f t="shared" si="138"/>
        <v>Feb</v>
      </c>
      <c r="W1262" t="str">
        <f t="shared" si="139"/>
        <v>2013</v>
      </c>
    </row>
    <row r="1263" spans="1:23" ht="45" x14ac:dyDescent="0.2">
      <c r="A1263">
        <v>1639</v>
      </c>
      <c r="B1263" s="3" t="s">
        <v>1640</v>
      </c>
      <c r="C1263" s="3" t="s">
        <v>5749</v>
      </c>
      <c r="D1263">
        <v>1800</v>
      </c>
      <c r="E1263">
        <v>1800</v>
      </c>
      <c r="F1263" t="s">
        <v>8219</v>
      </c>
      <c r="G1263" t="s">
        <v>8224</v>
      </c>
      <c r="H1263" t="s">
        <v>8246</v>
      </c>
      <c r="I1263">
        <v>1330789165</v>
      </c>
      <c r="J1263">
        <v>1328197165</v>
      </c>
      <c r="K1263" t="b">
        <v>0</v>
      </c>
      <c r="L1263">
        <v>19</v>
      </c>
      <c r="M1263" t="b">
        <v>1</v>
      </c>
      <c r="N1263" t="s">
        <v>8276</v>
      </c>
      <c r="O1263" s="8">
        <f t="shared" si="133"/>
        <v>100</v>
      </c>
      <c r="P1263" s="9">
        <f t="shared" si="134"/>
        <v>94.736842105263165</v>
      </c>
      <c r="Q1263" t="s">
        <v>8325</v>
      </c>
      <c r="R1263" t="s">
        <v>8326</v>
      </c>
      <c r="S1263" s="13">
        <f t="shared" si="135"/>
        <v>40941.444039351853</v>
      </c>
      <c r="T1263" s="14">
        <f t="shared" si="136"/>
        <v>40971.444039351853</v>
      </c>
      <c r="U1263" s="13" t="str">
        <f t="shared" si="137"/>
        <v>Feb</v>
      </c>
      <c r="V1263" t="str">
        <f t="shared" si="138"/>
        <v>Mar</v>
      </c>
      <c r="W1263" t="str">
        <f t="shared" si="139"/>
        <v>2012</v>
      </c>
    </row>
    <row r="1264" spans="1:23" ht="45" x14ac:dyDescent="0.2">
      <c r="A1264">
        <v>1648</v>
      </c>
      <c r="B1264" s="3" t="s">
        <v>1649</v>
      </c>
      <c r="C1264" s="3" t="s">
        <v>5758</v>
      </c>
      <c r="D1264">
        <v>2300</v>
      </c>
      <c r="E1264">
        <v>2881</v>
      </c>
      <c r="F1264" t="s">
        <v>8219</v>
      </c>
      <c r="G1264" t="s">
        <v>8224</v>
      </c>
      <c r="H1264" t="s">
        <v>8246</v>
      </c>
      <c r="I1264">
        <v>1300636482</v>
      </c>
      <c r="J1264">
        <v>1298048082</v>
      </c>
      <c r="K1264" t="b">
        <v>0</v>
      </c>
      <c r="L1264">
        <v>90</v>
      </c>
      <c r="M1264" t="b">
        <v>1</v>
      </c>
      <c r="N1264" t="s">
        <v>8292</v>
      </c>
      <c r="O1264" s="8">
        <f t="shared" si="133"/>
        <v>125.26086956521738</v>
      </c>
      <c r="P1264" s="9">
        <f t="shared" si="134"/>
        <v>32.011111111111113</v>
      </c>
      <c r="Q1264" t="s">
        <v>8325</v>
      </c>
      <c r="R1264" t="s">
        <v>8346</v>
      </c>
      <c r="S1264" s="13">
        <f t="shared" si="135"/>
        <v>40592.496319444443</v>
      </c>
      <c r="T1264" s="14">
        <f t="shared" si="136"/>
        <v>40622.454652777778</v>
      </c>
      <c r="U1264" s="13" t="str">
        <f t="shared" si="137"/>
        <v>Feb</v>
      </c>
      <c r="V1264" t="str">
        <f t="shared" si="138"/>
        <v>Mar</v>
      </c>
      <c r="W1264" t="str">
        <f t="shared" si="139"/>
        <v>2011</v>
      </c>
    </row>
    <row r="1265" spans="1:23" ht="45" x14ac:dyDescent="0.2">
      <c r="A1265">
        <v>1666</v>
      </c>
      <c r="B1265" s="3" t="s">
        <v>1667</v>
      </c>
      <c r="C1265" s="3" t="s">
        <v>5776</v>
      </c>
      <c r="D1265">
        <v>2500</v>
      </c>
      <c r="E1265">
        <v>4022</v>
      </c>
      <c r="F1265" t="s">
        <v>8219</v>
      </c>
      <c r="G1265" t="s">
        <v>8224</v>
      </c>
      <c r="H1265" t="s">
        <v>8246</v>
      </c>
      <c r="I1265">
        <v>1364447073</v>
      </c>
      <c r="J1265">
        <v>1361858673</v>
      </c>
      <c r="K1265" t="b">
        <v>0</v>
      </c>
      <c r="L1265">
        <v>98</v>
      </c>
      <c r="M1265" t="b">
        <v>1</v>
      </c>
      <c r="N1265" t="s">
        <v>8292</v>
      </c>
      <c r="O1265" s="8">
        <f t="shared" si="133"/>
        <v>160.88</v>
      </c>
      <c r="P1265" s="9">
        <f t="shared" si="134"/>
        <v>41.04081632653061</v>
      </c>
      <c r="Q1265" t="s">
        <v>8325</v>
      </c>
      <c r="R1265" t="s">
        <v>8346</v>
      </c>
      <c r="S1265" s="13">
        <f t="shared" si="135"/>
        <v>41331.04482638889</v>
      </c>
      <c r="T1265" s="14">
        <f t="shared" si="136"/>
        <v>41361.003159722219</v>
      </c>
      <c r="U1265" s="13" t="str">
        <f t="shared" si="137"/>
        <v>Feb</v>
      </c>
      <c r="V1265" t="str">
        <f t="shared" si="138"/>
        <v>Mar</v>
      </c>
      <c r="W1265" t="str">
        <f t="shared" si="139"/>
        <v>2013</v>
      </c>
    </row>
    <row r="1266" spans="1:23" ht="45" x14ac:dyDescent="0.2">
      <c r="A1266">
        <v>1667</v>
      </c>
      <c r="B1266" s="3" t="s">
        <v>1668</v>
      </c>
      <c r="C1266" s="3" t="s">
        <v>5777</v>
      </c>
      <c r="D1266">
        <v>3400</v>
      </c>
      <c r="E1266">
        <v>4313</v>
      </c>
      <c r="F1266" t="s">
        <v>8219</v>
      </c>
      <c r="G1266" t="s">
        <v>8224</v>
      </c>
      <c r="H1266" t="s">
        <v>8246</v>
      </c>
      <c r="I1266">
        <v>1394521140</v>
      </c>
      <c r="J1266">
        <v>1392169298</v>
      </c>
      <c r="K1266" t="b">
        <v>0</v>
      </c>
      <c r="L1266">
        <v>82</v>
      </c>
      <c r="M1266" t="b">
        <v>1</v>
      </c>
      <c r="N1266" t="s">
        <v>8292</v>
      </c>
      <c r="O1266" s="8">
        <f t="shared" si="133"/>
        <v>126.85294117647059</v>
      </c>
      <c r="P1266" s="9">
        <f t="shared" si="134"/>
        <v>52.597560975609753</v>
      </c>
      <c r="Q1266" t="s">
        <v>8325</v>
      </c>
      <c r="R1266" t="s">
        <v>8346</v>
      </c>
      <c r="S1266" s="13">
        <f t="shared" si="135"/>
        <v>41681.862245370365</v>
      </c>
      <c r="T1266" s="14">
        <f t="shared" si="136"/>
        <v>41709.082638888889</v>
      </c>
      <c r="U1266" s="13" t="str">
        <f t="shared" si="137"/>
        <v>Feb</v>
      </c>
      <c r="V1266" t="str">
        <f t="shared" si="138"/>
        <v>Mar</v>
      </c>
      <c r="W1266" t="str">
        <f t="shared" si="139"/>
        <v>2014</v>
      </c>
    </row>
    <row r="1267" spans="1:23" ht="45" x14ac:dyDescent="0.2">
      <c r="A1267">
        <v>1673</v>
      </c>
      <c r="B1267" s="3" t="s">
        <v>1674</v>
      </c>
      <c r="C1267" s="3" t="s">
        <v>5783</v>
      </c>
      <c r="D1267">
        <v>2100</v>
      </c>
      <c r="E1267">
        <v>2690</v>
      </c>
      <c r="F1267" t="s">
        <v>8219</v>
      </c>
      <c r="G1267" t="s">
        <v>8224</v>
      </c>
      <c r="H1267" t="s">
        <v>8246</v>
      </c>
      <c r="I1267">
        <v>1425675892</v>
      </c>
      <c r="J1267">
        <v>1423083892</v>
      </c>
      <c r="K1267" t="b">
        <v>0</v>
      </c>
      <c r="L1267">
        <v>59</v>
      </c>
      <c r="M1267" t="b">
        <v>1</v>
      </c>
      <c r="N1267" t="s">
        <v>8292</v>
      </c>
      <c r="O1267" s="8">
        <f t="shared" si="133"/>
        <v>128.09523809523807</v>
      </c>
      <c r="P1267" s="9">
        <f t="shared" si="134"/>
        <v>45.593220338983052</v>
      </c>
      <c r="Q1267" t="s">
        <v>8325</v>
      </c>
      <c r="R1267" t="s">
        <v>8346</v>
      </c>
      <c r="S1267" s="13">
        <f t="shared" si="135"/>
        <v>42039.670046296298</v>
      </c>
      <c r="T1267" s="14">
        <f t="shared" si="136"/>
        <v>42069.670046296298</v>
      </c>
      <c r="U1267" s="13" t="str">
        <f t="shared" si="137"/>
        <v>Feb</v>
      </c>
      <c r="V1267" t="str">
        <f t="shared" si="138"/>
        <v>Mar</v>
      </c>
      <c r="W1267" t="str">
        <f t="shared" si="139"/>
        <v>2015</v>
      </c>
    </row>
    <row r="1268" spans="1:23" ht="45" x14ac:dyDescent="0.2">
      <c r="A1268">
        <v>1677</v>
      </c>
      <c r="B1268" s="3" t="s">
        <v>1678</v>
      </c>
      <c r="C1268" s="3" t="s">
        <v>5787</v>
      </c>
      <c r="D1268">
        <v>6000</v>
      </c>
      <c r="E1268">
        <v>6700</v>
      </c>
      <c r="F1268" t="s">
        <v>8219</v>
      </c>
      <c r="G1268" t="s">
        <v>8227</v>
      </c>
      <c r="H1268" t="s">
        <v>8249</v>
      </c>
      <c r="I1268">
        <v>1460786340</v>
      </c>
      <c r="J1268">
        <v>1455615976</v>
      </c>
      <c r="K1268" t="b">
        <v>0</v>
      </c>
      <c r="L1268">
        <v>42</v>
      </c>
      <c r="M1268" t="b">
        <v>1</v>
      </c>
      <c r="N1268" t="s">
        <v>8292</v>
      </c>
      <c r="O1268" s="8">
        <f t="shared" si="133"/>
        <v>111.66666666666667</v>
      </c>
      <c r="P1268" s="9">
        <f t="shared" si="134"/>
        <v>159.52380952380952</v>
      </c>
      <c r="Q1268" t="s">
        <v>8325</v>
      </c>
      <c r="R1268" t="s">
        <v>8346</v>
      </c>
      <c r="S1268" s="13">
        <f t="shared" si="135"/>
        <v>42416.198796296296</v>
      </c>
      <c r="T1268" s="14">
        <f t="shared" si="136"/>
        <v>42476.040972222218</v>
      </c>
      <c r="U1268" s="13" t="str">
        <f t="shared" si="137"/>
        <v>Feb</v>
      </c>
      <c r="V1268" t="str">
        <f t="shared" si="138"/>
        <v>Apr</v>
      </c>
      <c r="W1268" t="str">
        <f t="shared" si="139"/>
        <v>2016</v>
      </c>
    </row>
    <row r="1269" spans="1:23" ht="30" x14ac:dyDescent="0.2">
      <c r="A1269">
        <v>1751</v>
      </c>
      <c r="B1269" s="3" t="s">
        <v>1752</v>
      </c>
      <c r="C1269" s="3" t="s">
        <v>5861</v>
      </c>
      <c r="D1269">
        <v>10000</v>
      </c>
      <c r="E1269">
        <v>10290</v>
      </c>
      <c r="F1269" t="s">
        <v>8219</v>
      </c>
      <c r="G1269" t="s">
        <v>8224</v>
      </c>
      <c r="H1269" t="s">
        <v>8246</v>
      </c>
      <c r="I1269">
        <v>1426787123</v>
      </c>
      <c r="J1269">
        <v>1424198723</v>
      </c>
      <c r="K1269" t="b">
        <v>0</v>
      </c>
      <c r="L1269">
        <v>61</v>
      </c>
      <c r="M1269" t="b">
        <v>1</v>
      </c>
      <c r="N1269" t="s">
        <v>8285</v>
      </c>
      <c r="O1269" s="8">
        <f t="shared" si="133"/>
        <v>102.89999999999999</v>
      </c>
      <c r="P1269" s="9">
        <f t="shared" si="134"/>
        <v>168.68852459016392</v>
      </c>
      <c r="Q1269" t="s">
        <v>8338</v>
      </c>
      <c r="R1269" t="s">
        <v>8339</v>
      </c>
      <c r="S1269" s="13">
        <f t="shared" si="135"/>
        <v>42052.573182870365</v>
      </c>
      <c r="T1269" s="14">
        <f t="shared" si="136"/>
        <v>42082.5315162037</v>
      </c>
      <c r="U1269" s="13" t="str">
        <f t="shared" si="137"/>
        <v>Feb</v>
      </c>
      <c r="V1269" t="str">
        <f t="shared" si="138"/>
        <v>Mar</v>
      </c>
      <c r="W1269" t="str">
        <f t="shared" si="139"/>
        <v>2015</v>
      </c>
    </row>
    <row r="1270" spans="1:23" ht="45" x14ac:dyDescent="0.2">
      <c r="A1270">
        <v>1753</v>
      </c>
      <c r="B1270" s="3" t="s">
        <v>1754</v>
      </c>
      <c r="C1270" s="3" t="s">
        <v>5863</v>
      </c>
      <c r="D1270">
        <v>15000</v>
      </c>
      <c r="E1270">
        <v>16200</v>
      </c>
      <c r="F1270" t="s">
        <v>8219</v>
      </c>
      <c r="G1270" t="s">
        <v>8232</v>
      </c>
      <c r="H1270" t="s">
        <v>8253</v>
      </c>
      <c r="I1270">
        <v>1458579568</v>
      </c>
      <c r="J1270">
        <v>1455991168</v>
      </c>
      <c r="K1270" t="b">
        <v>0</v>
      </c>
      <c r="L1270">
        <v>35</v>
      </c>
      <c r="M1270" t="b">
        <v>1</v>
      </c>
      <c r="N1270" t="s">
        <v>8285</v>
      </c>
      <c r="O1270" s="8">
        <f t="shared" si="133"/>
        <v>108</v>
      </c>
      <c r="P1270" s="9">
        <f t="shared" si="134"/>
        <v>462.85714285714283</v>
      </c>
      <c r="Q1270" t="s">
        <v>8338</v>
      </c>
      <c r="R1270" t="s">
        <v>8339</v>
      </c>
      <c r="S1270" s="13">
        <f t="shared" si="135"/>
        <v>42420.541296296295</v>
      </c>
      <c r="T1270" s="14">
        <f t="shared" si="136"/>
        <v>42450.499629629623</v>
      </c>
      <c r="U1270" s="13" t="str">
        <f t="shared" si="137"/>
        <v>Feb</v>
      </c>
      <c r="V1270" t="str">
        <f t="shared" si="138"/>
        <v>Mar</v>
      </c>
      <c r="W1270" t="str">
        <f t="shared" si="139"/>
        <v>2016</v>
      </c>
    </row>
    <row r="1271" spans="1:23" ht="45" x14ac:dyDescent="0.2">
      <c r="A1271">
        <v>1760</v>
      </c>
      <c r="B1271" s="3" t="s">
        <v>1761</v>
      </c>
      <c r="C1271" s="3" t="s">
        <v>5870</v>
      </c>
      <c r="D1271">
        <v>5000</v>
      </c>
      <c r="E1271">
        <v>8272</v>
      </c>
      <c r="F1271" t="s">
        <v>8219</v>
      </c>
      <c r="G1271" t="s">
        <v>8224</v>
      </c>
      <c r="H1271" t="s">
        <v>8246</v>
      </c>
      <c r="I1271">
        <v>1456416513</v>
      </c>
      <c r="J1271">
        <v>1454688513</v>
      </c>
      <c r="K1271" t="b">
        <v>0</v>
      </c>
      <c r="L1271">
        <v>102</v>
      </c>
      <c r="M1271" t="b">
        <v>1</v>
      </c>
      <c r="N1271" t="s">
        <v>8285</v>
      </c>
      <c r="O1271" s="8">
        <f t="shared" si="133"/>
        <v>165.44</v>
      </c>
      <c r="P1271" s="9">
        <f t="shared" si="134"/>
        <v>81.098039215686271</v>
      </c>
      <c r="Q1271" t="s">
        <v>8338</v>
      </c>
      <c r="R1271" t="s">
        <v>8339</v>
      </c>
      <c r="S1271" s="13">
        <f t="shared" si="135"/>
        <v>42405.464270833334</v>
      </c>
      <c r="T1271" s="14">
        <f t="shared" si="136"/>
        <v>42425.464270833334</v>
      </c>
      <c r="U1271" s="13" t="str">
        <f t="shared" si="137"/>
        <v>Feb</v>
      </c>
      <c r="V1271" t="str">
        <f t="shared" si="138"/>
        <v>Feb</v>
      </c>
      <c r="W1271" t="str">
        <f t="shared" si="139"/>
        <v>2016</v>
      </c>
    </row>
    <row r="1272" spans="1:23" x14ac:dyDescent="0.2">
      <c r="A1272">
        <v>1762</v>
      </c>
      <c r="B1272" s="3" t="s">
        <v>1763</v>
      </c>
      <c r="C1272" s="3" t="s">
        <v>5872</v>
      </c>
      <c r="D1272">
        <v>100</v>
      </c>
      <c r="E1272">
        <v>885</v>
      </c>
      <c r="F1272" t="s">
        <v>8219</v>
      </c>
      <c r="G1272" t="s">
        <v>8224</v>
      </c>
      <c r="H1272" t="s">
        <v>8246</v>
      </c>
      <c r="I1272">
        <v>1457739245</v>
      </c>
      <c r="J1272">
        <v>1455147245</v>
      </c>
      <c r="K1272" t="b">
        <v>0</v>
      </c>
      <c r="L1272">
        <v>25</v>
      </c>
      <c r="M1272" t="b">
        <v>1</v>
      </c>
      <c r="N1272" t="s">
        <v>8285</v>
      </c>
      <c r="O1272" s="8">
        <f t="shared" si="133"/>
        <v>885</v>
      </c>
      <c r="P1272" s="9">
        <f t="shared" si="134"/>
        <v>35.4</v>
      </c>
      <c r="Q1272" t="s">
        <v>8338</v>
      </c>
      <c r="R1272" t="s">
        <v>8339</v>
      </c>
      <c r="S1272" s="13">
        <f t="shared" si="135"/>
        <v>42410.773668981477</v>
      </c>
      <c r="T1272" s="14">
        <f t="shared" si="136"/>
        <v>42440.773668981477</v>
      </c>
      <c r="U1272" s="13" t="str">
        <f t="shared" si="137"/>
        <v>Feb</v>
      </c>
      <c r="V1272" t="str">
        <f t="shared" si="138"/>
        <v>Mar</v>
      </c>
      <c r="W1272" t="str">
        <f t="shared" si="139"/>
        <v>2016</v>
      </c>
    </row>
    <row r="1273" spans="1:23" ht="45" x14ac:dyDescent="0.2">
      <c r="A1273">
        <v>1832</v>
      </c>
      <c r="B1273" s="3" t="s">
        <v>1833</v>
      </c>
      <c r="C1273" s="3" t="s">
        <v>5942</v>
      </c>
      <c r="D1273">
        <v>350</v>
      </c>
      <c r="E1273">
        <v>500</v>
      </c>
      <c r="F1273" t="s">
        <v>8219</v>
      </c>
      <c r="G1273" t="s">
        <v>8224</v>
      </c>
      <c r="H1273" t="s">
        <v>8246</v>
      </c>
      <c r="I1273">
        <v>1299243427</v>
      </c>
      <c r="J1273">
        <v>1296651427</v>
      </c>
      <c r="K1273" t="b">
        <v>0</v>
      </c>
      <c r="L1273">
        <v>20</v>
      </c>
      <c r="M1273" t="b">
        <v>1</v>
      </c>
      <c r="N1273" t="s">
        <v>8276</v>
      </c>
      <c r="O1273" s="8">
        <f t="shared" si="133"/>
        <v>142.85714285714286</v>
      </c>
      <c r="P1273" s="9">
        <f t="shared" si="134"/>
        <v>25</v>
      </c>
      <c r="Q1273" t="s">
        <v>8325</v>
      </c>
      <c r="R1273" t="s">
        <v>8326</v>
      </c>
      <c r="S1273" s="13">
        <f t="shared" si="135"/>
        <v>40576.331331018519</v>
      </c>
      <c r="T1273" s="14">
        <f t="shared" si="136"/>
        <v>40606.331331018519</v>
      </c>
      <c r="U1273" s="13" t="str">
        <f t="shared" si="137"/>
        <v>Feb</v>
      </c>
      <c r="V1273" t="str">
        <f t="shared" si="138"/>
        <v>Mar</v>
      </c>
      <c r="W1273" t="str">
        <f t="shared" si="139"/>
        <v>2011</v>
      </c>
    </row>
    <row r="1274" spans="1:23" ht="45" x14ac:dyDescent="0.2">
      <c r="A1274">
        <v>1881</v>
      </c>
      <c r="B1274" s="3" t="s">
        <v>1882</v>
      </c>
      <c r="C1274" s="3" t="s">
        <v>5991</v>
      </c>
      <c r="D1274">
        <v>2000</v>
      </c>
      <c r="E1274">
        <v>3453.69</v>
      </c>
      <c r="F1274" t="s">
        <v>8219</v>
      </c>
      <c r="G1274" t="s">
        <v>8224</v>
      </c>
      <c r="H1274" t="s">
        <v>8246</v>
      </c>
      <c r="I1274">
        <v>1425955189</v>
      </c>
      <c r="J1274">
        <v>1423366789</v>
      </c>
      <c r="K1274" t="b">
        <v>0</v>
      </c>
      <c r="L1274">
        <v>70</v>
      </c>
      <c r="M1274" t="b">
        <v>1</v>
      </c>
      <c r="N1274" t="s">
        <v>8279</v>
      </c>
      <c r="O1274" s="8">
        <f t="shared" si="133"/>
        <v>172.68449999999999</v>
      </c>
      <c r="P1274" s="9">
        <f t="shared" si="134"/>
        <v>49.338428571428572</v>
      </c>
      <c r="Q1274" t="s">
        <v>8325</v>
      </c>
      <c r="R1274" t="s">
        <v>8329</v>
      </c>
      <c r="S1274" s="13">
        <f t="shared" si="135"/>
        <v>42042.944317129623</v>
      </c>
      <c r="T1274" s="14">
        <f t="shared" si="136"/>
        <v>42072.902650462966</v>
      </c>
      <c r="U1274" s="13" t="str">
        <f t="shared" si="137"/>
        <v>Feb</v>
      </c>
      <c r="V1274" t="str">
        <f t="shared" si="138"/>
        <v>Mar</v>
      </c>
      <c r="W1274" t="str">
        <f t="shared" si="139"/>
        <v>2015</v>
      </c>
    </row>
    <row r="1275" spans="1:23" ht="45" x14ac:dyDescent="0.2">
      <c r="A1275">
        <v>1897</v>
      </c>
      <c r="B1275" s="3" t="s">
        <v>1898</v>
      </c>
      <c r="C1275" s="3" t="s">
        <v>6007</v>
      </c>
      <c r="D1275">
        <v>6350</v>
      </c>
      <c r="E1275">
        <v>6506</v>
      </c>
      <c r="F1275" t="s">
        <v>8219</v>
      </c>
      <c r="G1275" t="s">
        <v>8224</v>
      </c>
      <c r="H1275" t="s">
        <v>8246</v>
      </c>
      <c r="I1275">
        <v>1393966800</v>
      </c>
      <c r="J1275">
        <v>1392040806</v>
      </c>
      <c r="K1275" t="b">
        <v>0</v>
      </c>
      <c r="L1275">
        <v>183</v>
      </c>
      <c r="M1275" t="b">
        <v>1</v>
      </c>
      <c r="N1275" t="s">
        <v>8279</v>
      </c>
      <c r="O1275" s="8">
        <f t="shared" si="133"/>
        <v>102.45669291338582</v>
      </c>
      <c r="P1275" s="9">
        <f t="shared" si="134"/>
        <v>35.551912568306008</v>
      </c>
      <c r="Q1275" t="s">
        <v>8325</v>
      </c>
      <c r="R1275" t="s">
        <v>8329</v>
      </c>
      <c r="S1275" s="13">
        <f t="shared" si="135"/>
        <v>41680.375069444439</v>
      </c>
      <c r="T1275" s="14">
        <f t="shared" si="136"/>
        <v>41702.666666666664</v>
      </c>
      <c r="U1275" s="13" t="str">
        <f t="shared" si="137"/>
        <v>Feb</v>
      </c>
      <c r="V1275" t="str">
        <f t="shared" si="138"/>
        <v>Mar</v>
      </c>
      <c r="W1275" t="str">
        <f t="shared" si="139"/>
        <v>2014</v>
      </c>
    </row>
    <row r="1276" spans="1:23" ht="45" x14ac:dyDescent="0.2">
      <c r="A1276">
        <v>1899</v>
      </c>
      <c r="B1276" s="3" t="s">
        <v>1900</v>
      </c>
      <c r="C1276" s="3" t="s">
        <v>6009</v>
      </c>
      <c r="D1276">
        <v>900</v>
      </c>
      <c r="E1276">
        <v>1200</v>
      </c>
      <c r="F1276" t="s">
        <v>8219</v>
      </c>
      <c r="G1276" t="s">
        <v>8224</v>
      </c>
      <c r="H1276" t="s">
        <v>8246</v>
      </c>
      <c r="I1276">
        <v>1427319366</v>
      </c>
      <c r="J1276">
        <v>1424730966</v>
      </c>
      <c r="K1276" t="b">
        <v>0</v>
      </c>
      <c r="L1276">
        <v>42</v>
      </c>
      <c r="M1276" t="b">
        <v>1</v>
      </c>
      <c r="N1276" t="s">
        <v>8279</v>
      </c>
      <c r="O1276" s="8">
        <f t="shared" si="133"/>
        <v>133.33333333333331</v>
      </c>
      <c r="P1276" s="9">
        <f t="shared" si="134"/>
        <v>28.571428571428573</v>
      </c>
      <c r="Q1276" t="s">
        <v>8325</v>
      </c>
      <c r="R1276" t="s">
        <v>8329</v>
      </c>
      <c r="S1276" s="13">
        <f t="shared" si="135"/>
        <v>42058.733402777776</v>
      </c>
      <c r="T1276" s="14">
        <f t="shared" si="136"/>
        <v>42088.691736111105</v>
      </c>
      <c r="U1276" s="13" t="str">
        <f t="shared" si="137"/>
        <v>Feb</v>
      </c>
      <c r="V1276" t="str">
        <f t="shared" si="138"/>
        <v>Mar</v>
      </c>
      <c r="W1276" t="str">
        <f t="shared" si="139"/>
        <v>2015</v>
      </c>
    </row>
    <row r="1277" spans="1:23" x14ac:dyDescent="0.2">
      <c r="A1277">
        <v>1927</v>
      </c>
      <c r="B1277" s="3" t="s">
        <v>1928</v>
      </c>
      <c r="C1277" s="3" t="s">
        <v>6037</v>
      </c>
      <c r="D1277">
        <v>600</v>
      </c>
      <c r="E1277">
        <v>620</v>
      </c>
      <c r="F1277" t="s">
        <v>8219</v>
      </c>
      <c r="G1277" t="s">
        <v>8224</v>
      </c>
      <c r="H1277" t="s">
        <v>8246</v>
      </c>
      <c r="I1277">
        <v>1331182740</v>
      </c>
      <c r="J1277">
        <v>1329856839</v>
      </c>
      <c r="K1277" t="b">
        <v>0</v>
      </c>
      <c r="L1277">
        <v>11</v>
      </c>
      <c r="M1277" t="b">
        <v>1</v>
      </c>
      <c r="N1277" t="s">
        <v>8279</v>
      </c>
      <c r="O1277" s="8">
        <f t="shared" si="133"/>
        <v>103.33333333333334</v>
      </c>
      <c r="P1277" s="9">
        <f t="shared" si="134"/>
        <v>56.363636363636367</v>
      </c>
      <c r="Q1277" t="s">
        <v>8325</v>
      </c>
      <c r="R1277" t="s">
        <v>8329</v>
      </c>
      <c r="S1277" s="13">
        <f t="shared" si="135"/>
        <v>40960.653229166666</v>
      </c>
      <c r="T1277" s="14">
        <f t="shared" si="136"/>
        <v>40975.999305555553</v>
      </c>
      <c r="U1277" s="13" t="str">
        <f t="shared" si="137"/>
        <v>Feb</v>
      </c>
      <c r="V1277" t="str">
        <f t="shared" si="138"/>
        <v>Mar</v>
      </c>
      <c r="W1277" t="str">
        <f t="shared" si="139"/>
        <v>2012</v>
      </c>
    </row>
    <row r="1278" spans="1:23" ht="45" x14ac:dyDescent="0.2">
      <c r="A1278">
        <v>1939</v>
      </c>
      <c r="B1278" s="3" t="s">
        <v>1940</v>
      </c>
      <c r="C1278" s="3" t="s">
        <v>6049</v>
      </c>
      <c r="D1278">
        <v>10000</v>
      </c>
      <c r="E1278">
        <v>11070</v>
      </c>
      <c r="F1278" t="s">
        <v>8219</v>
      </c>
      <c r="G1278" t="s">
        <v>8224</v>
      </c>
      <c r="H1278" t="s">
        <v>8246</v>
      </c>
      <c r="I1278">
        <v>1362955108</v>
      </c>
      <c r="J1278">
        <v>1360366708</v>
      </c>
      <c r="K1278" t="b">
        <v>0</v>
      </c>
      <c r="L1278">
        <v>96</v>
      </c>
      <c r="M1278" t="b">
        <v>1</v>
      </c>
      <c r="N1278" t="s">
        <v>8279</v>
      </c>
      <c r="O1278" s="8">
        <f t="shared" si="133"/>
        <v>110.7</v>
      </c>
      <c r="P1278" s="9">
        <f t="shared" si="134"/>
        <v>115.3125</v>
      </c>
      <c r="Q1278" t="s">
        <v>8325</v>
      </c>
      <c r="R1278" t="s">
        <v>8329</v>
      </c>
      <c r="S1278" s="13">
        <f t="shared" si="135"/>
        <v>41313.776712962957</v>
      </c>
      <c r="T1278" s="14">
        <f t="shared" si="136"/>
        <v>41343.735046296293</v>
      </c>
      <c r="U1278" s="13" t="str">
        <f t="shared" si="137"/>
        <v>Feb</v>
      </c>
      <c r="V1278" t="str">
        <f t="shared" si="138"/>
        <v>Mar</v>
      </c>
      <c r="W1278" t="str">
        <f t="shared" si="139"/>
        <v>2013</v>
      </c>
    </row>
    <row r="1279" spans="1:23" ht="45" x14ac:dyDescent="0.2">
      <c r="A1279">
        <v>1946</v>
      </c>
      <c r="B1279" s="3" t="s">
        <v>1947</v>
      </c>
      <c r="C1279" s="3" t="s">
        <v>6056</v>
      </c>
      <c r="D1279">
        <v>7500</v>
      </c>
      <c r="E1279">
        <v>11231</v>
      </c>
      <c r="F1279" t="s">
        <v>8219</v>
      </c>
      <c r="G1279" t="s">
        <v>8224</v>
      </c>
      <c r="H1279" t="s">
        <v>8246</v>
      </c>
      <c r="I1279">
        <v>1397961361</v>
      </c>
      <c r="J1279">
        <v>1392780961</v>
      </c>
      <c r="K1279" t="b">
        <v>1</v>
      </c>
      <c r="L1279">
        <v>70</v>
      </c>
      <c r="M1279" t="b">
        <v>1</v>
      </c>
      <c r="N1279" t="s">
        <v>8295</v>
      </c>
      <c r="O1279" s="8">
        <f t="shared" si="133"/>
        <v>149.74666666666667</v>
      </c>
      <c r="P1279" s="9">
        <f t="shared" si="134"/>
        <v>160.44285714285715</v>
      </c>
      <c r="Q1279" t="s">
        <v>8319</v>
      </c>
      <c r="R1279" t="s">
        <v>8349</v>
      </c>
      <c r="S1279" s="13">
        <f t="shared" si="135"/>
        <v>41688.941678240742</v>
      </c>
      <c r="T1279" s="14">
        <f t="shared" si="136"/>
        <v>41748.900011574071</v>
      </c>
      <c r="U1279" s="13" t="str">
        <f t="shared" si="137"/>
        <v>Feb</v>
      </c>
      <c r="V1279" t="str">
        <f t="shared" si="138"/>
        <v>Apr</v>
      </c>
      <c r="W1279" t="str">
        <f t="shared" si="139"/>
        <v>2014</v>
      </c>
    </row>
    <row r="1280" spans="1:23" ht="45" x14ac:dyDescent="0.2">
      <c r="A1280">
        <v>1953</v>
      </c>
      <c r="B1280" s="3" t="s">
        <v>1954</v>
      </c>
      <c r="C1280" s="3" t="s">
        <v>6063</v>
      </c>
      <c r="D1280">
        <v>15000</v>
      </c>
      <c r="E1280">
        <v>33892</v>
      </c>
      <c r="F1280" t="s">
        <v>8219</v>
      </c>
      <c r="G1280" t="s">
        <v>8224</v>
      </c>
      <c r="H1280" t="s">
        <v>8246</v>
      </c>
      <c r="I1280">
        <v>1330657200</v>
      </c>
      <c r="J1280">
        <v>1328158065</v>
      </c>
      <c r="K1280" t="b">
        <v>1</v>
      </c>
      <c r="L1280">
        <v>147</v>
      </c>
      <c r="M1280" t="b">
        <v>1</v>
      </c>
      <c r="N1280" t="s">
        <v>8295</v>
      </c>
      <c r="O1280" s="8">
        <f t="shared" si="133"/>
        <v>225.94666666666666</v>
      </c>
      <c r="P1280" s="9">
        <f t="shared" si="134"/>
        <v>230.55782312925169</v>
      </c>
      <c r="Q1280" t="s">
        <v>8319</v>
      </c>
      <c r="R1280" t="s">
        <v>8349</v>
      </c>
      <c r="S1280" s="13">
        <f t="shared" si="135"/>
        <v>40940.991493055553</v>
      </c>
      <c r="T1280" s="14">
        <f t="shared" si="136"/>
        <v>40969.916666666664</v>
      </c>
      <c r="U1280" s="13" t="str">
        <f t="shared" si="137"/>
        <v>Feb</v>
      </c>
      <c r="V1280" t="str">
        <f t="shared" si="138"/>
        <v>Mar</v>
      </c>
      <c r="W1280" t="str">
        <f t="shared" si="139"/>
        <v>2012</v>
      </c>
    </row>
    <row r="1281" spans="1:23" ht="45" x14ac:dyDescent="0.2">
      <c r="A1281">
        <v>1958</v>
      </c>
      <c r="B1281" s="3" t="s">
        <v>1959</v>
      </c>
      <c r="C1281" s="3" t="s">
        <v>6068</v>
      </c>
      <c r="D1281">
        <v>7000</v>
      </c>
      <c r="E1281">
        <v>100490.02</v>
      </c>
      <c r="F1281" t="s">
        <v>8219</v>
      </c>
      <c r="G1281" t="s">
        <v>8224</v>
      </c>
      <c r="H1281" t="s">
        <v>8246</v>
      </c>
      <c r="I1281">
        <v>1364078561</v>
      </c>
      <c r="J1281">
        <v>1361490161</v>
      </c>
      <c r="K1281" t="b">
        <v>1</v>
      </c>
      <c r="L1281">
        <v>1356</v>
      </c>
      <c r="M1281" t="b">
        <v>1</v>
      </c>
      <c r="N1281" t="s">
        <v>8295</v>
      </c>
      <c r="O1281" s="8">
        <f t="shared" si="133"/>
        <v>1435.5717142857143</v>
      </c>
      <c r="P1281" s="9">
        <f t="shared" si="134"/>
        <v>74.107684365781708</v>
      </c>
      <c r="Q1281" t="s">
        <v>8319</v>
      </c>
      <c r="R1281" t="s">
        <v>8349</v>
      </c>
      <c r="S1281" s="13">
        <f t="shared" si="135"/>
        <v>41326.779641203699</v>
      </c>
      <c r="T1281" s="14">
        <f t="shared" si="136"/>
        <v>41356.737974537034</v>
      </c>
      <c r="U1281" s="13" t="str">
        <f t="shared" si="137"/>
        <v>Feb</v>
      </c>
      <c r="V1281" t="str">
        <f t="shared" si="138"/>
        <v>Mar</v>
      </c>
      <c r="W1281" t="str">
        <f t="shared" si="139"/>
        <v>2013</v>
      </c>
    </row>
    <row r="1282" spans="1:23" ht="45" x14ac:dyDescent="0.2">
      <c r="A1282">
        <v>1970</v>
      </c>
      <c r="B1282" s="3" t="s">
        <v>1971</v>
      </c>
      <c r="C1282" s="3" t="s">
        <v>6080</v>
      </c>
      <c r="D1282">
        <v>5000</v>
      </c>
      <c r="E1282">
        <v>56590</v>
      </c>
      <c r="F1282" t="s">
        <v>8219</v>
      </c>
      <c r="G1282" t="s">
        <v>8224</v>
      </c>
      <c r="H1282" t="s">
        <v>8246</v>
      </c>
      <c r="I1282">
        <v>1366429101</v>
      </c>
      <c r="J1282">
        <v>1361248701</v>
      </c>
      <c r="K1282" t="b">
        <v>1</v>
      </c>
      <c r="L1282">
        <v>701</v>
      </c>
      <c r="M1282" t="b">
        <v>1</v>
      </c>
      <c r="N1282" t="s">
        <v>8295</v>
      </c>
      <c r="O1282" s="8">
        <f t="shared" ref="O1282:O1345" si="140">(E1282/D1282)*100</f>
        <v>1131.8</v>
      </c>
      <c r="P1282" s="9">
        <f t="shared" ref="P1282:P1345" si="141">IFERROR(E1282/L1282,0)</f>
        <v>80.727532097004286</v>
      </c>
      <c r="Q1282" t="s">
        <v>8319</v>
      </c>
      <c r="R1282" t="s">
        <v>8349</v>
      </c>
      <c r="S1282" s="13">
        <f t="shared" ref="S1282:S1345" si="142">(J1282/86400)+25569+(-5/24)</f>
        <v>41323.984965277778</v>
      </c>
      <c r="T1282" s="14">
        <f t="shared" ref="T1282:T1345" si="143">(I1282/86400)+25569+(-5/24)</f>
        <v>41383.943298611106</v>
      </c>
      <c r="U1282" s="13" t="str">
        <f t="shared" ref="U1282:U1345" si="144">TEXT((S1282),"mmm")</f>
        <v>Feb</v>
      </c>
      <c r="V1282" t="str">
        <f t="shared" ref="V1282:V1345" si="145">TEXT((T1282),"mmm")</f>
        <v>Apr</v>
      </c>
      <c r="W1282" t="str">
        <f t="shared" ref="W1282:W1345" si="146">TEXT((S1282),"yyyy")</f>
        <v>2013</v>
      </c>
    </row>
    <row r="1283" spans="1:23" ht="30" x14ac:dyDescent="0.2">
      <c r="A1283">
        <v>1975</v>
      </c>
      <c r="B1283" s="3" t="s">
        <v>1976</v>
      </c>
      <c r="C1283" s="3" t="s">
        <v>6085</v>
      </c>
      <c r="D1283">
        <v>16000</v>
      </c>
      <c r="E1283">
        <v>33393.339999999997</v>
      </c>
      <c r="F1283" t="s">
        <v>8219</v>
      </c>
      <c r="G1283" t="s">
        <v>8224</v>
      </c>
      <c r="H1283" t="s">
        <v>8246</v>
      </c>
      <c r="I1283">
        <v>1362938851</v>
      </c>
      <c r="J1283">
        <v>1360346851</v>
      </c>
      <c r="K1283" t="b">
        <v>1</v>
      </c>
      <c r="L1283">
        <v>253</v>
      </c>
      <c r="M1283" t="b">
        <v>1</v>
      </c>
      <c r="N1283" t="s">
        <v>8295</v>
      </c>
      <c r="O1283" s="8">
        <f t="shared" si="140"/>
        <v>208.70837499999996</v>
      </c>
      <c r="P1283" s="9">
        <f t="shared" si="141"/>
        <v>131.98948616600788</v>
      </c>
      <c r="Q1283" t="s">
        <v>8319</v>
      </c>
      <c r="R1283" t="s">
        <v>8349</v>
      </c>
      <c r="S1283" s="13">
        <f t="shared" si="142"/>
        <v>41313.54688657407</v>
      </c>
      <c r="T1283" s="14">
        <f t="shared" si="143"/>
        <v>41343.54688657407</v>
      </c>
      <c r="U1283" s="13" t="str">
        <f t="shared" si="144"/>
        <v>Feb</v>
      </c>
      <c r="V1283" t="str">
        <f t="shared" si="145"/>
        <v>Mar</v>
      </c>
      <c r="W1283" t="str">
        <f t="shared" si="146"/>
        <v>2013</v>
      </c>
    </row>
    <row r="1284" spans="1:23" ht="30" x14ac:dyDescent="0.2">
      <c r="A1284">
        <v>1980</v>
      </c>
      <c r="B1284" s="3" t="s">
        <v>1981</v>
      </c>
      <c r="C1284" s="3" t="s">
        <v>6090</v>
      </c>
      <c r="D1284">
        <v>50000</v>
      </c>
      <c r="E1284">
        <v>177412.01</v>
      </c>
      <c r="F1284" t="s">
        <v>8219</v>
      </c>
      <c r="G1284" t="s">
        <v>8236</v>
      </c>
      <c r="H1284" t="s">
        <v>8249</v>
      </c>
      <c r="I1284">
        <v>1459684862</v>
      </c>
      <c r="J1284">
        <v>1456232462</v>
      </c>
      <c r="K1284" t="b">
        <v>1</v>
      </c>
      <c r="L1284">
        <v>1945</v>
      </c>
      <c r="M1284" t="b">
        <v>1</v>
      </c>
      <c r="N1284" t="s">
        <v>8295</v>
      </c>
      <c r="O1284" s="8">
        <f t="shared" si="140"/>
        <v>354.82402000000002</v>
      </c>
      <c r="P1284" s="9">
        <f t="shared" si="141"/>
        <v>91.214401028277635</v>
      </c>
      <c r="Q1284" t="s">
        <v>8319</v>
      </c>
      <c r="R1284" t="s">
        <v>8349</v>
      </c>
      <c r="S1284" s="13">
        <f t="shared" si="142"/>
        <v>42423.334050925921</v>
      </c>
      <c r="T1284" s="14">
        <f t="shared" si="143"/>
        <v>42463.292384259257</v>
      </c>
      <c r="U1284" s="13" t="str">
        <f t="shared" si="144"/>
        <v>Feb</v>
      </c>
      <c r="V1284" t="str">
        <f t="shared" si="145"/>
        <v>Apr</v>
      </c>
      <c r="W1284" t="str">
        <f t="shared" si="146"/>
        <v>2016</v>
      </c>
    </row>
    <row r="1285" spans="1:23" ht="45" x14ac:dyDescent="0.2">
      <c r="A1285">
        <v>2014</v>
      </c>
      <c r="B1285" s="3" t="s">
        <v>2015</v>
      </c>
      <c r="C1285" s="3" t="s">
        <v>6124</v>
      </c>
      <c r="D1285">
        <v>30000</v>
      </c>
      <c r="E1285">
        <v>2344134.67</v>
      </c>
      <c r="F1285" t="s">
        <v>8219</v>
      </c>
      <c r="G1285" t="s">
        <v>8224</v>
      </c>
      <c r="H1285" t="s">
        <v>8246</v>
      </c>
      <c r="I1285">
        <v>1364184539</v>
      </c>
      <c r="J1285">
        <v>1361250539</v>
      </c>
      <c r="K1285" t="b">
        <v>1</v>
      </c>
      <c r="L1285">
        <v>26457</v>
      </c>
      <c r="M1285" t="b">
        <v>1</v>
      </c>
      <c r="N1285" t="s">
        <v>8295</v>
      </c>
      <c r="O1285" s="8">
        <f t="shared" si="140"/>
        <v>7813.7822333333334</v>
      </c>
      <c r="P1285" s="9">
        <f t="shared" si="141"/>
        <v>88.601680840609291</v>
      </c>
      <c r="Q1285" t="s">
        <v>8319</v>
      </c>
      <c r="R1285" t="s">
        <v>8349</v>
      </c>
      <c r="S1285" s="13">
        <f t="shared" si="142"/>
        <v>41324.006238425922</v>
      </c>
      <c r="T1285" s="14">
        <f t="shared" si="143"/>
        <v>41357.964571759258</v>
      </c>
      <c r="U1285" s="13" t="str">
        <f t="shared" si="144"/>
        <v>Feb</v>
      </c>
      <c r="V1285" t="str">
        <f t="shared" si="145"/>
        <v>Mar</v>
      </c>
      <c r="W1285" t="str">
        <f t="shared" si="146"/>
        <v>2013</v>
      </c>
    </row>
    <row r="1286" spans="1:23" ht="30" x14ac:dyDescent="0.2">
      <c r="A1286">
        <v>2016</v>
      </c>
      <c r="B1286" s="3" t="s">
        <v>2017</v>
      </c>
      <c r="C1286" s="3" t="s">
        <v>6126</v>
      </c>
      <c r="D1286">
        <v>10000</v>
      </c>
      <c r="E1286">
        <v>92154.22</v>
      </c>
      <c r="F1286" t="s">
        <v>8219</v>
      </c>
      <c r="G1286" t="s">
        <v>8224</v>
      </c>
      <c r="H1286" t="s">
        <v>8246</v>
      </c>
      <c r="I1286">
        <v>1362863299</v>
      </c>
      <c r="J1286">
        <v>1360271299</v>
      </c>
      <c r="K1286" t="b">
        <v>1</v>
      </c>
      <c r="L1286">
        <v>479</v>
      </c>
      <c r="M1286" t="b">
        <v>1</v>
      </c>
      <c r="N1286" t="s">
        <v>8295</v>
      </c>
      <c r="O1286" s="8">
        <f t="shared" si="140"/>
        <v>921.54219999999998</v>
      </c>
      <c r="P1286" s="9">
        <f t="shared" si="141"/>
        <v>192.38876826722338</v>
      </c>
      <c r="Q1286" t="s">
        <v>8319</v>
      </c>
      <c r="R1286" t="s">
        <v>8349</v>
      </c>
      <c r="S1286" s="13">
        <f t="shared" si="142"/>
        <v>41312.672442129631</v>
      </c>
      <c r="T1286" s="14">
        <f t="shared" si="143"/>
        <v>41342.672442129631</v>
      </c>
      <c r="U1286" s="13" t="str">
        <f t="shared" si="144"/>
        <v>Feb</v>
      </c>
      <c r="V1286" t="str">
        <f t="shared" si="145"/>
        <v>Mar</v>
      </c>
      <c r="W1286" t="str">
        <f t="shared" si="146"/>
        <v>2013</v>
      </c>
    </row>
    <row r="1287" spans="1:23" ht="45" x14ac:dyDescent="0.2">
      <c r="A1287">
        <v>2017</v>
      </c>
      <c r="B1287" s="3" t="s">
        <v>2018</v>
      </c>
      <c r="C1287" s="3" t="s">
        <v>6127</v>
      </c>
      <c r="D1287">
        <v>25000</v>
      </c>
      <c r="E1287">
        <v>31275.599999999999</v>
      </c>
      <c r="F1287" t="s">
        <v>8219</v>
      </c>
      <c r="G1287" t="s">
        <v>8224</v>
      </c>
      <c r="H1287" t="s">
        <v>8246</v>
      </c>
      <c r="I1287">
        <v>1332561600</v>
      </c>
      <c r="J1287">
        <v>1329873755</v>
      </c>
      <c r="K1287" t="b">
        <v>1</v>
      </c>
      <c r="L1287">
        <v>426</v>
      </c>
      <c r="M1287" t="b">
        <v>1</v>
      </c>
      <c r="N1287" t="s">
        <v>8295</v>
      </c>
      <c r="O1287" s="8">
        <f t="shared" si="140"/>
        <v>125.10239999999999</v>
      </c>
      <c r="P1287" s="9">
        <f t="shared" si="141"/>
        <v>73.416901408450698</v>
      </c>
      <c r="Q1287" t="s">
        <v>8319</v>
      </c>
      <c r="R1287" t="s">
        <v>8349</v>
      </c>
      <c r="S1287" s="13">
        <f t="shared" si="142"/>
        <v>40960.849016203698</v>
      </c>
      <c r="T1287" s="14">
        <f t="shared" si="143"/>
        <v>40991.958333333328</v>
      </c>
      <c r="U1287" s="13" t="str">
        <f t="shared" si="144"/>
        <v>Feb</v>
      </c>
      <c r="V1287" t="str">
        <f t="shared" si="145"/>
        <v>Mar</v>
      </c>
      <c r="W1287" t="str">
        <f t="shared" si="146"/>
        <v>2012</v>
      </c>
    </row>
    <row r="1288" spans="1:23" ht="45" x14ac:dyDescent="0.2">
      <c r="A1288">
        <v>2027</v>
      </c>
      <c r="B1288" s="3" t="s">
        <v>2028</v>
      </c>
      <c r="C1288" s="3" t="s">
        <v>6137</v>
      </c>
      <c r="D1288">
        <v>100000</v>
      </c>
      <c r="E1288">
        <v>120249</v>
      </c>
      <c r="F1288" t="s">
        <v>8219</v>
      </c>
      <c r="G1288" t="s">
        <v>8224</v>
      </c>
      <c r="H1288" t="s">
        <v>8246</v>
      </c>
      <c r="I1288">
        <v>1427740319</v>
      </c>
      <c r="J1288">
        <v>1423855919</v>
      </c>
      <c r="K1288" t="b">
        <v>1</v>
      </c>
      <c r="L1288">
        <v>539</v>
      </c>
      <c r="M1288" t="b">
        <v>1</v>
      </c>
      <c r="N1288" t="s">
        <v>8295</v>
      </c>
      <c r="O1288" s="8">
        <f t="shared" si="140"/>
        <v>120.24900000000001</v>
      </c>
      <c r="P1288" s="9">
        <f t="shared" si="141"/>
        <v>223.09647495361781</v>
      </c>
      <c r="Q1288" t="s">
        <v>8319</v>
      </c>
      <c r="R1288" t="s">
        <v>8349</v>
      </c>
      <c r="S1288" s="13">
        <f t="shared" si="142"/>
        <v>42048.605543981474</v>
      </c>
      <c r="T1288" s="14">
        <f t="shared" si="143"/>
        <v>42093.563877314817</v>
      </c>
      <c r="U1288" s="13" t="str">
        <f t="shared" si="144"/>
        <v>Feb</v>
      </c>
      <c r="V1288" t="str">
        <f t="shared" si="145"/>
        <v>Mar</v>
      </c>
      <c r="W1288" t="str">
        <f t="shared" si="146"/>
        <v>2015</v>
      </c>
    </row>
    <row r="1289" spans="1:23" ht="30" x14ac:dyDescent="0.2">
      <c r="A1289">
        <v>2028</v>
      </c>
      <c r="B1289" s="3" t="s">
        <v>2029</v>
      </c>
      <c r="C1289" s="3" t="s">
        <v>6138</v>
      </c>
      <c r="D1289">
        <v>3000</v>
      </c>
      <c r="E1289">
        <v>3785</v>
      </c>
      <c r="F1289" t="s">
        <v>8219</v>
      </c>
      <c r="G1289" t="s">
        <v>8224</v>
      </c>
      <c r="H1289" t="s">
        <v>8246</v>
      </c>
      <c r="I1289">
        <v>1268690100</v>
      </c>
      <c r="J1289">
        <v>1265493806</v>
      </c>
      <c r="K1289" t="b">
        <v>1</v>
      </c>
      <c r="L1289">
        <v>79</v>
      </c>
      <c r="M1289" t="b">
        <v>1</v>
      </c>
      <c r="N1289" t="s">
        <v>8295</v>
      </c>
      <c r="O1289" s="8">
        <f t="shared" si="140"/>
        <v>126.16666666666667</v>
      </c>
      <c r="P1289" s="9">
        <f t="shared" si="141"/>
        <v>47.911392405063289</v>
      </c>
      <c r="Q1289" t="s">
        <v>8319</v>
      </c>
      <c r="R1289" t="s">
        <v>8349</v>
      </c>
      <c r="S1289" s="13">
        <f t="shared" si="142"/>
        <v>40215.710717592592</v>
      </c>
      <c r="T1289" s="14">
        <f t="shared" si="143"/>
        <v>40252.704861111109</v>
      </c>
      <c r="U1289" s="13" t="str">
        <f t="shared" si="144"/>
        <v>Feb</v>
      </c>
      <c r="V1289" t="str">
        <f t="shared" si="145"/>
        <v>Mar</v>
      </c>
      <c r="W1289" t="str">
        <f t="shared" si="146"/>
        <v>2010</v>
      </c>
    </row>
    <row r="1290" spans="1:23" ht="45" x14ac:dyDescent="0.2">
      <c r="A1290">
        <v>2062</v>
      </c>
      <c r="B1290" s="3" t="s">
        <v>2063</v>
      </c>
      <c r="C1290" s="3" t="s">
        <v>6172</v>
      </c>
      <c r="D1290">
        <v>100000</v>
      </c>
      <c r="E1290">
        <v>114977</v>
      </c>
      <c r="F1290" t="s">
        <v>8219</v>
      </c>
      <c r="G1290" t="s">
        <v>8232</v>
      </c>
      <c r="H1290" t="s">
        <v>8253</v>
      </c>
      <c r="I1290">
        <v>1458807098</v>
      </c>
      <c r="J1290">
        <v>1456218698</v>
      </c>
      <c r="K1290" t="b">
        <v>0</v>
      </c>
      <c r="L1290">
        <v>203</v>
      </c>
      <c r="M1290" t="b">
        <v>1</v>
      </c>
      <c r="N1290" t="s">
        <v>8295</v>
      </c>
      <c r="O1290" s="8">
        <f t="shared" si="140"/>
        <v>114.97699999999999</v>
      </c>
      <c r="P1290" s="9">
        <f t="shared" si="141"/>
        <v>566.38916256157631</v>
      </c>
      <c r="Q1290" t="s">
        <v>8319</v>
      </c>
      <c r="R1290" t="s">
        <v>8349</v>
      </c>
      <c r="S1290" s="13">
        <f t="shared" si="142"/>
        <v>42423.174745370365</v>
      </c>
      <c r="T1290" s="14">
        <f t="shared" si="143"/>
        <v>42453.1330787037</v>
      </c>
      <c r="U1290" s="13" t="str">
        <f t="shared" si="144"/>
        <v>Feb</v>
      </c>
      <c r="V1290" t="str">
        <f t="shared" si="145"/>
        <v>Mar</v>
      </c>
      <c r="W1290" t="str">
        <f t="shared" si="146"/>
        <v>2016</v>
      </c>
    </row>
    <row r="1291" spans="1:23" ht="45" x14ac:dyDescent="0.2">
      <c r="A1291">
        <v>2098</v>
      </c>
      <c r="B1291" s="3" t="s">
        <v>2099</v>
      </c>
      <c r="C1291" s="3" t="s">
        <v>6208</v>
      </c>
      <c r="D1291">
        <v>6000</v>
      </c>
      <c r="E1291">
        <v>6020</v>
      </c>
      <c r="F1291" t="s">
        <v>8219</v>
      </c>
      <c r="G1291" t="s">
        <v>8224</v>
      </c>
      <c r="H1291" t="s">
        <v>8246</v>
      </c>
      <c r="I1291">
        <v>1331174635</v>
      </c>
      <c r="J1291">
        <v>1328582635</v>
      </c>
      <c r="K1291" t="b">
        <v>0</v>
      </c>
      <c r="L1291">
        <v>32</v>
      </c>
      <c r="M1291" t="b">
        <v>1</v>
      </c>
      <c r="N1291" t="s">
        <v>8279</v>
      </c>
      <c r="O1291" s="8">
        <f t="shared" si="140"/>
        <v>100.33333333333334</v>
      </c>
      <c r="P1291" s="9">
        <f t="shared" si="141"/>
        <v>188.125</v>
      </c>
      <c r="Q1291" t="s">
        <v>8325</v>
      </c>
      <c r="R1291" t="s">
        <v>8329</v>
      </c>
      <c r="S1291" s="13">
        <f t="shared" si="142"/>
        <v>40945.905497685184</v>
      </c>
      <c r="T1291" s="14">
        <f t="shared" si="143"/>
        <v>40975.905497685184</v>
      </c>
      <c r="U1291" s="13" t="str">
        <f t="shared" si="144"/>
        <v>Feb</v>
      </c>
      <c r="V1291" t="str">
        <f t="shared" si="145"/>
        <v>Mar</v>
      </c>
      <c r="W1291" t="str">
        <f t="shared" si="146"/>
        <v>2012</v>
      </c>
    </row>
    <row r="1292" spans="1:23" ht="45" x14ac:dyDescent="0.2">
      <c r="A1292">
        <v>2169</v>
      </c>
      <c r="B1292" s="3" t="s">
        <v>2170</v>
      </c>
      <c r="C1292" s="3" t="s">
        <v>6279</v>
      </c>
      <c r="D1292">
        <v>153</v>
      </c>
      <c r="E1292">
        <v>153</v>
      </c>
      <c r="F1292" t="s">
        <v>8219</v>
      </c>
      <c r="G1292" t="s">
        <v>8224</v>
      </c>
      <c r="H1292" t="s">
        <v>8246</v>
      </c>
      <c r="I1292">
        <v>1488473351</v>
      </c>
      <c r="J1292">
        <v>1488214151</v>
      </c>
      <c r="K1292" t="b">
        <v>0</v>
      </c>
      <c r="L1292">
        <v>7</v>
      </c>
      <c r="M1292" t="b">
        <v>1</v>
      </c>
      <c r="N1292" t="s">
        <v>8276</v>
      </c>
      <c r="O1292" s="8">
        <f t="shared" si="140"/>
        <v>100</v>
      </c>
      <c r="P1292" s="9">
        <f t="shared" si="141"/>
        <v>21.857142857142858</v>
      </c>
      <c r="Q1292" t="s">
        <v>8325</v>
      </c>
      <c r="R1292" t="s">
        <v>8326</v>
      </c>
      <c r="S1292" s="13">
        <f t="shared" si="142"/>
        <v>42793.492488425924</v>
      </c>
      <c r="T1292" s="14">
        <f t="shared" si="143"/>
        <v>42796.492488425924</v>
      </c>
      <c r="U1292" s="13" t="str">
        <f t="shared" si="144"/>
        <v>Feb</v>
      </c>
      <c r="V1292" t="str">
        <f t="shared" si="145"/>
        <v>Mar</v>
      </c>
      <c r="W1292" t="str">
        <f t="shared" si="146"/>
        <v>2017</v>
      </c>
    </row>
    <row r="1293" spans="1:23" ht="45" x14ac:dyDescent="0.2">
      <c r="A1293">
        <v>2181</v>
      </c>
      <c r="B1293" s="3" t="s">
        <v>2182</v>
      </c>
      <c r="C1293" s="3" t="s">
        <v>6291</v>
      </c>
      <c r="D1293">
        <v>2000</v>
      </c>
      <c r="E1293">
        <v>3062</v>
      </c>
      <c r="F1293" t="s">
        <v>8219</v>
      </c>
      <c r="G1293" t="s">
        <v>8224</v>
      </c>
      <c r="H1293" t="s">
        <v>8246</v>
      </c>
      <c r="I1293">
        <v>1487635653</v>
      </c>
      <c r="J1293">
        <v>1486426053</v>
      </c>
      <c r="K1293" t="b">
        <v>0</v>
      </c>
      <c r="L1293">
        <v>53</v>
      </c>
      <c r="M1293" t="b">
        <v>1</v>
      </c>
      <c r="N1293" t="s">
        <v>8297</v>
      </c>
      <c r="O1293" s="8">
        <f t="shared" si="140"/>
        <v>153.1</v>
      </c>
      <c r="P1293" s="9">
        <f t="shared" si="141"/>
        <v>57.773584905660378</v>
      </c>
      <c r="Q1293" t="s">
        <v>8333</v>
      </c>
      <c r="R1293" t="s">
        <v>8351</v>
      </c>
      <c r="S1293" s="13">
        <f t="shared" si="142"/>
        <v>42772.796909722216</v>
      </c>
      <c r="T1293" s="14">
        <f t="shared" si="143"/>
        <v>42786.796909722216</v>
      </c>
      <c r="U1293" s="13" t="str">
        <f t="shared" si="144"/>
        <v>Feb</v>
      </c>
      <c r="V1293" t="str">
        <f t="shared" si="145"/>
        <v>Feb</v>
      </c>
      <c r="W1293" t="str">
        <f t="shared" si="146"/>
        <v>2017</v>
      </c>
    </row>
    <row r="1294" spans="1:23" ht="45" x14ac:dyDescent="0.2">
      <c r="A1294">
        <v>2185</v>
      </c>
      <c r="B1294" s="3" t="s">
        <v>2186</v>
      </c>
      <c r="C1294" s="3" t="s">
        <v>6295</v>
      </c>
      <c r="D1294">
        <v>5000</v>
      </c>
      <c r="E1294">
        <v>92848.5</v>
      </c>
      <c r="F1294" t="s">
        <v>8219</v>
      </c>
      <c r="G1294" t="s">
        <v>8225</v>
      </c>
      <c r="H1294" t="s">
        <v>8247</v>
      </c>
      <c r="I1294">
        <v>1364286239</v>
      </c>
      <c r="J1294">
        <v>1360830239</v>
      </c>
      <c r="K1294" t="b">
        <v>0</v>
      </c>
      <c r="L1294">
        <v>623</v>
      </c>
      <c r="M1294" t="b">
        <v>1</v>
      </c>
      <c r="N1294" t="s">
        <v>8297</v>
      </c>
      <c r="O1294" s="8">
        <f t="shared" si="140"/>
        <v>1856.97</v>
      </c>
      <c r="P1294" s="9">
        <f t="shared" si="141"/>
        <v>149.03451043338683</v>
      </c>
      <c r="Q1294" t="s">
        <v>8333</v>
      </c>
      <c r="R1294" t="s">
        <v>8351</v>
      </c>
      <c r="S1294" s="13">
        <f t="shared" si="142"/>
        <v>41319.141655092586</v>
      </c>
      <c r="T1294" s="14">
        <f t="shared" si="143"/>
        <v>41359.141655092586</v>
      </c>
      <c r="U1294" s="13" t="str">
        <f t="shared" si="144"/>
        <v>Feb</v>
      </c>
      <c r="V1294" t="str">
        <f t="shared" si="145"/>
        <v>Mar</v>
      </c>
      <c r="W1294" t="str">
        <f t="shared" si="146"/>
        <v>2013</v>
      </c>
    </row>
    <row r="1295" spans="1:23" ht="45" x14ac:dyDescent="0.2">
      <c r="A1295">
        <v>2190</v>
      </c>
      <c r="B1295" s="3" t="s">
        <v>2191</v>
      </c>
      <c r="C1295" s="3" t="s">
        <v>6300</v>
      </c>
      <c r="D1295">
        <v>19000</v>
      </c>
      <c r="E1295">
        <v>35076</v>
      </c>
      <c r="F1295" t="s">
        <v>8219</v>
      </c>
      <c r="G1295" t="s">
        <v>8224</v>
      </c>
      <c r="H1295" t="s">
        <v>8246</v>
      </c>
      <c r="I1295">
        <v>1458716340</v>
      </c>
      <c r="J1295">
        <v>1455721204</v>
      </c>
      <c r="K1295" t="b">
        <v>0</v>
      </c>
      <c r="L1295">
        <v>537</v>
      </c>
      <c r="M1295" t="b">
        <v>1</v>
      </c>
      <c r="N1295" t="s">
        <v>8297</v>
      </c>
      <c r="O1295" s="8">
        <f t="shared" si="140"/>
        <v>184.61052631578946</v>
      </c>
      <c r="P1295" s="9">
        <f t="shared" si="141"/>
        <v>65.318435754189949</v>
      </c>
      <c r="Q1295" t="s">
        <v>8333</v>
      </c>
      <c r="R1295" t="s">
        <v>8351</v>
      </c>
      <c r="S1295" s="13">
        <f t="shared" si="142"/>
        <v>42417.416712962957</v>
      </c>
      <c r="T1295" s="14">
        <f t="shared" si="143"/>
        <v>42452.082638888889</v>
      </c>
      <c r="U1295" s="13" t="str">
        <f t="shared" si="144"/>
        <v>Feb</v>
      </c>
      <c r="V1295" t="str">
        <f t="shared" si="145"/>
        <v>Mar</v>
      </c>
      <c r="W1295" t="str">
        <f t="shared" si="146"/>
        <v>2016</v>
      </c>
    </row>
    <row r="1296" spans="1:23" ht="45" x14ac:dyDescent="0.2">
      <c r="A1296">
        <v>2191</v>
      </c>
      <c r="B1296" s="3" t="s">
        <v>2192</v>
      </c>
      <c r="C1296" s="3" t="s">
        <v>6301</v>
      </c>
      <c r="D1296">
        <v>750</v>
      </c>
      <c r="E1296">
        <v>898</v>
      </c>
      <c r="F1296" t="s">
        <v>8219</v>
      </c>
      <c r="G1296" t="s">
        <v>8225</v>
      </c>
      <c r="H1296" t="s">
        <v>8247</v>
      </c>
      <c r="I1296">
        <v>1487102427</v>
      </c>
      <c r="J1296">
        <v>1486065627</v>
      </c>
      <c r="K1296" t="b">
        <v>0</v>
      </c>
      <c r="L1296">
        <v>25</v>
      </c>
      <c r="M1296" t="b">
        <v>1</v>
      </c>
      <c r="N1296" t="s">
        <v>8297</v>
      </c>
      <c r="O1296" s="8">
        <f t="shared" si="140"/>
        <v>119.73333333333333</v>
      </c>
      <c r="P1296" s="9">
        <f t="shared" si="141"/>
        <v>35.92</v>
      </c>
      <c r="Q1296" t="s">
        <v>8333</v>
      </c>
      <c r="R1296" t="s">
        <v>8351</v>
      </c>
      <c r="S1296" s="13">
        <f t="shared" si="142"/>
        <v>42768.6253125</v>
      </c>
      <c r="T1296" s="14">
        <f t="shared" si="143"/>
        <v>42780.6253125</v>
      </c>
      <c r="U1296" s="13" t="str">
        <f t="shared" si="144"/>
        <v>Feb</v>
      </c>
      <c r="V1296" t="str">
        <f t="shared" si="145"/>
        <v>Feb</v>
      </c>
      <c r="W1296" t="str">
        <f t="shared" si="146"/>
        <v>2017</v>
      </c>
    </row>
    <row r="1297" spans="1:23" ht="45" x14ac:dyDescent="0.2">
      <c r="A1297">
        <v>2194</v>
      </c>
      <c r="B1297" s="3" t="s">
        <v>2195</v>
      </c>
      <c r="C1297" s="3" t="s">
        <v>6304</v>
      </c>
      <c r="D1297">
        <v>10000</v>
      </c>
      <c r="E1297">
        <v>53737</v>
      </c>
      <c r="F1297" t="s">
        <v>8219</v>
      </c>
      <c r="G1297" t="s">
        <v>8224</v>
      </c>
      <c r="H1297" t="s">
        <v>8246</v>
      </c>
      <c r="I1297">
        <v>1459012290</v>
      </c>
      <c r="J1297">
        <v>1456423890</v>
      </c>
      <c r="K1297" t="b">
        <v>0</v>
      </c>
      <c r="L1297">
        <v>878</v>
      </c>
      <c r="M1297" t="b">
        <v>1</v>
      </c>
      <c r="N1297" t="s">
        <v>8297</v>
      </c>
      <c r="O1297" s="8">
        <f t="shared" si="140"/>
        <v>537.37</v>
      </c>
      <c r="P1297" s="9">
        <f t="shared" si="141"/>
        <v>61.203872437357631</v>
      </c>
      <c r="Q1297" t="s">
        <v>8333</v>
      </c>
      <c r="R1297" t="s">
        <v>8351</v>
      </c>
      <c r="S1297" s="13">
        <f t="shared" si="142"/>
        <v>42425.54965277778</v>
      </c>
      <c r="T1297" s="14">
        <f t="shared" si="143"/>
        <v>42455.507986111108</v>
      </c>
      <c r="U1297" s="13" t="str">
        <f t="shared" si="144"/>
        <v>Feb</v>
      </c>
      <c r="V1297" t="str">
        <f t="shared" si="145"/>
        <v>Mar</v>
      </c>
      <c r="W1297" t="str">
        <f t="shared" si="146"/>
        <v>2016</v>
      </c>
    </row>
    <row r="1298" spans="1:23" ht="45" x14ac:dyDescent="0.2">
      <c r="A1298">
        <v>2204</v>
      </c>
      <c r="B1298" s="3" t="s">
        <v>2205</v>
      </c>
      <c r="C1298" s="3" t="s">
        <v>6314</v>
      </c>
      <c r="D1298">
        <v>1500</v>
      </c>
      <c r="E1298">
        <v>1993</v>
      </c>
      <c r="F1298" t="s">
        <v>8219</v>
      </c>
      <c r="G1298" t="s">
        <v>8224</v>
      </c>
      <c r="H1298" t="s">
        <v>8246</v>
      </c>
      <c r="I1298">
        <v>1362814119</v>
      </c>
      <c r="J1298">
        <v>1360222119</v>
      </c>
      <c r="K1298" t="b">
        <v>0</v>
      </c>
      <c r="L1298">
        <v>73</v>
      </c>
      <c r="M1298" t="b">
        <v>1</v>
      </c>
      <c r="N1298" t="s">
        <v>8280</v>
      </c>
      <c r="O1298" s="8">
        <f t="shared" si="140"/>
        <v>132.86666666666667</v>
      </c>
      <c r="P1298" s="9">
        <f t="shared" si="141"/>
        <v>27.301369863013697</v>
      </c>
      <c r="Q1298" t="s">
        <v>8325</v>
      </c>
      <c r="R1298" t="s">
        <v>8330</v>
      </c>
      <c r="S1298" s="13">
        <f t="shared" si="142"/>
        <v>41312.103229166663</v>
      </c>
      <c r="T1298" s="14">
        <f t="shared" si="143"/>
        <v>41342.103229166663</v>
      </c>
      <c r="U1298" s="13" t="str">
        <f t="shared" si="144"/>
        <v>Feb</v>
      </c>
      <c r="V1298" t="str">
        <f t="shared" si="145"/>
        <v>Mar</v>
      </c>
      <c r="W1298" t="str">
        <f t="shared" si="146"/>
        <v>2013</v>
      </c>
    </row>
    <row r="1299" spans="1:23" ht="45" x14ac:dyDescent="0.2">
      <c r="A1299">
        <v>2208</v>
      </c>
      <c r="B1299" s="3" t="s">
        <v>2209</v>
      </c>
      <c r="C1299" s="3" t="s">
        <v>6318</v>
      </c>
      <c r="D1299">
        <v>1000</v>
      </c>
      <c r="E1299">
        <v>1016</v>
      </c>
      <c r="F1299" t="s">
        <v>8219</v>
      </c>
      <c r="G1299" t="s">
        <v>8224</v>
      </c>
      <c r="H1299" t="s">
        <v>8246</v>
      </c>
      <c r="I1299">
        <v>1333771200</v>
      </c>
      <c r="J1299">
        <v>1328649026</v>
      </c>
      <c r="K1299" t="b">
        <v>0</v>
      </c>
      <c r="L1299">
        <v>24</v>
      </c>
      <c r="M1299" t="b">
        <v>1</v>
      </c>
      <c r="N1299" t="s">
        <v>8280</v>
      </c>
      <c r="O1299" s="8">
        <f t="shared" si="140"/>
        <v>101.6</v>
      </c>
      <c r="P1299" s="9">
        <f t="shared" si="141"/>
        <v>42.333333333333336</v>
      </c>
      <c r="Q1299" t="s">
        <v>8325</v>
      </c>
      <c r="R1299" t="s">
        <v>8330</v>
      </c>
      <c r="S1299" s="13">
        <f t="shared" si="142"/>
        <v>40946.673912037033</v>
      </c>
      <c r="T1299" s="14">
        <f t="shared" si="143"/>
        <v>41005.958333333328</v>
      </c>
      <c r="U1299" s="13" t="str">
        <f t="shared" si="144"/>
        <v>Feb</v>
      </c>
      <c r="V1299" t="str">
        <f t="shared" si="145"/>
        <v>Apr</v>
      </c>
      <c r="W1299" t="str">
        <f t="shared" si="146"/>
        <v>2012</v>
      </c>
    </row>
    <row r="1300" spans="1:23" ht="45" x14ac:dyDescent="0.2">
      <c r="A1300">
        <v>2210</v>
      </c>
      <c r="B1300" s="3" t="s">
        <v>2211</v>
      </c>
      <c r="C1300" s="3" t="s">
        <v>6320</v>
      </c>
      <c r="D1300">
        <v>4000</v>
      </c>
      <c r="E1300">
        <v>4457</v>
      </c>
      <c r="F1300" t="s">
        <v>8219</v>
      </c>
      <c r="G1300" t="s">
        <v>8224</v>
      </c>
      <c r="H1300" t="s">
        <v>8246</v>
      </c>
      <c r="I1300">
        <v>1334424960</v>
      </c>
      <c r="J1300">
        <v>1329442510</v>
      </c>
      <c r="K1300" t="b">
        <v>0</v>
      </c>
      <c r="L1300">
        <v>72</v>
      </c>
      <c r="M1300" t="b">
        <v>1</v>
      </c>
      <c r="N1300" t="s">
        <v>8280</v>
      </c>
      <c r="O1300" s="8">
        <f t="shared" si="140"/>
        <v>111.425</v>
      </c>
      <c r="P1300" s="9">
        <f t="shared" si="141"/>
        <v>61.902777777777779</v>
      </c>
      <c r="Q1300" t="s">
        <v>8325</v>
      </c>
      <c r="R1300" t="s">
        <v>8330</v>
      </c>
      <c r="S1300" s="13">
        <f t="shared" si="142"/>
        <v>40955.857754629629</v>
      </c>
      <c r="T1300" s="14">
        <f t="shared" si="143"/>
        <v>41013.525000000001</v>
      </c>
      <c r="U1300" s="13" t="str">
        <f t="shared" si="144"/>
        <v>Feb</v>
      </c>
      <c r="V1300" t="str">
        <f t="shared" si="145"/>
        <v>Apr</v>
      </c>
      <c r="W1300" t="str">
        <f t="shared" si="146"/>
        <v>2012</v>
      </c>
    </row>
    <row r="1301" spans="1:23" ht="30" x14ac:dyDescent="0.2">
      <c r="A1301">
        <v>2215</v>
      </c>
      <c r="B1301" s="3" t="s">
        <v>2216</v>
      </c>
      <c r="C1301" s="3" t="s">
        <v>6325</v>
      </c>
      <c r="D1301">
        <v>550</v>
      </c>
      <c r="E1301">
        <v>860</v>
      </c>
      <c r="F1301" t="s">
        <v>8219</v>
      </c>
      <c r="G1301" t="s">
        <v>8224</v>
      </c>
      <c r="H1301" t="s">
        <v>8246</v>
      </c>
      <c r="I1301">
        <v>1331621940</v>
      </c>
      <c r="J1301">
        <v>1329671572</v>
      </c>
      <c r="K1301" t="b">
        <v>0</v>
      </c>
      <c r="L1301">
        <v>33</v>
      </c>
      <c r="M1301" t="b">
        <v>1</v>
      </c>
      <c r="N1301" t="s">
        <v>8280</v>
      </c>
      <c r="O1301" s="8">
        <f t="shared" si="140"/>
        <v>156.36363636363637</v>
      </c>
      <c r="P1301" s="9">
        <f t="shared" si="141"/>
        <v>26.060606060606062</v>
      </c>
      <c r="Q1301" t="s">
        <v>8325</v>
      </c>
      <c r="R1301" t="s">
        <v>8330</v>
      </c>
      <c r="S1301" s="13">
        <f t="shared" si="142"/>
        <v>40958.508935185186</v>
      </c>
      <c r="T1301" s="14">
        <f t="shared" si="143"/>
        <v>40981.082638888889</v>
      </c>
      <c r="U1301" s="13" t="str">
        <f t="shared" si="144"/>
        <v>Feb</v>
      </c>
      <c r="V1301" t="str">
        <f t="shared" si="145"/>
        <v>Mar</v>
      </c>
      <c r="W1301" t="str">
        <f t="shared" si="146"/>
        <v>2012</v>
      </c>
    </row>
    <row r="1302" spans="1:23" ht="30" x14ac:dyDescent="0.2">
      <c r="A1302">
        <v>2235</v>
      </c>
      <c r="B1302" s="3" t="s">
        <v>2236</v>
      </c>
      <c r="C1302" s="3" t="s">
        <v>6345</v>
      </c>
      <c r="D1302">
        <v>13000</v>
      </c>
      <c r="E1302">
        <v>19931</v>
      </c>
      <c r="F1302" t="s">
        <v>8219</v>
      </c>
      <c r="G1302" t="s">
        <v>8229</v>
      </c>
      <c r="H1302" t="s">
        <v>8251</v>
      </c>
      <c r="I1302">
        <v>1427585511</v>
      </c>
      <c r="J1302">
        <v>1424997111</v>
      </c>
      <c r="K1302" t="b">
        <v>0</v>
      </c>
      <c r="L1302">
        <v>147</v>
      </c>
      <c r="M1302" t="b">
        <v>1</v>
      </c>
      <c r="N1302" t="s">
        <v>8297</v>
      </c>
      <c r="O1302" s="8">
        <f t="shared" si="140"/>
        <v>153.3153846153846</v>
      </c>
      <c r="P1302" s="9">
        <f t="shared" si="141"/>
        <v>135.58503401360545</v>
      </c>
      <c r="Q1302" t="s">
        <v>8333</v>
      </c>
      <c r="R1302" t="s">
        <v>8351</v>
      </c>
      <c r="S1302" s="13">
        <f t="shared" si="142"/>
        <v>42061.813784722217</v>
      </c>
      <c r="T1302" s="14">
        <f t="shared" si="143"/>
        <v>42091.772118055553</v>
      </c>
      <c r="U1302" s="13" t="str">
        <f t="shared" si="144"/>
        <v>Feb</v>
      </c>
      <c r="V1302" t="str">
        <f t="shared" si="145"/>
        <v>Mar</v>
      </c>
      <c r="W1302" t="str">
        <f t="shared" si="146"/>
        <v>2015</v>
      </c>
    </row>
    <row r="1303" spans="1:23" ht="30" x14ac:dyDescent="0.2">
      <c r="A1303">
        <v>2238</v>
      </c>
      <c r="B1303" s="3" t="s">
        <v>2239</v>
      </c>
      <c r="C1303" s="3" t="s">
        <v>6348</v>
      </c>
      <c r="D1303">
        <v>4000</v>
      </c>
      <c r="E1303">
        <v>5496</v>
      </c>
      <c r="F1303" t="s">
        <v>8219</v>
      </c>
      <c r="G1303" t="s">
        <v>8236</v>
      </c>
      <c r="H1303" t="s">
        <v>8249</v>
      </c>
      <c r="I1303">
        <v>1489157716</v>
      </c>
      <c r="J1303">
        <v>1486565716</v>
      </c>
      <c r="K1303" t="b">
        <v>0</v>
      </c>
      <c r="L1303">
        <v>79</v>
      </c>
      <c r="M1303" t="b">
        <v>1</v>
      </c>
      <c r="N1303" t="s">
        <v>8297</v>
      </c>
      <c r="O1303" s="8">
        <f t="shared" si="140"/>
        <v>137.4</v>
      </c>
      <c r="P1303" s="9">
        <f t="shared" si="141"/>
        <v>69.569620253164558</v>
      </c>
      <c r="Q1303" t="s">
        <v>8333</v>
      </c>
      <c r="R1303" t="s">
        <v>8351</v>
      </c>
      <c r="S1303" s="13">
        <f t="shared" si="142"/>
        <v>42774.41337962963</v>
      </c>
      <c r="T1303" s="14">
        <f t="shared" si="143"/>
        <v>42804.41337962963</v>
      </c>
      <c r="U1303" s="13" t="str">
        <f t="shared" si="144"/>
        <v>Feb</v>
      </c>
      <c r="V1303" t="str">
        <f t="shared" si="145"/>
        <v>Mar</v>
      </c>
      <c r="W1303" t="str">
        <f t="shared" si="146"/>
        <v>2017</v>
      </c>
    </row>
    <row r="1304" spans="1:23" ht="45" x14ac:dyDescent="0.2">
      <c r="A1304">
        <v>2260</v>
      </c>
      <c r="B1304" s="3" t="s">
        <v>2261</v>
      </c>
      <c r="C1304" s="3" t="s">
        <v>6370</v>
      </c>
      <c r="D1304">
        <v>2500</v>
      </c>
      <c r="E1304">
        <v>8173</v>
      </c>
      <c r="F1304" t="s">
        <v>8219</v>
      </c>
      <c r="G1304" t="s">
        <v>8224</v>
      </c>
      <c r="H1304" t="s">
        <v>8246</v>
      </c>
      <c r="I1304">
        <v>1395876250</v>
      </c>
      <c r="J1304">
        <v>1393287850</v>
      </c>
      <c r="K1304" t="b">
        <v>0</v>
      </c>
      <c r="L1304">
        <v>84</v>
      </c>
      <c r="M1304" t="b">
        <v>1</v>
      </c>
      <c r="N1304" t="s">
        <v>8297</v>
      </c>
      <c r="O1304" s="8">
        <f t="shared" si="140"/>
        <v>326.92</v>
      </c>
      <c r="P1304" s="9">
        <f t="shared" si="141"/>
        <v>97.297619047619051</v>
      </c>
      <c r="Q1304" t="s">
        <v>8333</v>
      </c>
      <c r="R1304" t="s">
        <v>8351</v>
      </c>
      <c r="S1304" s="13">
        <f t="shared" si="142"/>
        <v>41694.808449074073</v>
      </c>
      <c r="T1304" s="14">
        <f t="shared" si="143"/>
        <v>41724.766782407409</v>
      </c>
      <c r="U1304" s="13" t="str">
        <f t="shared" si="144"/>
        <v>Feb</v>
      </c>
      <c r="V1304" t="str">
        <f t="shared" si="145"/>
        <v>Mar</v>
      </c>
      <c r="W1304" t="str">
        <f t="shared" si="146"/>
        <v>2014</v>
      </c>
    </row>
    <row r="1305" spans="1:23" ht="45" x14ac:dyDescent="0.2">
      <c r="A1305">
        <v>2268</v>
      </c>
      <c r="B1305" s="3" t="s">
        <v>2269</v>
      </c>
      <c r="C1305" s="3" t="s">
        <v>6378</v>
      </c>
      <c r="D1305">
        <v>28000</v>
      </c>
      <c r="E1305">
        <v>28728</v>
      </c>
      <c r="F1305" t="s">
        <v>8219</v>
      </c>
      <c r="G1305" t="s">
        <v>8224</v>
      </c>
      <c r="H1305" t="s">
        <v>8246</v>
      </c>
      <c r="I1305">
        <v>1489283915</v>
      </c>
      <c r="J1305">
        <v>1486691915</v>
      </c>
      <c r="K1305" t="b">
        <v>0</v>
      </c>
      <c r="L1305">
        <v>194</v>
      </c>
      <c r="M1305" t="b">
        <v>1</v>
      </c>
      <c r="N1305" t="s">
        <v>8297</v>
      </c>
      <c r="O1305" s="8">
        <f t="shared" si="140"/>
        <v>102.60000000000001</v>
      </c>
      <c r="P1305" s="9">
        <f t="shared" si="141"/>
        <v>148.08247422680412</v>
      </c>
      <c r="Q1305" t="s">
        <v>8333</v>
      </c>
      <c r="R1305" t="s">
        <v>8351</v>
      </c>
      <c r="S1305" s="13">
        <f t="shared" si="142"/>
        <v>42775.874016203707</v>
      </c>
      <c r="T1305" s="14">
        <f t="shared" si="143"/>
        <v>42805.874016203707</v>
      </c>
      <c r="U1305" s="13" t="str">
        <f t="shared" si="144"/>
        <v>Feb</v>
      </c>
      <c r="V1305" t="str">
        <f t="shared" si="145"/>
        <v>Mar</v>
      </c>
      <c r="W1305" t="str">
        <f t="shared" si="146"/>
        <v>2017</v>
      </c>
    </row>
    <row r="1306" spans="1:23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40"/>
        <v>39.627499999999998</v>
      </c>
      <c r="P1306" s="9">
        <f t="shared" si="141"/>
        <v>152.41346153846155</v>
      </c>
      <c r="Q1306" t="s">
        <v>8319</v>
      </c>
      <c r="R1306" t="s">
        <v>8321</v>
      </c>
      <c r="S1306" s="13">
        <f t="shared" si="142"/>
        <v>42746.986168981479</v>
      </c>
      <c r="T1306" s="14">
        <f t="shared" si="143"/>
        <v>42806.944502314807</v>
      </c>
      <c r="U1306" s="13" t="str">
        <f t="shared" si="144"/>
        <v>Jan</v>
      </c>
      <c r="V1306" t="str">
        <f t="shared" si="145"/>
        <v>Mar</v>
      </c>
      <c r="W1306" t="str">
        <f t="shared" si="146"/>
        <v>2017</v>
      </c>
    </row>
    <row r="1307" spans="1:23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40"/>
        <v>25.976666666666663</v>
      </c>
      <c r="P1307" s="9">
        <f t="shared" si="141"/>
        <v>90.616279069767444</v>
      </c>
      <c r="Q1307" t="s">
        <v>8319</v>
      </c>
      <c r="R1307" t="s">
        <v>8321</v>
      </c>
      <c r="S1307" s="13">
        <f t="shared" si="142"/>
        <v>42543.457268518519</v>
      </c>
      <c r="T1307" s="14">
        <f t="shared" si="143"/>
        <v>42572.520833333336</v>
      </c>
      <c r="U1307" s="13" t="str">
        <f t="shared" si="144"/>
        <v>Jun</v>
      </c>
      <c r="V1307" t="str">
        <f t="shared" si="145"/>
        <v>Jul</v>
      </c>
      <c r="W1307" t="str">
        <f t="shared" si="146"/>
        <v>2016</v>
      </c>
    </row>
    <row r="1308" spans="1:23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40"/>
        <v>65.24636363636364</v>
      </c>
      <c r="P1308" s="9">
        <f t="shared" si="141"/>
        <v>201.60393258426967</v>
      </c>
      <c r="Q1308" t="s">
        <v>8319</v>
      </c>
      <c r="R1308" t="s">
        <v>8321</v>
      </c>
      <c r="S1308" s="13">
        <f t="shared" si="142"/>
        <v>41947.249236111107</v>
      </c>
      <c r="T1308" s="14">
        <f t="shared" si="143"/>
        <v>41977.249236111107</v>
      </c>
      <c r="U1308" s="13" t="str">
        <f t="shared" si="144"/>
        <v>Nov</v>
      </c>
      <c r="V1308" t="str">
        <f t="shared" si="145"/>
        <v>Dec</v>
      </c>
      <c r="W1308" t="str">
        <f t="shared" si="146"/>
        <v>2014</v>
      </c>
    </row>
    <row r="1309" spans="1:23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40"/>
        <v>11.514000000000001</v>
      </c>
      <c r="P1309" s="9">
        <f t="shared" si="141"/>
        <v>127.93333333333334</v>
      </c>
      <c r="Q1309" t="s">
        <v>8319</v>
      </c>
      <c r="R1309" t="s">
        <v>8321</v>
      </c>
      <c r="S1309" s="13">
        <f t="shared" si="142"/>
        <v>42387.294895833336</v>
      </c>
      <c r="T1309" s="14">
        <f t="shared" si="143"/>
        <v>42417.294895833336</v>
      </c>
      <c r="U1309" s="13" t="str">
        <f t="shared" si="144"/>
        <v>Jan</v>
      </c>
      <c r="V1309" t="str">
        <f t="shared" si="145"/>
        <v>Feb</v>
      </c>
      <c r="W1309" t="str">
        <f t="shared" si="146"/>
        <v>2016</v>
      </c>
    </row>
    <row r="1310" spans="1:23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40"/>
        <v>11.360000000000001</v>
      </c>
      <c r="P1310" s="9">
        <f t="shared" si="141"/>
        <v>29.894736842105264</v>
      </c>
      <c r="Q1310" t="s">
        <v>8319</v>
      </c>
      <c r="R1310" t="s">
        <v>8321</v>
      </c>
      <c r="S1310" s="13">
        <f t="shared" si="142"/>
        <v>42611.405231481483</v>
      </c>
      <c r="T1310" s="14">
        <f t="shared" si="143"/>
        <v>42651.405231481483</v>
      </c>
      <c r="U1310" s="13" t="str">
        <f t="shared" si="144"/>
        <v>Aug</v>
      </c>
      <c r="V1310" t="str">
        <f t="shared" si="145"/>
        <v>Oct</v>
      </c>
      <c r="W1310" t="str">
        <f t="shared" si="146"/>
        <v>2016</v>
      </c>
    </row>
    <row r="1311" spans="1:23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40"/>
        <v>111.99130434782609</v>
      </c>
      <c r="P1311" s="9">
        <f t="shared" si="141"/>
        <v>367.97142857142859</v>
      </c>
      <c r="Q1311" t="s">
        <v>8319</v>
      </c>
      <c r="R1311" t="s">
        <v>8321</v>
      </c>
      <c r="S1311" s="13">
        <f t="shared" si="142"/>
        <v>42257.674398148149</v>
      </c>
      <c r="T1311" s="14">
        <f t="shared" si="143"/>
        <v>42292.674398148149</v>
      </c>
      <c r="U1311" s="13" t="str">
        <f t="shared" si="144"/>
        <v>Sep</v>
      </c>
      <c r="V1311" t="str">
        <f t="shared" si="145"/>
        <v>Oct</v>
      </c>
      <c r="W1311" t="str">
        <f t="shared" si="146"/>
        <v>2015</v>
      </c>
    </row>
    <row r="1312" spans="1:23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40"/>
        <v>15.5</v>
      </c>
      <c r="P1312" s="9">
        <f t="shared" si="141"/>
        <v>129.16666666666666</v>
      </c>
      <c r="Q1312" t="s">
        <v>8319</v>
      </c>
      <c r="R1312" t="s">
        <v>8321</v>
      </c>
      <c r="S1312" s="13">
        <f t="shared" si="142"/>
        <v>42556.458912037029</v>
      </c>
      <c r="T1312" s="14">
        <f t="shared" si="143"/>
        <v>42601.458912037029</v>
      </c>
      <c r="U1312" s="13" t="str">
        <f t="shared" si="144"/>
        <v>Jul</v>
      </c>
      <c r="V1312" t="str">
        <f t="shared" si="145"/>
        <v>Aug</v>
      </c>
      <c r="W1312" t="str">
        <f t="shared" si="146"/>
        <v>2016</v>
      </c>
    </row>
    <row r="1313" spans="1:23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40"/>
        <v>32.027999999999999</v>
      </c>
      <c r="P1313" s="9">
        <f t="shared" si="141"/>
        <v>800.7</v>
      </c>
      <c r="Q1313" t="s">
        <v>8319</v>
      </c>
      <c r="R1313" t="s">
        <v>8321</v>
      </c>
      <c r="S1313" s="13">
        <f t="shared" si="142"/>
        <v>42669.593969907401</v>
      </c>
      <c r="T1313" s="14">
        <f t="shared" si="143"/>
        <v>42704.635636574072</v>
      </c>
      <c r="U1313" s="13" t="str">
        <f t="shared" si="144"/>
        <v>Oct</v>
      </c>
      <c r="V1313" t="str">
        <f t="shared" si="145"/>
        <v>Nov</v>
      </c>
      <c r="W1313" t="str">
        <f t="shared" si="146"/>
        <v>2016</v>
      </c>
    </row>
    <row r="1314" spans="1:23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40"/>
        <v>0.60869565217391308</v>
      </c>
      <c r="P1314" s="9">
        <f t="shared" si="141"/>
        <v>28</v>
      </c>
      <c r="Q1314" t="s">
        <v>8319</v>
      </c>
      <c r="R1314" t="s">
        <v>8321</v>
      </c>
      <c r="S1314" s="13">
        <f t="shared" si="142"/>
        <v>42082.494467592587</v>
      </c>
      <c r="T1314" s="14">
        <f t="shared" si="143"/>
        <v>42112.494467592587</v>
      </c>
      <c r="U1314" s="13" t="str">
        <f t="shared" si="144"/>
        <v>Mar</v>
      </c>
      <c r="V1314" t="str">
        <f t="shared" si="145"/>
        <v>Apr</v>
      </c>
      <c r="W1314" t="str">
        <f t="shared" si="146"/>
        <v>2015</v>
      </c>
    </row>
    <row r="1315" spans="1:23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40"/>
        <v>31.114999999999998</v>
      </c>
      <c r="P1315" s="9">
        <f t="shared" si="141"/>
        <v>102.01639344262296</v>
      </c>
      <c r="Q1315" t="s">
        <v>8319</v>
      </c>
      <c r="R1315" t="s">
        <v>8321</v>
      </c>
      <c r="S1315" s="13">
        <f t="shared" si="142"/>
        <v>42402.50131944444</v>
      </c>
      <c r="T1315" s="14">
        <f t="shared" si="143"/>
        <v>42432.50131944444</v>
      </c>
      <c r="U1315" s="13" t="str">
        <f t="shared" si="144"/>
        <v>Feb</v>
      </c>
      <c r="V1315" t="str">
        <f t="shared" si="145"/>
        <v>Mar</v>
      </c>
      <c r="W1315" t="str">
        <f t="shared" si="146"/>
        <v>2016</v>
      </c>
    </row>
    <row r="1316" spans="1:23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40"/>
        <v>1.1266666666666667</v>
      </c>
      <c r="P1316" s="9">
        <f t="shared" si="141"/>
        <v>184.36363636363637</v>
      </c>
      <c r="Q1316" t="s">
        <v>8319</v>
      </c>
      <c r="R1316" t="s">
        <v>8321</v>
      </c>
      <c r="S1316" s="13">
        <f t="shared" si="142"/>
        <v>42604.461342592585</v>
      </c>
      <c r="T1316" s="14">
        <f t="shared" si="143"/>
        <v>42664.461342592585</v>
      </c>
      <c r="U1316" s="13" t="str">
        <f t="shared" si="144"/>
        <v>Aug</v>
      </c>
      <c r="V1316" t="str">
        <f t="shared" si="145"/>
        <v>Oct</v>
      </c>
      <c r="W1316" t="str">
        <f t="shared" si="146"/>
        <v>2016</v>
      </c>
    </row>
    <row r="1317" spans="1:23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40"/>
        <v>40.404000000000003</v>
      </c>
      <c r="P1317" s="9">
        <f t="shared" si="141"/>
        <v>162.91935483870967</v>
      </c>
      <c r="Q1317" t="s">
        <v>8319</v>
      </c>
      <c r="R1317" t="s">
        <v>8321</v>
      </c>
      <c r="S1317" s="13">
        <f t="shared" si="142"/>
        <v>42278.289907407401</v>
      </c>
      <c r="T1317" s="14">
        <f t="shared" si="143"/>
        <v>42313.833333333336</v>
      </c>
      <c r="U1317" s="13" t="str">
        <f t="shared" si="144"/>
        <v>Oct</v>
      </c>
      <c r="V1317" t="str">
        <f t="shared" si="145"/>
        <v>Nov</v>
      </c>
      <c r="W1317" t="str">
        <f t="shared" si="146"/>
        <v>2015</v>
      </c>
    </row>
    <row r="1318" spans="1:23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40"/>
        <v>1.3333333333333333E-3</v>
      </c>
      <c r="P1318" s="9">
        <f t="shared" si="141"/>
        <v>1</v>
      </c>
      <c r="Q1318" t="s">
        <v>8319</v>
      </c>
      <c r="R1318" t="s">
        <v>8321</v>
      </c>
      <c r="S1318" s="13">
        <f t="shared" si="142"/>
        <v>42393.753576388888</v>
      </c>
      <c r="T1318" s="14">
        <f t="shared" si="143"/>
        <v>42428.753576388888</v>
      </c>
      <c r="U1318" s="13" t="str">
        <f t="shared" si="144"/>
        <v>Jan</v>
      </c>
      <c r="V1318" t="str">
        <f t="shared" si="145"/>
        <v>Feb</v>
      </c>
      <c r="W1318" t="str">
        <f t="shared" si="146"/>
        <v>2016</v>
      </c>
    </row>
    <row r="1319" spans="1:23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40"/>
        <v>5.7334999999999994</v>
      </c>
      <c r="P1319" s="9">
        <f t="shared" si="141"/>
        <v>603.52631578947364</v>
      </c>
      <c r="Q1319" t="s">
        <v>8319</v>
      </c>
      <c r="R1319" t="s">
        <v>8321</v>
      </c>
      <c r="S1319" s="13">
        <f t="shared" si="142"/>
        <v>42520.027152777773</v>
      </c>
      <c r="T1319" s="14">
        <f t="shared" si="143"/>
        <v>42572.374999999993</v>
      </c>
      <c r="U1319" s="13" t="str">
        <f t="shared" si="144"/>
        <v>May</v>
      </c>
      <c r="V1319" t="str">
        <f t="shared" si="145"/>
        <v>Jul</v>
      </c>
      <c r="W1319" t="str">
        <f t="shared" si="146"/>
        <v>2016</v>
      </c>
    </row>
    <row r="1320" spans="1:23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40"/>
        <v>15.324999999999999</v>
      </c>
      <c r="P1320" s="9">
        <f t="shared" si="141"/>
        <v>45.407407407407405</v>
      </c>
      <c r="Q1320" t="s">
        <v>8319</v>
      </c>
      <c r="R1320" t="s">
        <v>8321</v>
      </c>
      <c r="S1320" s="13">
        <f t="shared" si="142"/>
        <v>41984.835324074076</v>
      </c>
      <c r="T1320" s="14">
        <f t="shared" si="143"/>
        <v>42014.835324074076</v>
      </c>
      <c r="U1320" s="13" t="str">
        <f t="shared" si="144"/>
        <v>Dec</v>
      </c>
      <c r="V1320" t="str">
        <f t="shared" si="145"/>
        <v>Jan</v>
      </c>
      <c r="W1320" t="str">
        <f t="shared" si="146"/>
        <v>2014</v>
      </c>
    </row>
    <row r="1321" spans="1:23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40"/>
        <v>15.103448275862069</v>
      </c>
      <c r="P1321" s="9">
        <f t="shared" si="141"/>
        <v>97.333333333333329</v>
      </c>
      <c r="Q1321" t="s">
        <v>8319</v>
      </c>
      <c r="R1321" t="s">
        <v>8321</v>
      </c>
      <c r="S1321" s="13">
        <f t="shared" si="142"/>
        <v>41816.603761574072</v>
      </c>
      <c r="T1321" s="14">
        <f t="shared" si="143"/>
        <v>41831.458333333328</v>
      </c>
      <c r="U1321" s="13" t="str">
        <f t="shared" si="144"/>
        <v>Jun</v>
      </c>
      <c r="V1321" t="str">
        <f t="shared" si="145"/>
        <v>Jul</v>
      </c>
      <c r="W1321" t="str">
        <f t="shared" si="146"/>
        <v>2014</v>
      </c>
    </row>
    <row r="1322" spans="1:23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40"/>
        <v>0.503</v>
      </c>
      <c r="P1322" s="9">
        <f t="shared" si="141"/>
        <v>167.66666666666666</v>
      </c>
      <c r="Q1322" t="s">
        <v>8319</v>
      </c>
      <c r="R1322" t="s">
        <v>8321</v>
      </c>
      <c r="S1322" s="13">
        <f t="shared" si="142"/>
        <v>42705.482013888883</v>
      </c>
      <c r="T1322" s="14">
        <f t="shared" si="143"/>
        <v>42734.749999999993</v>
      </c>
      <c r="U1322" s="13" t="str">
        <f t="shared" si="144"/>
        <v>Dec</v>
      </c>
      <c r="V1322" t="str">
        <f t="shared" si="145"/>
        <v>Dec</v>
      </c>
      <c r="W1322" t="str">
        <f t="shared" si="146"/>
        <v>2016</v>
      </c>
    </row>
    <row r="1323" spans="1:23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40"/>
        <v>1.3028138528138529</v>
      </c>
      <c r="P1323" s="9">
        <f t="shared" si="141"/>
        <v>859.85714285714289</v>
      </c>
      <c r="Q1323" t="s">
        <v>8319</v>
      </c>
      <c r="R1323" t="s">
        <v>8321</v>
      </c>
      <c r="S1323" s="13">
        <f t="shared" si="142"/>
        <v>42697.540937499994</v>
      </c>
      <c r="T1323" s="14">
        <f t="shared" si="143"/>
        <v>42727.540937499994</v>
      </c>
      <c r="U1323" s="13" t="str">
        <f t="shared" si="144"/>
        <v>Nov</v>
      </c>
      <c r="V1323" t="str">
        <f t="shared" si="145"/>
        <v>Dec</v>
      </c>
      <c r="W1323" t="str">
        <f t="shared" si="146"/>
        <v>2016</v>
      </c>
    </row>
    <row r="1324" spans="1:23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40"/>
        <v>0.30285714285714288</v>
      </c>
      <c r="P1324" s="9">
        <f t="shared" si="141"/>
        <v>26.5</v>
      </c>
      <c r="Q1324" t="s">
        <v>8319</v>
      </c>
      <c r="R1324" t="s">
        <v>8321</v>
      </c>
      <c r="S1324" s="13">
        <f t="shared" si="142"/>
        <v>42115.448206018518</v>
      </c>
      <c r="T1324" s="14">
        <f t="shared" si="143"/>
        <v>42145.448206018518</v>
      </c>
      <c r="U1324" s="13" t="str">
        <f t="shared" si="144"/>
        <v>Apr</v>
      </c>
      <c r="V1324" t="str">
        <f t="shared" si="145"/>
        <v>May</v>
      </c>
      <c r="W1324" t="str">
        <f t="shared" si="146"/>
        <v>2015</v>
      </c>
    </row>
    <row r="1325" spans="1:23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40"/>
        <v>8.8800000000000008</v>
      </c>
      <c r="P1325" s="9">
        <f t="shared" si="141"/>
        <v>30.272727272727273</v>
      </c>
      <c r="Q1325" t="s">
        <v>8319</v>
      </c>
      <c r="R1325" t="s">
        <v>8321</v>
      </c>
      <c r="S1325" s="13">
        <f t="shared" si="142"/>
        <v>42451.490115740737</v>
      </c>
      <c r="T1325" s="14">
        <f t="shared" si="143"/>
        <v>42486.079861111109</v>
      </c>
      <c r="U1325" s="13" t="str">
        <f t="shared" si="144"/>
        <v>Mar</v>
      </c>
      <c r="V1325" t="str">
        <f t="shared" si="145"/>
        <v>Apr</v>
      </c>
      <c r="W1325" t="str">
        <f t="shared" si="146"/>
        <v>2016</v>
      </c>
    </row>
    <row r="1326" spans="1:23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40"/>
        <v>9.84</v>
      </c>
      <c r="P1326" s="9">
        <f t="shared" si="141"/>
        <v>54.666666666666664</v>
      </c>
      <c r="Q1326" t="s">
        <v>8319</v>
      </c>
      <c r="R1326" t="s">
        <v>8321</v>
      </c>
      <c r="S1326" s="13">
        <f t="shared" si="142"/>
        <v>42626.425370370365</v>
      </c>
      <c r="T1326" s="14">
        <f t="shared" si="143"/>
        <v>42656.425370370365</v>
      </c>
      <c r="U1326" s="13" t="str">
        <f t="shared" si="144"/>
        <v>Sep</v>
      </c>
      <c r="V1326" t="str">
        <f t="shared" si="145"/>
        <v>Oct</v>
      </c>
      <c r="W1326" t="str">
        <f t="shared" si="146"/>
        <v>2016</v>
      </c>
    </row>
    <row r="1327" spans="1:23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40"/>
        <v>2.4299999999999997</v>
      </c>
      <c r="P1327" s="9">
        <f t="shared" si="141"/>
        <v>60.75</v>
      </c>
      <c r="Q1327" t="s">
        <v>8319</v>
      </c>
      <c r="R1327" t="s">
        <v>8321</v>
      </c>
      <c r="S1327" s="13">
        <f t="shared" si="142"/>
        <v>42703.877719907403</v>
      </c>
      <c r="T1327" s="14">
        <f t="shared" si="143"/>
        <v>42733.877719907403</v>
      </c>
      <c r="U1327" s="13" t="str">
        <f t="shared" si="144"/>
        <v>Nov</v>
      </c>
      <c r="V1327" t="str">
        <f t="shared" si="145"/>
        <v>Dec</v>
      </c>
      <c r="W1327" t="str">
        <f t="shared" si="146"/>
        <v>2016</v>
      </c>
    </row>
    <row r="1328" spans="1:23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40"/>
        <v>1.1299999999999999</v>
      </c>
      <c r="P1328" s="9">
        <f t="shared" si="141"/>
        <v>102.72727272727273</v>
      </c>
      <c r="Q1328" t="s">
        <v>8319</v>
      </c>
      <c r="R1328" t="s">
        <v>8321</v>
      </c>
      <c r="S1328" s="13">
        <f t="shared" si="142"/>
        <v>41974.583657407406</v>
      </c>
      <c r="T1328" s="14">
        <f t="shared" si="143"/>
        <v>42019.583657407406</v>
      </c>
      <c r="U1328" s="13" t="str">
        <f t="shared" si="144"/>
        <v>Dec</v>
      </c>
      <c r="V1328" t="str">
        <f t="shared" si="145"/>
        <v>Jan</v>
      </c>
      <c r="W1328" t="str">
        <f t="shared" si="146"/>
        <v>2014</v>
      </c>
    </row>
    <row r="1329" spans="1:23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40"/>
        <v>3.5520833333333335</v>
      </c>
      <c r="P1329" s="9">
        <f t="shared" si="141"/>
        <v>41.585365853658537</v>
      </c>
      <c r="Q1329" t="s">
        <v>8319</v>
      </c>
      <c r="R1329" t="s">
        <v>8321</v>
      </c>
      <c r="S1329" s="13">
        <f t="shared" si="142"/>
        <v>42123.470312500001</v>
      </c>
      <c r="T1329" s="14">
        <f t="shared" si="143"/>
        <v>42153.470312500001</v>
      </c>
      <c r="U1329" s="13" t="str">
        <f t="shared" si="144"/>
        <v>Apr</v>
      </c>
      <c r="V1329" t="str">
        <f t="shared" si="145"/>
        <v>May</v>
      </c>
      <c r="W1329" t="str">
        <f t="shared" si="146"/>
        <v>2015</v>
      </c>
    </row>
    <row r="1330" spans="1:23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40"/>
        <v>2.3306666666666667</v>
      </c>
      <c r="P1330" s="9">
        <f t="shared" si="141"/>
        <v>116.53333333333333</v>
      </c>
      <c r="Q1330" t="s">
        <v>8319</v>
      </c>
      <c r="R1330" t="s">
        <v>8321</v>
      </c>
      <c r="S1330" s="13">
        <f t="shared" si="142"/>
        <v>42612.434421296297</v>
      </c>
      <c r="T1330" s="14">
        <f t="shared" si="143"/>
        <v>42657.434421296297</v>
      </c>
      <c r="U1330" s="13" t="str">
        <f t="shared" si="144"/>
        <v>Aug</v>
      </c>
      <c r="V1330" t="str">
        <f t="shared" si="145"/>
        <v>Oct</v>
      </c>
      <c r="W1330" t="str">
        <f t="shared" si="146"/>
        <v>2016</v>
      </c>
    </row>
    <row r="1331" spans="1:23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40"/>
        <v>0.81600000000000006</v>
      </c>
      <c r="P1331" s="9">
        <f t="shared" si="141"/>
        <v>45.333333333333336</v>
      </c>
      <c r="Q1331" t="s">
        <v>8319</v>
      </c>
      <c r="R1331" t="s">
        <v>8321</v>
      </c>
      <c r="S1331" s="13">
        <f t="shared" si="142"/>
        <v>41935.013252314813</v>
      </c>
      <c r="T1331" s="14">
        <f t="shared" si="143"/>
        <v>41975.054918981477</v>
      </c>
      <c r="U1331" s="13" t="str">
        <f t="shared" si="144"/>
        <v>Oct</v>
      </c>
      <c r="V1331" t="str">
        <f t="shared" si="145"/>
        <v>Dec</v>
      </c>
      <c r="W1331" t="str">
        <f t="shared" si="146"/>
        <v>2014</v>
      </c>
    </row>
    <row r="1332" spans="1:23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40"/>
        <v>22.494285714285713</v>
      </c>
      <c r="P1332" s="9">
        <f t="shared" si="141"/>
        <v>157.46</v>
      </c>
      <c r="Q1332" t="s">
        <v>8319</v>
      </c>
      <c r="R1332" t="s">
        <v>8321</v>
      </c>
      <c r="S1332" s="13">
        <f t="shared" si="142"/>
        <v>42522.068391203698</v>
      </c>
      <c r="T1332" s="14">
        <f t="shared" si="143"/>
        <v>42552.958333333336</v>
      </c>
      <c r="U1332" s="13" t="str">
        <f t="shared" si="144"/>
        <v>Jun</v>
      </c>
      <c r="V1332" t="str">
        <f t="shared" si="145"/>
        <v>Jul</v>
      </c>
      <c r="W1332" t="str">
        <f t="shared" si="146"/>
        <v>2016</v>
      </c>
    </row>
    <row r="1333" spans="1:23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40"/>
        <v>1.3668</v>
      </c>
      <c r="P1333" s="9">
        <f t="shared" si="141"/>
        <v>100.5</v>
      </c>
      <c r="Q1333" t="s">
        <v>8319</v>
      </c>
      <c r="R1333" t="s">
        <v>8321</v>
      </c>
      <c r="S1333" s="13">
        <f t="shared" si="142"/>
        <v>42569.295763888884</v>
      </c>
      <c r="T1333" s="14">
        <f t="shared" si="143"/>
        <v>42599.295763888884</v>
      </c>
      <c r="U1333" s="13" t="str">
        <f t="shared" si="144"/>
        <v>Jul</v>
      </c>
      <c r="V1333" t="str">
        <f t="shared" si="145"/>
        <v>Aug</v>
      </c>
      <c r="W1333" t="str">
        <f t="shared" si="146"/>
        <v>2016</v>
      </c>
    </row>
    <row r="1334" spans="1:23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40"/>
        <v>0</v>
      </c>
      <c r="P1334" s="9">
        <f t="shared" si="141"/>
        <v>0</v>
      </c>
      <c r="Q1334" t="s">
        <v>8319</v>
      </c>
      <c r="R1334" t="s">
        <v>8321</v>
      </c>
      <c r="S1334" s="13">
        <f t="shared" si="142"/>
        <v>42731.851944444446</v>
      </c>
      <c r="T1334" s="14">
        <f t="shared" si="143"/>
        <v>42761.851944444446</v>
      </c>
      <c r="U1334" s="13" t="str">
        <f t="shared" si="144"/>
        <v>Dec</v>
      </c>
      <c r="V1334" t="str">
        <f t="shared" si="145"/>
        <v>Jan</v>
      </c>
      <c r="W1334" t="str">
        <f t="shared" si="146"/>
        <v>2016</v>
      </c>
    </row>
    <row r="1335" spans="1:23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40"/>
        <v>0</v>
      </c>
      <c r="P1335" s="9">
        <f t="shared" si="141"/>
        <v>0</v>
      </c>
      <c r="Q1335" t="s">
        <v>8319</v>
      </c>
      <c r="R1335" t="s">
        <v>8321</v>
      </c>
      <c r="S1335" s="13">
        <f t="shared" si="142"/>
        <v>41805.8984375</v>
      </c>
      <c r="T1335" s="14">
        <f t="shared" si="143"/>
        <v>41835.8984375</v>
      </c>
      <c r="U1335" s="13" t="str">
        <f t="shared" si="144"/>
        <v>Jun</v>
      </c>
      <c r="V1335" t="str">
        <f t="shared" si="145"/>
        <v>Jul</v>
      </c>
      <c r="W1335" t="str">
        <f t="shared" si="146"/>
        <v>2014</v>
      </c>
    </row>
    <row r="1336" spans="1:23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40"/>
        <v>10.754135338345865</v>
      </c>
      <c r="P1336" s="9">
        <f t="shared" si="141"/>
        <v>51.822463768115945</v>
      </c>
      <c r="Q1336" t="s">
        <v>8319</v>
      </c>
      <c r="R1336" t="s">
        <v>8321</v>
      </c>
      <c r="S1336" s="13">
        <f t="shared" si="142"/>
        <v>42410.565821759257</v>
      </c>
      <c r="T1336" s="14">
        <f t="shared" si="143"/>
        <v>42440.565821759257</v>
      </c>
      <c r="U1336" s="13" t="str">
        <f t="shared" si="144"/>
        <v>Feb</v>
      </c>
      <c r="V1336" t="str">
        <f t="shared" si="145"/>
        <v>Mar</v>
      </c>
      <c r="W1336" t="str">
        <f t="shared" si="146"/>
        <v>2016</v>
      </c>
    </row>
    <row r="1337" spans="1:23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40"/>
        <v>19.759999999999998</v>
      </c>
      <c r="P1337" s="9">
        <f t="shared" si="141"/>
        <v>308.75</v>
      </c>
      <c r="Q1337" t="s">
        <v>8319</v>
      </c>
      <c r="R1337" t="s">
        <v>8321</v>
      </c>
      <c r="S1337" s="13">
        <f t="shared" si="142"/>
        <v>42313.728032407402</v>
      </c>
      <c r="T1337" s="14">
        <f t="shared" si="143"/>
        <v>42343.728032407402</v>
      </c>
      <c r="U1337" s="13" t="str">
        <f t="shared" si="144"/>
        <v>Nov</v>
      </c>
      <c r="V1337" t="str">
        <f t="shared" si="145"/>
        <v>Dec</v>
      </c>
      <c r="W1337" t="str">
        <f t="shared" si="146"/>
        <v>2015</v>
      </c>
    </row>
    <row r="1338" spans="1:23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40"/>
        <v>84.946999999999989</v>
      </c>
      <c r="P1338" s="9">
        <f t="shared" si="141"/>
        <v>379.22767857142856</v>
      </c>
      <c r="Q1338" t="s">
        <v>8319</v>
      </c>
      <c r="R1338" t="s">
        <v>8321</v>
      </c>
      <c r="S1338" s="13">
        <f t="shared" si="142"/>
        <v>41955.655416666668</v>
      </c>
      <c r="T1338" s="14">
        <f t="shared" si="143"/>
        <v>41990.655416666668</v>
      </c>
      <c r="U1338" s="13" t="str">
        <f t="shared" si="144"/>
        <v>Nov</v>
      </c>
      <c r="V1338" t="str">
        <f t="shared" si="145"/>
        <v>Dec</v>
      </c>
      <c r="W1338" t="str">
        <f t="shared" si="146"/>
        <v>2014</v>
      </c>
    </row>
    <row r="1339" spans="1:23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40"/>
        <v>49.381999999999998</v>
      </c>
      <c r="P1339" s="9">
        <f t="shared" si="141"/>
        <v>176.36428571428573</v>
      </c>
      <c r="Q1339" t="s">
        <v>8319</v>
      </c>
      <c r="R1339" t="s">
        <v>8321</v>
      </c>
      <c r="S1339" s="13">
        <f t="shared" si="142"/>
        <v>42767.368969907409</v>
      </c>
      <c r="T1339" s="14">
        <f t="shared" si="143"/>
        <v>42797.368969907409</v>
      </c>
      <c r="U1339" s="13" t="str">
        <f t="shared" si="144"/>
        <v>Feb</v>
      </c>
      <c r="V1339" t="str">
        <f t="shared" si="145"/>
        <v>Mar</v>
      </c>
      <c r="W1339" t="str">
        <f t="shared" si="146"/>
        <v>2017</v>
      </c>
    </row>
    <row r="1340" spans="1:23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40"/>
        <v>3.3033333333333332</v>
      </c>
      <c r="P1340" s="9">
        <f t="shared" si="141"/>
        <v>66.066666666666663</v>
      </c>
      <c r="Q1340" t="s">
        <v>8319</v>
      </c>
      <c r="R1340" t="s">
        <v>8321</v>
      </c>
      <c r="S1340" s="13">
        <f t="shared" si="142"/>
        <v>42188.595289351848</v>
      </c>
      <c r="T1340" s="14">
        <f t="shared" si="143"/>
        <v>42218.595289351848</v>
      </c>
      <c r="U1340" s="13" t="str">
        <f t="shared" si="144"/>
        <v>Jul</v>
      </c>
      <c r="V1340" t="str">
        <f t="shared" si="145"/>
        <v>Aug</v>
      </c>
      <c r="W1340" t="str">
        <f t="shared" si="146"/>
        <v>2015</v>
      </c>
    </row>
    <row r="1341" spans="1:23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40"/>
        <v>6.6339999999999995</v>
      </c>
      <c r="P1341" s="9">
        <f t="shared" si="141"/>
        <v>89.648648648648646</v>
      </c>
      <c r="Q1341" t="s">
        <v>8319</v>
      </c>
      <c r="R1341" t="s">
        <v>8321</v>
      </c>
      <c r="S1341" s="13">
        <f t="shared" si="142"/>
        <v>41936.438831018517</v>
      </c>
      <c r="T1341" s="14">
        <f t="shared" si="143"/>
        <v>41981.480497685181</v>
      </c>
      <c r="U1341" s="13" t="str">
        <f t="shared" si="144"/>
        <v>Oct</v>
      </c>
      <c r="V1341" t="str">
        <f t="shared" si="145"/>
        <v>Dec</v>
      </c>
      <c r="W1341" t="str">
        <f t="shared" si="146"/>
        <v>2014</v>
      </c>
    </row>
    <row r="1342" spans="1:23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40"/>
        <v>0</v>
      </c>
      <c r="P1342" s="9">
        <f t="shared" si="141"/>
        <v>0</v>
      </c>
      <c r="Q1342" t="s">
        <v>8319</v>
      </c>
      <c r="R1342" t="s">
        <v>8321</v>
      </c>
      <c r="S1342" s="13">
        <f t="shared" si="142"/>
        <v>41836.387187499997</v>
      </c>
      <c r="T1342" s="14">
        <f t="shared" si="143"/>
        <v>41866.387187499997</v>
      </c>
      <c r="U1342" s="13" t="str">
        <f t="shared" si="144"/>
        <v>Jul</v>
      </c>
      <c r="V1342" t="str">
        <f t="shared" si="145"/>
        <v>Aug</v>
      </c>
      <c r="W1342" t="str">
        <f t="shared" si="146"/>
        <v>2014</v>
      </c>
    </row>
    <row r="1343" spans="1:23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40"/>
        <v>70.36</v>
      </c>
      <c r="P1343" s="9">
        <f t="shared" si="141"/>
        <v>382.39130434782606</v>
      </c>
      <c r="Q1343" t="s">
        <v>8319</v>
      </c>
      <c r="R1343" t="s">
        <v>8321</v>
      </c>
      <c r="S1343" s="13">
        <f t="shared" si="142"/>
        <v>42612.415706018517</v>
      </c>
      <c r="T1343" s="14">
        <f t="shared" si="143"/>
        <v>42644.415706018517</v>
      </c>
      <c r="U1343" s="13" t="str">
        <f t="shared" si="144"/>
        <v>Aug</v>
      </c>
      <c r="V1343" t="str">
        <f t="shared" si="145"/>
        <v>Oct</v>
      </c>
      <c r="W1343" t="str">
        <f t="shared" si="146"/>
        <v>2016</v>
      </c>
    </row>
    <row r="1344" spans="1:23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40"/>
        <v>0.2</v>
      </c>
      <c r="P1344" s="9">
        <f t="shared" si="141"/>
        <v>100</v>
      </c>
      <c r="Q1344" t="s">
        <v>8319</v>
      </c>
      <c r="R1344" t="s">
        <v>8321</v>
      </c>
      <c r="S1344" s="13">
        <f t="shared" si="142"/>
        <v>42172.608090277776</v>
      </c>
      <c r="T1344" s="14">
        <f t="shared" si="143"/>
        <v>42202.608090277776</v>
      </c>
      <c r="U1344" s="13" t="str">
        <f t="shared" si="144"/>
        <v>Jun</v>
      </c>
      <c r="V1344" t="str">
        <f t="shared" si="145"/>
        <v>Jul</v>
      </c>
      <c r="W1344" t="str">
        <f t="shared" si="146"/>
        <v>2015</v>
      </c>
    </row>
    <row r="1345" spans="1:23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40"/>
        <v>102.298</v>
      </c>
      <c r="P1345" s="9">
        <f t="shared" si="141"/>
        <v>158.35603715170279</v>
      </c>
      <c r="Q1345" t="s">
        <v>8319</v>
      </c>
      <c r="R1345" t="s">
        <v>8321</v>
      </c>
      <c r="S1345" s="13">
        <f t="shared" si="142"/>
        <v>42542.318090277775</v>
      </c>
      <c r="T1345" s="14">
        <f t="shared" si="143"/>
        <v>42600.957638888889</v>
      </c>
      <c r="U1345" s="13" t="str">
        <f t="shared" si="144"/>
        <v>Jun</v>
      </c>
      <c r="V1345" t="str">
        <f t="shared" si="145"/>
        <v>Aug</v>
      </c>
      <c r="W1345" t="str">
        <f t="shared" si="146"/>
        <v>2016</v>
      </c>
    </row>
    <row r="1346" spans="1:23" ht="45" x14ac:dyDescent="0.2">
      <c r="A1346">
        <v>2269</v>
      </c>
      <c r="B1346" s="3" t="s">
        <v>2270</v>
      </c>
      <c r="C1346" s="3" t="s">
        <v>6379</v>
      </c>
      <c r="D1346">
        <v>2500</v>
      </c>
      <c r="E1346">
        <v>45041</v>
      </c>
      <c r="F1346" t="s">
        <v>8219</v>
      </c>
      <c r="G1346" t="s">
        <v>8224</v>
      </c>
      <c r="H1346" t="s">
        <v>8246</v>
      </c>
      <c r="I1346">
        <v>1488862800</v>
      </c>
      <c r="J1346">
        <v>1486745663</v>
      </c>
      <c r="K1346" t="b">
        <v>0</v>
      </c>
      <c r="L1346">
        <v>902</v>
      </c>
      <c r="M1346" t="b">
        <v>1</v>
      </c>
      <c r="N1346" t="s">
        <v>8297</v>
      </c>
      <c r="O1346" s="8">
        <f t="shared" ref="O1346:O1409" si="147">(E1346/D1346)*100</f>
        <v>1801.64</v>
      </c>
      <c r="P1346" s="9">
        <f t="shared" ref="P1346:P1409" si="148">IFERROR(E1346/L1346,0)</f>
        <v>49.934589800443462</v>
      </c>
      <c r="Q1346" t="s">
        <v>8333</v>
      </c>
      <c r="R1346" t="s">
        <v>8351</v>
      </c>
      <c r="S1346" s="13">
        <f t="shared" ref="S1346:S1409" si="149">(J1346/86400)+25569+(-5/24)</f>
        <v>42776.496099537035</v>
      </c>
      <c r="T1346" s="14">
        <f t="shared" ref="T1346:T1409" si="150">(I1346/86400)+25569+(-5/24)</f>
        <v>42800.999999999993</v>
      </c>
      <c r="U1346" s="13" t="str">
        <f t="shared" ref="U1346:U1409" si="151">TEXT((S1346),"mmm")</f>
        <v>Feb</v>
      </c>
      <c r="V1346" t="str">
        <f t="shared" ref="V1346:V1409" si="152">TEXT((T1346),"mmm")</f>
        <v>Mar</v>
      </c>
      <c r="W1346" t="str">
        <f t="shared" ref="W1346:W1409" si="153">TEXT((S1346),"yyyy")</f>
        <v>2017</v>
      </c>
    </row>
    <row r="1347" spans="1:23" ht="45" x14ac:dyDescent="0.2">
      <c r="A1347">
        <v>2273</v>
      </c>
      <c r="B1347" s="3" t="s">
        <v>2274</v>
      </c>
      <c r="C1347" s="3" t="s">
        <v>6383</v>
      </c>
      <c r="D1347">
        <v>2500</v>
      </c>
      <c r="E1347">
        <v>5509</v>
      </c>
      <c r="F1347" t="s">
        <v>8219</v>
      </c>
      <c r="G1347" t="s">
        <v>8229</v>
      </c>
      <c r="H1347" t="s">
        <v>8251</v>
      </c>
      <c r="I1347">
        <v>1489320642</v>
      </c>
      <c r="J1347">
        <v>1487164242</v>
      </c>
      <c r="K1347" t="b">
        <v>0</v>
      </c>
      <c r="L1347">
        <v>147</v>
      </c>
      <c r="M1347" t="b">
        <v>1</v>
      </c>
      <c r="N1347" t="s">
        <v>8297</v>
      </c>
      <c r="O1347" s="8">
        <f t="shared" si="147"/>
        <v>220.35999999999999</v>
      </c>
      <c r="P1347" s="9">
        <f t="shared" si="148"/>
        <v>37.476190476190474</v>
      </c>
      <c r="Q1347" t="s">
        <v>8333</v>
      </c>
      <c r="R1347" t="s">
        <v>8351</v>
      </c>
      <c r="S1347" s="13">
        <f t="shared" si="149"/>
        <v>42781.340763888882</v>
      </c>
      <c r="T1347" s="14">
        <f t="shared" si="150"/>
        <v>42806.299097222225</v>
      </c>
      <c r="U1347" s="13" t="str">
        <f t="shared" si="151"/>
        <v>Feb</v>
      </c>
      <c r="V1347" t="str">
        <f t="shared" si="152"/>
        <v>Mar</v>
      </c>
      <c r="W1347" t="str">
        <f t="shared" si="153"/>
        <v>2017</v>
      </c>
    </row>
    <row r="1348" spans="1:23" ht="30" x14ac:dyDescent="0.2">
      <c r="A1348">
        <v>2284</v>
      </c>
      <c r="B1348" s="3" t="s">
        <v>2285</v>
      </c>
      <c r="C1348" s="3" t="s">
        <v>6394</v>
      </c>
      <c r="D1348">
        <v>6000</v>
      </c>
      <c r="E1348">
        <v>6373.27</v>
      </c>
      <c r="F1348" t="s">
        <v>8219</v>
      </c>
      <c r="G1348" t="s">
        <v>8224</v>
      </c>
      <c r="H1348" t="s">
        <v>8246</v>
      </c>
      <c r="I1348">
        <v>1299902400</v>
      </c>
      <c r="J1348">
        <v>1297451245</v>
      </c>
      <c r="K1348" t="b">
        <v>0</v>
      </c>
      <c r="L1348">
        <v>59</v>
      </c>
      <c r="M1348" t="b">
        <v>1</v>
      </c>
      <c r="N1348" t="s">
        <v>8276</v>
      </c>
      <c r="O1348" s="8">
        <f t="shared" si="147"/>
        <v>106.22116666666668</v>
      </c>
      <c r="P1348" s="9">
        <f t="shared" si="148"/>
        <v>108.02152542372882</v>
      </c>
      <c r="Q1348" t="s">
        <v>8325</v>
      </c>
      <c r="R1348" t="s">
        <v>8326</v>
      </c>
      <c r="S1348" s="13">
        <f t="shared" si="149"/>
        <v>40585.588483796295</v>
      </c>
      <c r="T1348" s="14">
        <f t="shared" si="150"/>
        <v>40613.958333333328</v>
      </c>
      <c r="U1348" s="13" t="str">
        <f t="shared" si="151"/>
        <v>Feb</v>
      </c>
      <c r="V1348" t="str">
        <f t="shared" si="152"/>
        <v>Mar</v>
      </c>
      <c r="W1348" t="str">
        <f t="shared" si="153"/>
        <v>2011</v>
      </c>
    </row>
    <row r="1349" spans="1:23" ht="30" x14ac:dyDescent="0.2">
      <c r="A1349">
        <v>2297</v>
      </c>
      <c r="B1349" s="3" t="s">
        <v>2298</v>
      </c>
      <c r="C1349" s="3" t="s">
        <v>6407</v>
      </c>
      <c r="D1349">
        <v>1000</v>
      </c>
      <c r="E1349">
        <v>1006</v>
      </c>
      <c r="F1349" t="s">
        <v>8219</v>
      </c>
      <c r="G1349" t="s">
        <v>8224</v>
      </c>
      <c r="H1349" t="s">
        <v>8246</v>
      </c>
      <c r="I1349">
        <v>1331697540</v>
      </c>
      <c r="J1349">
        <v>1328749249</v>
      </c>
      <c r="K1349" t="b">
        <v>0</v>
      </c>
      <c r="L1349">
        <v>19</v>
      </c>
      <c r="M1349" t="b">
        <v>1</v>
      </c>
      <c r="N1349" t="s">
        <v>8276</v>
      </c>
      <c r="O1349" s="8">
        <f t="shared" si="147"/>
        <v>100.6</v>
      </c>
      <c r="P1349" s="9">
        <f t="shared" si="148"/>
        <v>52.94736842105263</v>
      </c>
      <c r="Q1349" t="s">
        <v>8325</v>
      </c>
      <c r="R1349" t="s">
        <v>8326</v>
      </c>
      <c r="S1349" s="13">
        <f t="shared" si="149"/>
        <v>40947.83390046296</v>
      </c>
      <c r="T1349" s="14">
        <f t="shared" si="150"/>
        <v>40981.957638888889</v>
      </c>
      <c r="U1349" s="13" t="str">
        <f t="shared" si="151"/>
        <v>Feb</v>
      </c>
      <c r="V1349" t="str">
        <f t="shared" si="152"/>
        <v>Mar</v>
      </c>
      <c r="W1349" t="str">
        <f t="shared" si="153"/>
        <v>2012</v>
      </c>
    </row>
    <row r="1350" spans="1:23" ht="30" x14ac:dyDescent="0.2">
      <c r="A1350">
        <v>2298</v>
      </c>
      <c r="B1350" s="3" t="s">
        <v>2299</v>
      </c>
      <c r="C1350" s="3" t="s">
        <v>6408</v>
      </c>
      <c r="D1350">
        <v>30000</v>
      </c>
      <c r="E1350">
        <v>31522</v>
      </c>
      <c r="F1350" t="s">
        <v>8219</v>
      </c>
      <c r="G1350" t="s">
        <v>8224</v>
      </c>
      <c r="H1350" t="s">
        <v>8246</v>
      </c>
      <c r="I1350">
        <v>1395861033</v>
      </c>
      <c r="J1350">
        <v>1393272633</v>
      </c>
      <c r="K1350" t="b">
        <v>0</v>
      </c>
      <c r="L1350">
        <v>288</v>
      </c>
      <c r="M1350" t="b">
        <v>1</v>
      </c>
      <c r="N1350" t="s">
        <v>8276</v>
      </c>
      <c r="O1350" s="8">
        <f t="shared" si="147"/>
        <v>105.07333333333332</v>
      </c>
      <c r="P1350" s="9">
        <f t="shared" si="148"/>
        <v>109.45138888888889</v>
      </c>
      <c r="Q1350" t="s">
        <v>8325</v>
      </c>
      <c r="R1350" t="s">
        <v>8326</v>
      </c>
      <c r="S1350" s="13">
        <f t="shared" si="149"/>
        <v>41694.632326388884</v>
      </c>
      <c r="T1350" s="14">
        <f t="shared" si="150"/>
        <v>41724.59065972222</v>
      </c>
      <c r="U1350" s="13" t="str">
        <f t="shared" si="151"/>
        <v>Feb</v>
      </c>
      <c r="V1350" t="str">
        <f t="shared" si="152"/>
        <v>Mar</v>
      </c>
      <c r="W1350" t="str">
        <f t="shared" si="153"/>
        <v>2014</v>
      </c>
    </row>
    <row r="1351" spans="1:23" ht="45" x14ac:dyDescent="0.2">
      <c r="A1351">
        <v>2306</v>
      </c>
      <c r="B1351" s="3" t="s">
        <v>2307</v>
      </c>
      <c r="C1351" s="3" t="s">
        <v>6416</v>
      </c>
      <c r="D1351">
        <v>3500</v>
      </c>
      <c r="E1351">
        <v>3736.55</v>
      </c>
      <c r="F1351" t="s">
        <v>8219</v>
      </c>
      <c r="G1351" t="s">
        <v>8224</v>
      </c>
      <c r="H1351" t="s">
        <v>8246</v>
      </c>
      <c r="I1351">
        <v>1331352129</v>
      </c>
      <c r="J1351">
        <v>1328760129</v>
      </c>
      <c r="K1351" t="b">
        <v>1</v>
      </c>
      <c r="L1351">
        <v>73</v>
      </c>
      <c r="M1351" t="b">
        <v>1</v>
      </c>
      <c r="N1351" t="s">
        <v>8279</v>
      </c>
      <c r="O1351" s="8">
        <f t="shared" si="147"/>
        <v>106.75857142857143</v>
      </c>
      <c r="P1351" s="9">
        <f t="shared" si="148"/>
        <v>51.185616438356163</v>
      </c>
      <c r="Q1351" t="s">
        <v>8325</v>
      </c>
      <c r="R1351" t="s">
        <v>8329</v>
      </c>
      <c r="S1351" s="13">
        <f t="shared" si="149"/>
        <v>40947.959826388884</v>
      </c>
      <c r="T1351" s="14">
        <f t="shared" si="150"/>
        <v>40977.959826388884</v>
      </c>
      <c r="U1351" s="13" t="str">
        <f t="shared" si="151"/>
        <v>Feb</v>
      </c>
      <c r="V1351" t="str">
        <f t="shared" si="152"/>
        <v>Mar</v>
      </c>
      <c r="W1351" t="str">
        <f t="shared" si="153"/>
        <v>2012</v>
      </c>
    </row>
    <row r="1352" spans="1:23" ht="45" x14ac:dyDescent="0.2">
      <c r="A1352">
        <v>2309</v>
      </c>
      <c r="B1352" s="3" t="s">
        <v>2310</v>
      </c>
      <c r="C1352" s="3" t="s">
        <v>6419</v>
      </c>
      <c r="D1352">
        <v>6000</v>
      </c>
      <c r="E1352">
        <v>6400.47</v>
      </c>
      <c r="F1352" t="s">
        <v>8219</v>
      </c>
      <c r="G1352" t="s">
        <v>8224</v>
      </c>
      <c r="H1352" t="s">
        <v>8246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8279</v>
      </c>
      <c r="O1352" s="8">
        <f t="shared" si="147"/>
        <v>106.67450000000001</v>
      </c>
      <c r="P1352" s="9">
        <f t="shared" si="148"/>
        <v>59.817476635514019</v>
      </c>
      <c r="Q1352" t="s">
        <v>8325</v>
      </c>
      <c r="R1352" t="s">
        <v>8329</v>
      </c>
      <c r="S1352" s="13">
        <f t="shared" si="149"/>
        <v>41307.779363425921</v>
      </c>
      <c r="T1352" s="14">
        <f t="shared" si="150"/>
        <v>41342.779363425921</v>
      </c>
      <c r="U1352" s="13" t="str">
        <f t="shared" si="151"/>
        <v>Feb</v>
      </c>
      <c r="V1352" t="str">
        <f t="shared" si="152"/>
        <v>Mar</v>
      </c>
      <c r="W1352" t="str">
        <f t="shared" si="153"/>
        <v>2013</v>
      </c>
    </row>
    <row r="1353" spans="1:23" ht="45" x14ac:dyDescent="0.2">
      <c r="A1353">
        <v>2310</v>
      </c>
      <c r="B1353" s="3" t="s">
        <v>2311</v>
      </c>
      <c r="C1353" s="3" t="s">
        <v>6420</v>
      </c>
      <c r="D1353">
        <v>18500</v>
      </c>
      <c r="E1353">
        <v>79335.360000000001</v>
      </c>
      <c r="F1353" t="s">
        <v>8219</v>
      </c>
      <c r="G1353" t="s">
        <v>8224</v>
      </c>
      <c r="H1353" t="s">
        <v>8246</v>
      </c>
      <c r="I1353">
        <v>1363889015</v>
      </c>
      <c r="J1353">
        <v>1361300615</v>
      </c>
      <c r="K1353" t="b">
        <v>1</v>
      </c>
      <c r="L1353">
        <v>1224</v>
      </c>
      <c r="M1353" t="b">
        <v>1</v>
      </c>
      <c r="N1353" t="s">
        <v>8279</v>
      </c>
      <c r="O1353" s="8">
        <f t="shared" si="147"/>
        <v>428.83978378378379</v>
      </c>
      <c r="P1353" s="9">
        <f t="shared" si="148"/>
        <v>64.816470588235291</v>
      </c>
      <c r="Q1353" t="s">
        <v>8325</v>
      </c>
      <c r="R1353" t="s">
        <v>8329</v>
      </c>
      <c r="S1353" s="13">
        <f t="shared" si="149"/>
        <v>41324.585821759254</v>
      </c>
      <c r="T1353" s="14">
        <f t="shared" si="150"/>
        <v>41354.54415509259</v>
      </c>
      <c r="U1353" s="13" t="str">
        <f t="shared" si="151"/>
        <v>Feb</v>
      </c>
      <c r="V1353" t="str">
        <f t="shared" si="152"/>
        <v>Mar</v>
      </c>
      <c r="W1353" t="str">
        <f t="shared" si="153"/>
        <v>2013</v>
      </c>
    </row>
    <row r="1354" spans="1:23" ht="45" x14ac:dyDescent="0.2">
      <c r="A1354">
        <v>2320</v>
      </c>
      <c r="B1354" s="3" t="s">
        <v>2321</v>
      </c>
      <c r="C1354" s="3" t="s">
        <v>6430</v>
      </c>
      <c r="D1354">
        <v>5000</v>
      </c>
      <c r="E1354">
        <v>5433</v>
      </c>
      <c r="F1354" t="s">
        <v>8219</v>
      </c>
      <c r="G1354" t="s">
        <v>8224</v>
      </c>
      <c r="H1354" t="s">
        <v>8246</v>
      </c>
      <c r="I1354">
        <v>1396463800</v>
      </c>
      <c r="J1354">
        <v>1393443400</v>
      </c>
      <c r="K1354" t="b">
        <v>1</v>
      </c>
      <c r="L1354">
        <v>89</v>
      </c>
      <c r="M1354" t="b">
        <v>1</v>
      </c>
      <c r="N1354" t="s">
        <v>8279</v>
      </c>
      <c r="O1354" s="8">
        <f t="shared" si="147"/>
        <v>108.66</v>
      </c>
      <c r="P1354" s="9">
        <f t="shared" si="148"/>
        <v>61.044943820224717</v>
      </c>
      <c r="Q1354" t="s">
        <v>8325</v>
      </c>
      <c r="R1354" t="s">
        <v>8329</v>
      </c>
      <c r="S1354" s="13">
        <f t="shared" si="149"/>
        <v>41696.608796296292</v>
      </c>
      <c r="T1354" s="14">
        <f t="shared" si="150"/>
        <v>41731.567129629628</v>
      </c>
      <c r="U1354" s="13" t="str">
        <f t="shared" si="151"/>
        <v>Feb</v>
      </c>
      <c r="V1354" t="str">
        <f t="shared" si="152"/>
        <v>Apr</v>
      </c>
      <c r="W1354" t="str">
        <f t="shared" si="153"/>
        <v>2014</v>
      </c>
    </row>
    <row r="1355" spans="1:23" ht="30" x14ac:dyDescent="0.2">
      <c r="A1355">
        <v>2442</v>
      </c>
      <c r="B1355" s="3" t="s">
        <v>2443</v>
      </c>
      <c r="C1355" s="3" t="s">
        <v>6552</v>
      </c>
      <c r="D1355">
        <v>24000</v>
      </c>
      <c r="E1355">
        <v>30226</v>
      </c>
      <c r="F1355" t="s">
        <v>8219</v>
      </c>
      <c r="G1355" t="s">
        <v>8224</v>
      </c>
      <c r="H1355" t="s">
        <v>8246</v>
      </c>
      <c r="I1355">
        <v>1426777228</v>
      </c>
      <c r="J1355">
        <v>1424188828</v>
      </c>
      <c r="K1355" t="b">
        <v>0</v>
      </c>
      <c r="L1355">
        <v>372</v>
      </c>
      <c r="M1355" t="b">
        <v>1</v>
      </c>
      <c r="N1355" t="s">
        <v>8298</v>
      </c>
      <c r="O1355" s="8">
        <f t="shared" si="147"/>
        <v>125.94166666666666</v>
      </c>
      <c r="P1355" s="9">
        <f t="shared" si="148"/>
        <v>81.252688172043008</v>
      </c>
      <c r="Q1355" t="s">
        <v>8336</v>
      </c>
      <c r="R1355" t="s">
        <v>8352</v>
      </c>
      <c r="S1355" s="13">
        <f t="shared" si="149"/>
        <v>42052.458657407406</v>
      </c>
      <c r="T1355" s="14">
        <f t="shared" si="150"/>
        <v>42082.416990740741</v>
      </c>
      <c r="U1355" s="13" t="str">
        <f t="shared" si="151"/>
        <v>Feb</v>
      </c>
      <c r="V1355" t="str">
        <f t="shared" si="152"/>
        <v>Mar</v>
      </c>
      <c r="W1355" t="str">
        <f t="shared" si="153"/>
        <v>2015</v>
      </c>
    </row>
    <row r="1356" spans="1:23" ht="45" x14ac:dyDescent="0.2">
      <c r="A1356">
        <v>2451</v>
      </c>
      <c r="B1356" s="3" t="s">
        <v>2452</v>
      </c>
      <c r="C1356" s="3" t="s">
        <v>6561</v>
      </c>
      <c r="D1356">
        <v>10000</v>
      </c>
      <c r="E1356">
        <v>11545</v>
      </c>
      <c r="F1356" t="s">
        <v>8219</v>
      </c>
      <c r="G1356" t="s">
        <v>8224</v>
      </c>
      <c r="H1356" t="s">
        <v>8246</v>
      </c>
      <c r="I1356">
        <v>1488750490</v>
      </c>
      <c r="J1356">
        <v>1487022490</v>
      </c>
      <c r="K1356" t="b">
        <v>0</v>
      </c>
      <c r="L1356">
        <v>186</v>
      </c>
      <c r="M1356" t="b">
        <v>1</v>
      </c>
      <c r="N1356" t="s">
        <v>8298</v>
      </c>
      <c r="O1356" s="8">
        <f t="shared" si="147"/>
        <v>115.45</v>
      </c>
      <c r="P1356" s="9">
        <f t="shared" si="148"/>
        <v>62.06989247311828</v>
      </c>
      <c r="Q1356" t="s">
        <v>8336</v>
      </c>
      <c r="R1356" t="s">
        <v>8352</v>
      </c>
      <c r="S1356" s="13">
        <f t="shared" si="149"/>
        <v>42779.700115740743</v>
      </c>
      <c r="T1356" s="14">
        <f t="shared" si="150"/>
        <v>42799.700115740743</v>
      </c>
      <c r="U1356" s="13" t="str">
        <f t="shared" si="151"/>
        <v>Feb</v>
      </c>
      <c r="V1356" t="str">
        <f t="shared" si="152"/>
        <v>Mar</v>
      </c>
      <c r="W1356" t="str">
        <f t="shared" si="153"/>
        <v>2017</v>
      </c>
    </row>
    <row r="1357" spans="1:23" ht="45" x14ac:dyDescent="0.2">
      <c r="A1357">
        <v>2454</v>
      </c>
      <c r="B1357" s="3" t="s">
        <v>2455</v>
      </c>
      <c r="C1357" s="3" t="s">
        <v>6564</v>
      </c>
      <c r="D1357">
        <v>35000</v>
      </c>
      <c r="E1357">
        <v>35296</v>
      </c>
      <c r="F1357" t="s">
        <v>8219</v>
      </c>
      <c r="G1357" t="s">
        <v>8224</v>
      </c>
      <c r="H1357" t="s">
        <v>8246</v>
      </c>
      <c r="I1357">
        <v>1489207808</v>
      </c>
      <c r="J1357">
        <v>1486183808</v>
      </c>
      <c r="K1357" t="b">
        <v>0</v>
      </c>
      <c r="L1357">
        <v>130</v>
      </c>
      <c r="M1357" t="b">
        <v>1</v>
      </c>
      <c r="N1357" t="s">
        <v>8298</v>
      </c>
      <c r="O1357" s="8">
        <f t="shared" si="147"/>
        <v>100.84571428571429</v>
      </c>
      <c r="P1357" s="9">
        <f t="shared" si="148"/>
        <v>271.50769230769231</v>
      </c>
      <c r="Q1357" t="s">
        <v>8336</v>
      </c>
      <c r="R1357" t="s">
        <v>8352</v>
      </c>
      <c r="S1357" s="13">
        <f t="shared" si="149"/>
        <v>42769.993148148147</v>
      </c>
      <c r="T1357" s="14">
        <f t="shared" si="150"/>
        <v>42804.993148148147</v>
      </c>
      <c r="U1357" s="13" t="str">
        <f t="shared" si="151"/>
        <v>Feb</v>
      </c>
      <c r="V1357" t="str">
        <f t="shared" si="152"/>
        <v>Mar</v>
      </c>
      <c r="W1357" t="str">
        <f t="shared" si="153"/>
        <v>2017</v>
      </c>
    </row>
    <row r="1358" spans="1:23" ht="45" x14ac:dyDescent="0.2">
      <c r="A1358">
        <v>2457</v>
      </c>
      <c r="B1358" s="3" t="s">
        <v>2458</v>
      </c>
      <c r="C1358" s="3" t="s">
        <v>6567</v>
      </c>
      <c r="D1358">
        <v>23000</v>
      </c>
      <c r="E1358">
        <v>23530</v>
      </c>
      <c r="F1358" t="s">
        <v>8219</v>
      </c>
      <c r="G1358" t="s">
        <v>8224</v>
      </c>
      <c r="H1358" t="s">
        <v>8246</v>
      </c>
      <c r="I1358">
        <v>1458826056</v>
      </c>
      <c r="J1358">
        <v>1456237656</v>
      </c>
      <c r="K1358" t="b">
        <v>0</v>
      </c>
      <c r="L1358">
        <v>124</v>
      </c>
      <c r="M1358" t="b">
        <v>1</v>
      </c>
      <c r="N1358" t="s">
        <v>8298</v>
      </c>
      <c r="O1358" s="8">
        <f t="shared" si="147"/>
        <v>102.30434782608695</v>
      </c>
      <c r="P1358" s="9">
        <f t="shared" si="148"/>
        <v>189.75806451612902</v>
      </c>
      <c r="Q1358" t="s">
        <v>8336</v>
      </c>
      <c r="R1358" t="s">
        <v>8352</v>
      </c>
      <c r="S1358" s="13">
        <f t="shared" si="149"/>
        <v>42423.394166666665</v>
      </c>
      <c r="T1358" s="14">
        <f t="shared" si="150"/>
        <v>42453.352500000001</v>
      </c>
      <c r="U1358" s="13" t="str">
        <f t="shared" si="151"/>
        <v>Feb</v>
      </c>
      <c r="V1358" t="str">
        <f t="shared" si="152"/>
        <v>Mar</v>
      </c>
      <c r="W1358" t="str">
        <f t="shared" si="153"/>
        <v>2016</v>
      </c>
    </row>
    <row r="1359" spans="1:23" ht="45" x14ac:dyDescent="0.2">
      <c r="A1359">
        <v>2459</v>
      </c>
      <c r="B1359" s="3" t="s">
        <v>2460</v>
      </c>
      <c r="C1359" s="3" t="s">
        <v>6569</v>
      </c>
      <c r="D1359">
        <v>30000</v>
      </c>
      <c r="E1359">
        <v>30675</v>
      </c>
      <c r="F1359" t="s">
        <v>8219</v>
      </c>
      <c r="G1359" t="s">
        <v>8224</v>
      </c>
      <c r="H1359" t="s">
        <v>8246</v>
      </c>
      <c r="I1359">
        <v>1458742685</v>
      </c>
      <c r="J1359">
        <v>1454858285</v>
      </c>
      <c r="K1359" t="b">
        <v>0</v>
      </c>
      <c r="L1359">
        <v>282</v>
      </c>
      <c r="M1359" t="b">
        <v>1</v>
      </c>
      <c r="N1359" t="s">
        <v>8298</v>
      </c>
      <c r="O1359" s="8">
        <f t="shared" si="147"/>
        <v>102.25</v>
      </c>
      <c r="P1359" s="9">
        <f t="shared" si="148"/>
        <v>108.77659574468085</v>
      </c>
      <c r="Q1359" t="s">
        <v>8336</v>
      </c>
      <c r="R1359" t="s">
        <v>8352</v>
      </c>
      <c r="S1359" s="13">
        <f t="shared" si="149"/>
        <v>42407.429224537038</v>
      </c>
      <c r="T1359" s="14">
        <f t="shared" si="150"/>
        <v>42452.387557870366</v>
      </c>
      <c r="U1359" s="13" t="str">
        <f t="shared" si="151"/>
        <v>Feb</v>
      </c>
      <c r="V1359" t="str">
        <f t="shared" si="152"/>
        <v>Mar</v>
      </c>
      <c r="W1359" t="str">
        <f t="shared" si="153"/>
        <v>2016</v>
      </c>
    </row>
    <row r="1360" spans="1:23" ht="30" x14ac:dyDescent="0.2">
      <c r="A1360">
        <v>2496</v>
      </c>
      <c r="B1360" s="3" t="s">
        <v>2496</v>
      </c>
      <c r="C1360" s="3" t="s">
        <v>6606</v>
      </c>
      <c r="D1360">
        <v>6000</v>
      </c>
      <c r="E1360">
        <v>6000</v>
      </c>
      <c r="F1360" t="s">
        <v>8219</v>
      </c>
      <c r="G1360" t="s">
        <v>8224</v>
      </c>
      <c r="H1360" t="s">
        <v>8246</v>
      </c>
      <c r="I1360">
        <v>1364597692</v>
      </c>
      <c r="J1360">
        <v>1361577292</v>
      </c>
      <c r="K1360" t="b">
        <v>0</v>
      </c>
      <c r="L1360">
        <v>10</v>
      </c>
      <c r="M1360" t="b">
        <v>1</v>
      </c>
      <c r="N1360" t="s">
        <v>8279</v>
      </c>
      <c r="O1360" s="8">
        <f t="shared" si="147"/>
        <v>100</v>
      </c>
      <c r="P1360" s="9">
        <f t="shared" si="148"/>
        <v>600</v>
      </c>
      <c r="Q1360" t="s">
        <v>8325</v>
      </c>
      <c r="R1360" t="s">
        <v>8329</v>
      </c>
      <c r="S1360" s="13">
        <f t="shared" si="149"/>
        <v>41327.788101851846</v>
      </c>
      <c r="T1360" s="14">
        <f t="shared" si="150"/>
        <v>41362.746435185181</v>
      </c>
      <c r="U1360" s="13" t="str">
        <f t="shared" si="151"/>
        <v>Feb</v>
      </c>
      <c r="V1360" t="str">
        <f t="shared" si="152"/>
        <v>Mar</v>
      </c>
      <c r="W1360" t="str">
        <f t="shared" si="153"/>
        <v>2013</v>
      </c>
    </row>
    <row r="1361" spans="1:23" x14ac:dyDescent="0.2">
      <c r="A1361">
        <v>2529</v>
      </c>
      <c r="B1361" s="3" t="s">
        <v>2529</v>
      </c>
      <c r="C1361" s="3" t="s">
        <v>6639</v>
      </c>
      <c r="D1361">
        <v>6000</v>
      </c>
      <c r="E1361">
        <v>6257</v>
      </c>
      <c r="F1361" t="s">
        <v>8219</v>
      </c>
      <c r="G1361" t="s">
        <v>8224</v>
      </c>
      <c r="H1361" t="s">
        <v>8246</v>
      </c>
      <c r="I1361">
        <v>1332636975</v>
      </c>
      <c r="J1361">
        <v>1328752575</v>
      </c>
      <c r="K1361" t="b">
        <v>0</v>
      </c>
      <c r="L1361">
        <v>76</v>
      </c>
      <c r="M1361" t="b">
        <v>1</v>
      </c>
      <c r="N1361" t="s">
        <v>8300</v>
      </c>
      <c r="O1361" s="8">
        <f t="shared" si="147"/>
        <v>104.28333333333333</v>
      </c>
      <c r="P1361" s="9">
        <f t="shared" si="148"/>
        <v>82.328947368421055</v>
      </c>
      <c r="Q1361" t="s">
        <v>8325</v>
      </c>
      <c r="R1361" t="s">
        <v>8354</v>
      </c>
      <c r="S1361" s="13">
        <f t="shared" si="149"/>
        <v>40947.872395833328</v>
      </c>
      <c r="T1361" s="14">
        <f t="shared" si="150"/>
        <v>40992.830729166664</v>
      </c>
      <c r="U1361" s="13" t="str">
        <f t="shared" si="151"/>
        <v>Feb</v>
      </c>
      <c r="V1361" t="str">
        <f t="shared" si="152"/>
        <v>Mar</v>
      </c>
      <c r="W1361" t="str">
        <f t="shared" si="153"/>
        <v>2012</v>
      </c>
    </row>
    <row r="1362" spans="1:23" ht="45" x14ac:dyDescent="0.2">
      <c r="A1362">
        <v>2551</v>
      </c>
      <c r="B1362" s="3" t="s">
        <v>2551</v>
      </c>
      <c r="C1362" s="3" t="s">
        <v>6661</v>
      </c>
      <c r="D1362">
        <v>3675</v>
      </c>
      <c r="E1362">
        <v>3775.5</v>
      </c>
      <c r="F1362" t="s">
        <v>8219</v>
      </c>
      <c r="G1362" t="s">
        <v>8224</v>
      </c>
      <c r="H1362" t="s">
        <v>8246</v>
      </c>
      <c r="I1362">
        <v>1332362880</v>
      </c>
      <c r="J1362">
        <v>1329890585</v>
      </c>
      <c r="K1362" t="b">
        <v>0</v>
      </c>
      <c r="L1362">
        <v>56</v>
      </c>
      <c r="M1362" t="b">
        <v>1</v>
      </c>
      <c r="N1362" t="s">
        <v>8300</v>
      </c>
      <c r="O1362" s="8">
        <f t="shared" si="147"/>
        <v>102.73469387755102</v>
      </c>
      <c r="P1362" s="9">
        <f t="shared" si="148"/>
        <v>67.419642857142861</v>
      </c>
      <c r="Q1362" t="s">
        <v>8325</v>
      </c>
      <c r="R1362" t="s">
        <v>8354</v>
      </c>
      <c r="S1362" s="13">
        <f t="shared" si="149"/>
        <v>40961.043807870366</v>
      </c>
      <c r="T1362" s="14">
        <f t="shared" si="150"/>
        <v>40989.658333333333</v>
      </c>
      <c r="U1362" s="13" t="str">
        <f t="shared" si="151"/>
        <v>Feb</v>
      </c>
      <c r="V1362" t="str">
        <f t="shared" si="152"/>
        <v>Mar</v>
      </c>
      <c r="W1362" t="str">
        <f t="shared" si="153"/>
        <v>2012</v>
      </c>
    </row>
    <row r="1363" spans="1:23" ht="45" x14ac:dyDescent="0.2">
      <c r="A1363">
        <v>2552</v>
      </c>
      <c r="B1363" s="3" t="s">
        <v>2552</v>
      </c>
      <c r="C1363" s="3" t="s">
        <v>6662</v>
      </c>
      <c r="D1363">
        <v>3000</v>
      </c>
      <c r="E1363">
        <v>3195</v>
      </c>
      <c r="F1363" t="s">
        <v>8219</v>
      </c>
      <c r="G1363" t="s">
        <v>8224</v>
      </c>
      <c r="H1363" t="s">
        <v>8246</v>
      </c>
      <c r="I1363">
        <v>1488741981</v>
      </c>
      <c r="J1363">
        <v>1486149981</v>
      </c>
      <c r="K1363" t="b">
        <v>0</v>
      </c>
      <c r="L1363">
        <v>18</v>
      </c>
      <c r="M1363" t="b">
        <v>1</v>
      </c>
      <c r="N1363" t="s">
        <v>8300</v>
      </c>
      <c r="O1363" s="8">
        <f t="shared" si="147"/>
        <v>106.5</v>
      </c>
      <c r="P1363" s="9">
        <f t="shared" si="148"/>
        <v>177.5</v>
      </c>
      <c r="Q1363" t="s">
        <v>8325</v>
      </c>
      <c r="R1363" t="s">
        <v>8354</v>
      </c>
      <c r="S1363" s="13">
        <f t="shared" si="149"/>
        <v>42769.601631944439</v>
      </c>
      <c r="T1363" s="14">
        <f t="shared" si="150"/>
        <v>42799.601631944439</v>
      </c>
      <c r="U1363" s="13" t="str">
        <f t="shared" si="151"/>
        <v>Feb</v>
      </c>
      <c r="V1363" t="str">
        <f t="shared" si="152"/>
        <v>Mar</v>
      </c>
      <c r="W1363" t="str">
        <f t="shared" si="153"/>
        <v>2017</v>
      </c>
    </row>
    <row r="1364" spans="1:23" ht="45" x14ac:dyDescent="0.2">
      <c r="A1364">
        <v>2560</v>
      </c>
      <c r="B1364" s="3" t="s">
        <v>2560</v>
      </c>
      <c r="C1364" s="3" t="s">
        <v>6670</v>
      </c>
      <c r="D1364">
        <v>3000</v>
      </c>
      <c r="E1364">
        <v>3003</v>
      </c>
      <c r="F1364" t="s">
        <v>8219</v>
      </c>
      <c r="G1364" t="s">
        <v>8225</v>
      </c>
      <c r="H1364" t="s">
        <v>8247</v>
      </c>
      <c r="I1364">
        <v>1425682174</v>
      </c>
      <c r="J1364">
        <v>1423090174</v>
      </c>
      <c r="K1364" t="b">
        <v>0</v>
      </c>
      <c r="L1364">
        <v>21</v>
      </c>
      <c r="M1364" t="b">
        <v>1</v>
      </c>
      <c r="N1364" t="s">
        <v>8300</v>
      </c>
      <c r="O1364" s="8">
        <f t="shared" si="147"/>
        <v>100.1</v>
      </c>
      <c r="P1364" s="9">
        <f t="shared" si="148"/>
        <v>143</v>
      </c>
      <c r="Q1364" t="s">
        <v>8325</v>
      </c>
      <c r="R1364" t="s">
        <v>8354</v>
      </c>
      <c r="S1364" s="13">
        <f t="shared" si="149"/>
        <v>42039.742754629631</v>
      </c>
      <c r="T1364" s="14">
        <f t="shared" si="150"/>
        <v>42069.742754629631</v>
      </c>
      <c r="U1364" s="13" t="str">
        <f t="shared" si="151"/>
        <v>Feb</v>
      </c>
      <c r="V1364" t="str">
        <f t="shared" si="152"/>
        <v>Mar</v>
      </c>
      <c r="W1364" t="str">
        <f t="shared" si="153"/>
        <v>2015</v>
      </c>
    </row>
    <row r="1365" spans="1:23" ht="45" x14ac:dyDescent="0.2">
      <c r="A1365">
        <v>2608</v>
      </c>
      <c r="B1365" s="3" t="s">
        <v>2608</v>
      </c>
      <c r="C1365" s="3" t="s">
        <v>6718</v>
      </c>
      <c r="D1365">
        <v>8000</v>
      </c>
      <c r="E1365">
        <v>17914</v>
      </c>
      <c r="F1365" t="s">
        <v>8219</v>
      </c>
      <c r="G1365" t="s">
        <v>8224</v>
      </c>
      <c r="H1365" t="s">
        <v>8246</v>
      </c>
      <c r="I1365">
        <v>1489536000</v>
      </c>
      <c r="J1365">
        <v>1485976468</v>
      </c>
      <c r="K1365" t="b">
        <v>1</v>
      </c>
      <c r="L1365">
        <v>304</v>
      </c>
      <c r="M1365" t="b">
        <v>1</v>
      </c>
      <c r="N1365" t="s">
        <v>8301</v>
      </c>
      <c r="O1365" s="8">
        <f t="shared" si="147"/>
        <v>223.92500000000001</v>
      </c>
      <c r="P1365" s="9">
        <f t="shared" si="148"/>
        <v>58.92763157894737</v>
      </c>
      <c r="Q1365" t="s">
        <v>8319</v>
      </c>
      <c r="R1365" t="s">
        <v>8355</v>
      </c>
      <c r="S1365" s="13">
        <f t="shared" si="149"/>
        <v>42767.593379629623</v>
      </c>
      <c r="T1365" s="14">
        <f t="shared" si="150"/>
        <v>42808.791666666664</v>
      </c>
      <c r="U1365" s="13" t="str">
        <f t="shared" si="151"/>
        <v>Feb</v>
      </c>
      <c r="V1365" t="str">
        <f t="shared" si="152"/>
        <v>Mar</v>
      </c>
      <c r="W1365" t="str">
        <f t="shared" si="153"/>
        <v>2017</v>
      </c>
    </row>
    <row r="1366" spans="1:23" ht="45" x14ac:dyDescent="0.2">
      <c r="A1366">
        <v>2635</v>
      </c>
      <c r="B1366" s="3" t="s">
        <v>2635</v>
      </c>
      <c r="C1366" s="3" t="s">
        <v>6745</v>
      </c>
      <c r="D1366">
        <v>11500</v>
      </c>
      <c r="E1366">
        <v>11500</v>
      </c>
      <c r="F1366" t="s">
        <v>8219</v>
      </c>
      <c r="G1366" t="s">
        <v>8229</v>
      </c>
      <c r="H1366" t="s">
        <v>8251</v>
      </c>
      <c r="I1366">
        <v>1425937761</v>
      </c>
      <c r="J1366">
        <v>1422917361</v>
      </c>
      <c r="K1366" t="b">
        <v>0</v>
      </c>
      <c r="L1366">
        <v>84</v>
      </c>
      <c r="M1366" t="b">
        <v>1</v>
      </c>
      <c r="N1366" t="s">
        <v>8301</v>
      </c>
      <c r="O1366" s="8">
        <f t="shared" si="147"/>
        <v>100</v>
      </c>
      <c r="P1366" s="9">
        <f t="shared" si="148"/>
        <v>136.9047619047619</v>
      </c>
      <c r="Q1366" t="s">
        <v>8319</v>
      </c>
      <c r="R1366" t="s">
        <v>8355</v>
      </c>
      <c r="S1366" s="13">
        <f t="shared" si="149"/>
        <v>42037.742604166669</v>
      </c>
      <c r="T1366" s="14">
        <f t="shared" si="150"/>
        <v>42072.700937499998</v>
      </c>
      <c r="U1366" s="13" t="str">
        <f t="shared" si="151"/>
        <v>Feb</v>
      </c>
      <c r="V1366" t="str">
        <f t="shared" si="152"/>
        <v>Mar</v>
      </c>
      <c r="W1366" t="str">
        <f t="shared" si="153"/>
        <v>2015</v>
      </c>
    </row>
    <row r="1367" spans="1:23" ht="45" x14ac:dyDescent="0.2">
      <c r="A1367">
        <v>2719</v>
      </c>
      <c r="B1367" s="3" t="s">
        <v>2719</v>
      </c>
      <c r="C1367" s="3" t="s">
        <v>6829</v>
      </c>
      <c r="D1367">
        <v>6000</v>
      </c>
      <c r="E1367">
        <v>6530</v>
      </c>
      <c r="F1367" t="s">
        <v>8219</v>
      </c>
      <c r="G1367" t="s">
        <v>8224</v>
      </c>
      <c r="H1367" t="s">
        <v>8246</v>
      </c>
      <c r="I1367">
        <v>1460936694</v>
      </c>
      <c r="J1367">
        <v>1455756294</v>
      </c>
      <c r="K1367" t="b">
        <v>0</v>
      </c>
      <c r="L1367">
        <v>69</v>
      </c>
      <c r="M1367" t="b">
        <v>1</v>
      </c>
      <c r="N1367" t="s">
        <v>8303</v>
      </c>
      <c r="O1367" s="8">
        <f t="shared" si="147"/>
        <v>108.83333333333334</v>
      </c>
      <c r="P1367" s="9">
        <f t="shared" si="148"/>
        <v>94.637681159420296</v>
      </c>
      <c r="Q1367" t="s">
        <v>8317</v>
      </c>
      <c r="R1367" t="s">
        <v>8357</v>
      </c>
      <c r="S1367" s="13">
        <f t="shared" si="149"/>
        <v>42417.822847222218</v>
      </c>
      <c r="T1367" s="14">
        <f t="shared" si="150"/>
        <v>42477.781180555554</v>
      </c>
      <c r="U1367" s="13" t="str">
        <f t="shared" si="151"/>
        <v>Feb</v>
      </c>
      <c r="V1367" t="str">
        <f t="shared" si="152"/>
        <v>Apr</v>
      </c>
      <c r="W1367" t="str">
        <f t="shared" si="153"/>
        <v>2016</v>
      </c>
    </row>
    <row r="1368" spans="1:23" ht="45" x14ac:dyDescent="0.2">
      <c r="A1368">
        <v>2733</v>
      </c>
      <c r="B1368" s="3" t="s">
        <v>2733</v>
      </c>
      <c r="C1368" s="3" t="s">
        <v>6843</v>
      </c>
      <c r="D1368">
        <v>50000</v>
      </c>
      <c r="E1368">
        <v>53769</v>
      </c>
      <c r="F1368" t="s">
        <v>8219</v>
      </c>
      <c r="G1368" t="s">
        <v>8224</v>
      </c>
      <c r="H1368" t="s">
        <v>8246</v>
      </c>
      <c r="I1368">
        <v>1428643974</v>
      </c>
      <c r="J1368">
        <v>1423463574</v>
      </c>
      <c r="K1368" t="b">
        <v>0</v>
      </c>
      <c r="L1368">
        <v>119</v>
      </c>
      <c r="M1368" t="b">
        <v>1</v>
      </c>
      <c r="N1368" t="s">
        <v>8295</v>
      </c>
      <c r="O1368" s="8">
        <f t="shared" si="147"/>
        <v>107.538</v>
      </c>
      <c r="P1368" s="9">
        <f t="shared" si="148"/>
        <v>451.84033613445376</v>
      </c>
      <c r="Q1368" t="s">
        <v>8319</v>
      </c>
      <c r="R1368" t="s">
        <v>8349</v>
      </c>
      <c r="S1368" s="13">
        <f t="shared" si="149"/>
        <v>42044.064513888887</v>
      </c>
      <c r="T1368" s="14">
        <f t="shared" si="150"/>
        <v>42104.022847222215</v>
      </c>
      <c r="U1368" s="13" t="str">
        <f t="shared" si="151"/>
        <v>Feb</v>
      </c>
      <c r="V1368" t="str">
        <f t="shared" si="152"/>
        <v>Apr</v>
      </c>
      <c r="W1368" t="str">
        <f t="shared" si="153"/>
        <v>2015</v>
      </c>
    </row>
    <row r="1369" spans="1:23" ht="45" x14ac:dyDescent="0.2">
      <c r="A1369">
        <v>2735</v>
      </c>
      <c r="B1369" s="3" t="s">
        <v>2735</v>
      </c>
      <c r="C1369" s="3" t="s">
        <v>6845</v>
      </c>
      <c r="D1369">
        <v>750</v>
      </c>
      <c r="E1369">
        <v>7336.01</v>
      </c>
      <c r="F1369" t="s">
        <v>8219</v>
      </c>
      <c r="G1369" t="s">
        <v>8225</v>
      </c>
      <c r="H1369" t="s">
        <v>8247</v>
      </c>
      <c r="I1369">
        <v>1363204800</v>
      </c>
      <c r="J1369">
        <v>1360551250</v>
      </c>
      <c r="K1369" t="b">
        <v>0</v>
      </c>
      <c r="L1369">
        <v>339</v>
      </c>
      <c r="M1369" t="b">
        <v>1</v>
      </c>
      <c r="N1369" t="s">
        <v>8295</v>
      </c>
      <c r="O1369" s="8">
        <f t="shared" si="147"/>
        <v>978.13466666666682</v>
      </c>
      <c r="P1369" s="9">
        <f t="shared" si="148"/>
        <v>21.640147492625371</v>
      </c>
      <c r="Q1369" t="s">
        <v>8319</v>
      </c>
      <c r="R1369" t="s">
        <v>8349</v>
      </c>
      <c r="S1369" s="13">
        <f t="shared" si="149"/>
        <v>41315.912615740737</v>
      </c>
      <c r="T1369" s="14">
        <f t="shared" si="150"/>
        <v>41346.625</v>
      </c>
      <c r="U1369" s="13" t="str">
        <f t="shared" si="151"/>
        <v>Feb</v>
      </c>
      <c r="V1369" t="str">
        <f t="shared" si="152"/>
        <v>Mar</v>
      </c>
      <c r="W1369" t="str">
        <f t="shared" si="153"/>
        <v>2013</v>
      </c>
    </row>
    <row r="1370" spans="1:23" ht="30" x14ac:dyDescent="0.2">
      <c r="A1370">
        <v>2740</v>
      </c>
      <c r="B1370" s="3" t="s">
        <v>2740</v>
      </c>
      <c r="C1370" s="3" t="s">
        <v>6850</v>
      </c>
      <c r="D1370">
        <v>300</v>
      </c>
      <c r="E1370">
        <v>310</v>
      </c>
      <c r="F1370" t="s">
        <v>8219</v>
      </c>
      <c r="G1370" t="s">
        <v>8224</v>
      </c>
      <c r="H1370" t="s">
        <v>8246</v>
      </c>
      <c r="I1370">
        <v>1426117552</v>
      </c>
      <c r="J1370">
        <v>1423529152</v>
      </c>
      <c r="K1370" t="b">
        <v>0</v>
      </c>
      <c r="L1370">
        <v>17</v>
      </c>
      <c r="M1370" t="b">
        <v>1</v>
      </c>
      <c r="N1370" t="s">
        <v>8295</v>
      </c>
      <c r="O1370" s="8">
        <f t="shared" si="147"/>
        <v>103.33333333333334</v>
      </c>
      <c r="P1370" s="9">
        <f t="shared" si="148"/>
        <v>18.235294117647058</v>
      </c>
      <c r="Q1370" t="s">
        <v>8319</v>
      </c>
      <c r="R1370" t="s">
        <v>8349</v>
      </c>
      <c r="S1370" s="13">
        <f t="shared" si="149"/>
        <v>42044.823518518511</v>
      </c>
      <c r="T1370" s="14">
        <f t="shared" si="150"/>
        <v>42074.781851851854</v>
      </c>
      <c r="U1370" s="13" t="str">
        <f t="shared" si="151"/>
        <v>Feb</v>
      </c>
      <c r="V1370" t="str">
        <f t="shared" si="152"/>
        <v>Mar</v>
      </c>
      <c r="W1370" t="str">
        <f t="shared" si="153"/>
        <v>2015</v>
      </c>
    </row>
    <row r="1371" spans="1:23" ht="30" x14ac:dyDescent="0.2">
      <c r="A1371">
        <v>2789</v>
      </c>
      <c r="B1371" s="3" t="s">
        <v>2789</v>
      </c>
      <c r="C1371" s="3" t="s">
        <v>6899</v>
      </c>
      <c r="D1371">
        <v>3000</v>
      </c>
      <c r="E1371">
        <v>3035</v>
      </c>
      <c r="F1371" t="s">
        <v>8219</v>
      </c>
      <c r="G1371" t="s">
        <v>8224</v>
      </c>
      <c r="H1371" t="s">
        <v>8246</v>
      </c>
      <c r="I1371">
        <v>1426132800</v>
      </c>
      <c r="J1371">
        <v>1424477934</v>
      </c>
      <c r="K1371" t="b">
        <v>0</v>
      </c>
      <c r="L1371">
        <v>24</v>
      </c>
      <c r="M1371" t="b">
        <v>1</v>
      </c>
      <c r="N1371" t="s">
        <v>8271</v>
      </c>
      <c r="O1371" s="8">
        <f t="shared" si="147"/>
        <v>101.16666666666667</v>
      </c>
      <c r="P1371" s="9">
        <f t="shared" si="148"/>
        <v>126.45833333333333</v>
      </c>
      <c r="Q1371" t="s">
        <v>8317</v>
      </c>
      <c r="R1371" t="s">
        <v>8318</v>
      </c>
      <c r="S1371" s="13">
        <f t="shared" si="149"/>
        <v>42055.804791666662</v>
      </c>
      <c r="T1371" s="14">
        <f t="shared" si="150"/>
        <v>42074.958333333336</v>
      </c>
      <c r="U1371" s="13" t="str">
        <f t="shared" si="151"/>
        <v>Feb</v>
      </c>
      <c r="V1371" t="str">
        <f t="shared" si="152"/>
        <v>Mar</v>
      </c>
      <c r="W1371" t="str">
        <f t="shared" si="153"/>
        <v>2015</v>
      </c>
    </row>
    <row r="1372" spans="1:23" ht="45" x14ac:dyDescent="0.2">
      <c r="A1372">
        <v>2794</v>
      </c>
      <c r="B1372" s="3" t="s">
        <v>2794</v>
      </c>
      <c r="C1372" s="3" t="s">
        <v>6904</v>
      </c>
      <c r="D1372">
        <v>50</v>
      </c>
      <c r="E1372">
        <v>75</v>
      </c>
      <c r="F1372" t="s">
        <v>8219</v>
      </c>
      <c r="G1372" t="s">
        <v>8225</v>
      </c>
      <c r="H1372" t="s">
        <v>8247</v>
      </c>
      <c r="I1372">
        <v>1457031600</v>
      </c>
      <c r="J1372">
        <v>1455640559</v>
      </c>
      <c r="K1372" t="b">
        <v>0</v>
      </c>
      <c r="L1372">
        <v>3</v>
      </c>
      <c r="M1372" t="b">
        <v>1</v>
      </c>
      <c r="N1372" t="s">
        <v>8271</v>
      </c>
      <c r="O1372" s="8">
        <f t="shared" si="147"/>
        <v>150</v>
      </c>
      <c r="P1372" s="9">
        <f t="shared" si="148"/>
        <v>25</v>
      </c>
      <c r="Q1372" t="s">
        <v>8317</v>
      </c>
      <c r="R1372" t="s">
        <v>8318</v>
      </c>
      <c r="S1372" s="13">
        <f t="shared" si="149"/>
        <v>42416.48332175926</v>
      </c>
      <c r="T1372" s="14">
        <f t="shared" si="150"/>
        <v>42432.583333333336</v>
      </c>
      <c r="U1372" s="13" t="str">
        <f t="shared" si="151"/>
        <v>Feb</v>
      </c>
      <c r="V1372" t="str">
        <f t="shared" si="152"/>
        <v>Mar</v>
      </c>
      <c r="W1372" t="str">
        <f t="shared" si="153"/>
        <v>2016</v>
      </c>
    </row>
    <row r="1373" spans="1:23" ht="45" x14ac:dyDescent="0.2">
      <c r="A1373">
        <v>2812</v>
      </c>
      <c r="B1373" s="3" t="s">
        <v>2812</v>
      </c>
      <c r="C1373" s="3" t="s">
        <v>6922</v>
      </c>
      <c r="D1373">
        <v>5000</v>
      </c>
      <c r="E1373">
        <v>5665</v>
      </c>
      <c r="F1373" t="s">
        <v>8219</v>
      </c>
      <c r="G1373" t="s">
        <v>8229</v>
      </c>
      <c r="H1373" t="s">
        <v>8251</v>
      </c>
      <c r="I1373">
        <v>1428292800</v>
      </c>
      <c r="J1373">
        <v>1424368298</v>
      </c>
      <c r="K1373" t="b">
        <v>0</v>
      </c>
      <c r="L1373">
        <v>83</v>
      </c>
      <c r="M1373" t="b">
        <v>1</v>
      </c>
      <c r="N1373" t="s">
        <v>8271</v>
      </c>
      <c r="O1373" s="8">
        <f t="shared" si="147"/>
        <v>113.3</v>
      </c>
      <c r="P1373" s="9">
        <f t="shared" si="148"/>
        <v>68.253012048192772</v>
      </c>
      <c r="Q1373" t="s">
        <v>8317</v>
      </c>
      <c r="R1373" t="s">
        <v>8318</v>
      </c>
      <c r="S1373" s="13">
        <f t="shared" si="149"/>
        <v>42054.535856481474</v>
      </c>
      <c r="T1373" s="14">
        <f t="shared" si="150"/>
        <v>42099.958333333336</v>
      </c>
      <c r="U1373" s="13" t="str">
        <f t="shared" si="151"/>
        <v>Feb</v>
      </c>
      <c r="V1373" t="str">
        <f t="shared" si="152"/>
        <v>Apr</v>
      </c>
      <c r="W1373" t="str">
        <f t="shared" si="153"/>
        <v>2015</v>
      </c>
    </row>
    <row r="1374" spans="1:23" ht="45" x14ac:dyDescent="0.2">
      <c r="A1374">
        <v>2820</v>
      </c>
      <c r="B1374" s="3" t="s">
        <v>2820</v>
      </c>
      <c r="C1374" s="3" t="s">
        <v>6930</v>
      </c>
      <c r="D1374">
        <v>200</v>
      </c>
      <c r="E1374">
        <v>272</v>
      </c>
      <c r="F1374" t="s">
        <v>8219</v>
      </c>
      <c r="G1374" t="s">
        <v>8225</v>
      </c>
      <c r="H1374" t="s">
        <v>8247</v>
      </c>
      <c r="I1374">
        <v>1456444800</v>
      </c>
      <c r="J1374">
        <v>1454337589</v>
      </c>
      <c r="K1374" t="b">
        <v>0</v>
      </c>
      <c r="L1374">
        <v>20</v>
      </c>
      <c r="M1374" t="b">
        <v>1</v>
      </c>
      <c r="N1374" t="s">
        <v>8271</v>
      </c>
      <c r="O1374" s="8">
        <f t="shared" si="147"/>
        <v>136</v>
      </c>
      <c r="P1374" s="9">
        <f t="shared" si="148"/>
        <v>13.6</v>
      </c>
      <c r="Q1374" t="s">
        <v>8317</v>
      </c>
      <c r="R1374" t="s">
        <v>8318</v>
      </c>
      <c r="S1374" s="13">
        <f t="shared" si="149"/>
        <v>42401.402650462966</v>
      </c>
      <c r="T1374" s="14">
        <f t="shared" si="150"/>
        <v>42425.791666666664</v>
      </c>
      <c r="U1374" s="13" t="str">
        <f t="shared" si="151"/>
        <v>Feb</v>
      </c>
      <c r="V1374" t="str">
        <f t="shared" si="152"/>
        <v>Feb</v>
      </c>
      <c r="W1374" t="str">
        <f t="shared" si="153"/>
        <v>2016</v>
      </c>
    </row>
    <row r="1375" spans="1:23" ht="45" x14ac:dyDescent="0.2">
      <c r="A1375">
        <v>2822</v>
      </c>
      <c r="B1375" s="3" t="s">
        <v>2822</v>
      </c>
      <c r="C1375" s="3" t="s">
        <v>6932</v>
      </c>
      <c r="D1375">
        <v>6000</v>
      </c>
      <c r="E1375">
        <v>6000</v>
      </c>
      <c r="F1375" t="s">
        <v>8219</v>
      </c>
      <c r="G1375" t="s">
        <v>8224</v>
      </c>
      <c r="H1375" t="s">
        <v>8246</v>
      </c>
      <c r="I1375">
        <v>1427469892</v>
      </c>
      <c r="J1375">
        <v>1424881492</v>
      </c>
      <c r="K1375" t="b">
        <v>0</v>
      </c>
      <c r="L1375">
        <v>94</v>
      </c>
      <c r="M1375" t="b">
        <v>1</v>
      </c>
      <c r="N1375" t="s">
        <v>8271</v>
      </c>
      <c r="O1375" s="8">
        <f t="shared" si="147"/>
        <v>100</v>
      </c>
      <c r="P1375" s="9">
        <f t="shared" si="148"/>
        <v>63.829787234042556</v>
      </c>
      <c r="Q1375" t="s">
        <v>8317</v>
      </c>
      <c r="R1375" t="s">
        <v>8318</v>
      </c>
      <c r="S1375" s="13">
        <f t="shared" si="149"/>
        <v>42060.475601851846</v>
      </c>
      <c r="T1375" s="14">
        <f t="shared" si="150"/>
        <v>42090.433935185181</v>
      </c>
      <c r="U1375" s="13" t="str">
        <f t="shared" si="151"/>
        <v>Feb</v>
      </c>
      <c r="V1375" t="str">
        <f t="shared" si="152"/>
        <v>Mar</v>
      </c>
      <c r="W1375" t="str">
        <f t="shared" si="153"/>
        <v>2015</v>
      </c>
    </row>
    <row r="1376" spans="1:23" ht="45" x14ac:dyDescent="0.2">
      <c r="A1376">
        <v>2840</v>
      </c>
      <c r="B1376" s="3" t="s">
        <v>2840</v>
      </c>
      <c r="C1376" s="3" t="s">
        <v>6950</v>
      </c>
      <c r="D1376">
        <v>2500</v>
      </c>
      <c r="E1376">
        <v>2600</v>
      </c>
      <c r="F1376" t="s">
        <v>8219</v>
      </c>
      <c r="G1376" t="s">
        <v>8225</v>
      </c>
      <c r="H1376" t="s">
        <v>8247</v>
      </c>
      <c r="I1376">
        <v>1426698000</v>
      </c>
      <c r="J1376">
        <v>1424825479</v>
      </c>
      <c r="K1376" t="b">
        <v>0</v>
      </c>
      <c r="L1376">
        <v>132</v>
      </c>
      <c r="M1376" t="b">
        <v>1</v>
      </c>
      <c r="N1376" t="s">
        <v>8271</v>
      </c>
      <c r="O1376" s="8">
        <f t="shared" si="147"/>
        <v>104</v>
      </c>
      <c r="P1376" s="9">
        <f t="shared" si="148"/>
        <v>19.696969696969695</v>
      </c>
      <c r="Q1376" t="s">
        <v>8317</v>
      </c>
      <c r="R1376" t="s">
        <v>8318</v>
      </c>
      <c r="S1376" s="13">
        <f t="shared" si="149"/>
        <v>42059.827303240738</v>
      </c>
      <c r="T1376" s="14">
        <f t="shared" si="150"/>
        <v>42081.499999999993</v>
      </c>
      <c r="U1376" s="13" t="str">
        <f t="shared" si="151"/>
        <v>Feb</v>
      </c>
      <c r="V1376" t="str">
        <f t="shared" si="152"/>
        <v>Mar</v>
      </c>
      <c r="W1376" t="str">
        <f t="shared" si="153"/>
        <v>2015</v>
      </c>
    </row>
    <row r="1377" spans="1:23" ht="45" x14ac:dyDescent="0.2">
      <c r="A1377">
        <v>2926</v>
      </c>
      <c r="B1377" s="3" t="s">
        <v>2926</v>
      </c>
      <c r="C1377" s="3" t="s">
        <v>7036</v>
      </c>
      <c r="D1377">
        <v>3000</v>
      </c>
      <c r="E1377">
        <v>3750</v>
      </c>
      <c r="F1377" t="s">
        <v>8219</v>
      </c>
      <c r="G1377" t="s">
        <v>8224</v>
      </c>
      <c r="H1377" t="s">
        <v>8246</v>
      </c>
      <c r="I1377">
        <v>1424715779</v>
      </c>
      <c r="J1377">
        <v>1423506179</v>
      </c>
      <c r="K1377" t="b">
        <v>0</v>
      </c>
      <c r="L1377">
        <v>50</v>
      </c>
      <c r="M1377" t="b">
        <v>1</v>
      </c>
      <c r="N1377" t="s">
        <v>8305</v>
      </c>
      <c r="O1377" s="8">
        <f t="shared" si="147"/>
        <v>125</v>
      </c>
      <c r="P1377" s="9">
        <f t="shared" si="148"/>
        <v>75</v>
      </c>
      <c r="Q1377" t="s">
        <v>8317</v>
      </c>
      <c r="R1377" t="s">
        <v>8359</v>
      </c>
      <c r="S1377" s="13">
        <f t="shared" si="149"/>
        <v>42044.557627314811</v>
      </c>
      <c r="T1377" s="14">
        <f t="shared" si="150"/>
        <v>42058.557627314811</v>
      </c>
      <c r="U1377" s="13" t="str">
        <f t="shared" si="151"/>
        <v>Feb</v>
      </c>
      <c r="V1377" t="str">
        <f t="shared" si="152"/>
        <v>Feb</v>
      </c>
      <c r="W1377" t="str">
        <f t="shared" si="153"/>
        <v>2015</v>
      </c>
    </row>
    <row r="1378" spans="1:23" ht="30" x14ac:dyDescent="0.2">
      <c r="A1378">
        <v>2928</v>
      </c>
      <c r="B1378" s="3" t="s">
        <v>2928</v>
      </c>
      <c r="C1378" s="3" t="s">
        <v>7038</v>
      </c>
      <c r="D1378">
        <v>1000</v>
      </c>
      <c r="E1378">
        <v>1000</v>
      </c>
      <c r="F1378" t="s">
        <v>8219</v>
      </c>
      <c r="G1378" t="s">
        <v>8224</v>
      </c>
      <c r="H1378" t="s">
        <v>8246</v>
      </c>
      <c r="I1378">
        <v>1457135846</v>
      </c>
      <c r="J1378">
        <v>1454543846</v>
      </c>
      <c r="K1378" t="b">
        <v>0</v>
      </c>
      <c r="L1378">
        <v>24</v>
      </c>
      <c r="M1378" t="b">
        <v>1</v>
      </c>
      <c r="N1378" t="s">
        <v>8305</v>
      </c>
      <c r="O1378" s="8">
        <f t="shared" si="147"/>
        <v>100</v>
      </c>
      <c r="P1378" s="9">
        <f t="shared" si="148"/>
        <v>41.666666666666664</v>
      </c>
      <c r="Q1378" t="s">
        <v>8317</v>
      </c>
      <c r="R1378" t="s">
        <v>8359</v>
      </c>
      <c r="S1378" s="13">
        <f t="shared" si="149"/>
        <v>42403.789884259262</v>
      </c>
      <c r="T1378" s="14">
        <f t="shared" si="150"/>
        <v>42433.789884259262</v>
      </c>
      <c r="U1378" s="13" t="str">
        <f t="shared" si="151"/>
        <v>Feb</v>
      </c>
      <c r="V1378" t="str">
        <f t="shared" si="152"/>
        <v>Mar</v>
      </c>
      <c r="W1378" t="str">
        <f t="shared" si="153"/>
        <v>2016</v>
      </c>
    </row>
    <row r="1379" spans="1:23" ht="45" x14ac:dyDescent="0.2">
      <c r="A1379">
        <v>2961</v>
      </c>
      <c r="B1379" s="3" t="s">
        <v>2961</v>
      </c>
      <c r="C1379" s="3" t="s">
        <v>7071</v>
      </c>
      <c r="D1379">
        <v>5000</v>
      </c>
      <c r="E1379">
        <v>5481</v>
      </c>
      <c r="F1379" t="s">
        <v>8219</v>
      </c>
      <c r="G1379" t="s">
        <v>8224</v>
      </c>
      <c r="H1379" t="s">
        <v>8246</v>
      </c>
      <c r="I1379">
        <v>1427342400</v>
      </c>
      <c r="J1379">
        <v>1424927159</v>
      </c>
      <c r="K1379" t="b">
        <v>0</v>
      </c>
      <c r="L1379">
        <v>108</v>
      </c>
      <c r="M1379" t="b">
        <v>1</v>
      </c>
      <c r="N1379" t="s">
        <v>8271</v>
      </c>
      <c r="O1379" s="8">
        <f t="shared" si="147"/>
        <v>109.62</v>
      </c>
      <c r="P1379" s="9">
        <f t="shared" si="148"/>
        <v>50.75</v>
      </c>
      <c r="Q1379" t="s">
        <v>8317</v>
      </c>
      <c r="R1379" t="s">
        <v>8318</v>
      </c>
      <c r="S1379" s="13">
        <f t="shared" si="149"/>
        <v>42061.004155092589</v>
      </c>
      <c r="T1379" s="14">
        <f t="shared" si="150"/>
        <v>42088.958333333336</v>
      </c>
      <c r="U1379" s="13" t="str">
        <f t="shared" si="151"/>
        <v>Feb</v>
      </c>
      <c r="V1379" t="str">
        <f t="shared" si="152"/>
        <v>Mar</v>
      </c>
      <c r="W1379" t="str">
        <f t="shared" si="153"/>
        <v>2015</v>
      </c>
    </row>
    <row r="1380" spans="1:23" ht="45" x14ac:dyDescent="0.2">
      <c r="A1380">
        <v>2962</v>
      </c>
      <c r="B1380" s="3" t="s">
        <v>2962</v>
      </c>
      <c r="C1380" s="3" t="s">
        <v>7072</v>
      </c>
      <c r="D1380">
        <v>1000</v>
      </c>
      <c r="E1380">
        <v>1218</v>
      </c>
      <c r="F1380" t="s">
        <v>8219</v>
      </c>
      <c r="G1380" t="s">
        <v>8224</v>
      </c>
      <c r="H1380" t="s">
        <v>8246</v>
      </c>
      <c r="I1380">
        <v>1425193140</v>
      </c>
      <c r="J1380">
        <v>1422769906</v>
      </c>
      <c r="K1380" t="b">
        <v>0</v>
      </c>
      <c r="L1380">
        <v>20</v>
      </c>
      <c r="M1380" t="b">
        <v>1</v>
      </c>
      <c r="N1380" t="s">
        <v>8271</v>
      </c>
      <c r="O1380" s="8">
        <f t="shared" si="147"/>
        <v>121.8</v>
      </c>
      <c r="P1380" s="9">
        <f t="shared" si="148"/>
        <v>60.9</v>
      </c>
      <c r="Q1380" t="s">
        <v>8317</v>
      </c>
      <c r="R1380" t="s">
        <v>8318</v>
      </c>
      <c r="S1380" s="13">
        <f t="shared" si="149"/>
        <v>42036.035949074074</v>
      </c>
      <c r="T1380" s="14">
        <f t="shared" si="150"/>
        <v>42064.082638888889</v>
      </c>
      <c r="U1380" s="13" t="str">
        <f t="shared" si="151"/>
        <v>Feb</v>
      </c>
      <c r="V1380" t="str">
        <f t="shared" si="152"/>
        <v>Mar</v>
      </c>
      <c r="W1380" t="str">
        <f t="shared" si="153"/>
        <v>2015</v>
      </c>
    </row>
    <row r="1381" spans="1:23" ht="30" x14ac:dyDescent="0.2">
      <c r="A1381">
        <v>2967</v>
      </c>
      <c r="B1381" s="3" t="s">
        <v>2967</v>
      </c>
      <c r="C1381" s="3" t="s">
        <v>7077</v>
      </c>
      <c r="D1381">
        <v>5000</v>
      </c>
      <c r="E1381">
        <v>5696</v>
      </c>
      <c r="F1381" t="s">
        <v>8219</v>
      </c>
      <c r="G1381" t="s">
        <v>8224</v>
      </c>
      <c r="H1381" t="s">
        <v>8246</v>
      </c>
      <c r="I1381">
        <v>1425872692</v>
      </c>
      <c r="J1381">
        <v>1423284292</v>
      </c>
      <c r="K1381" t="b">
        <v>0</v>
      </c>
      <c r="L1381">
        <v>71</v>
      </c>
      <c r="M1381" t="b">
        <v>1</v>
      </c>
      <c r="N1381" t="s">
        <v>8271</v>
      </c>
      <c r="O1381" s="8">
        <f t="shared" si="147"/>
        <v>113.92</v>
      </c>
      <c r="P1381" s="9">
        <f t="shared" si="148"/>
        <v>80.225352112676063</v>
      </c>
      <c r="Q1381" t="s">
        <v>8317</v>
      </c>
      <c r="R1381" t="s">
        <v>8318</v>
      </c>
      <c r="S1381" s="13">
        <f t="shared" si="149"/>
        <v>42041.989490740736</v>
      </c>
      <c r="T1381" s="14">
        <f t="shared" si="150"/>
        <v>42071.947824074072</v>
      </c>
      <c r="U1381" s="13" t="str">
        <f t="shared" si="151"/>
        <v>Feb</v>
      </c>
      <c r="V1381" t="str">
        <f t="shared" si="152"/>
        <v>Mar</v>
      </c>
      <c r="W1381" t="str">
        <f t="shared" si="153"/>
        <v>2015</v>
      </c>
    </row>
    <row r="1382" spans="1:23" ht="45" x14ac:dyDescent="0.2">
      <c r="A1382">
        <v>2976</v>
      </c>
      <c r="B1382" s="3" t="s">
        <v>2976</v>
      </c>
      <c r="C1382" s="3" t="s">
        <v>7086</v>
      </c>
      <c r="D1382">
        <v>70</v>
      </c>
      <c r="E1382">
        <v>120</v>
      </c>
      <c r="F1382" t="s">
        <v>8219</v>
      </c>
      <c r="G1382" t="s">
        <v>8225</v>
      </c>
      <c r="H1382" t="s">
        <v>8247</v>
      </c>
      <c r="I1382">
        <v>1457870400</v>
      </c>
      <c r="J1382">
        <v>1456421530</v>
      </c>
      <c r="K1382" t="b">
        <v>0</v>
      </c>
      <c r="L1382">
        <v>14</v>
      </c>
      <c r="M1382" t="b">
        <v>1</v>
      </c>
      <c r="N1382" t="s">
        <v>8271</v>
      </c>
      <c r="O1382" s="8">
        <f t="shared" si="147"/>
        <v>171.42857142857142</v>
      </c>
      <c r="P1382" s="9">
        <f t="shared" si="148"/>
        <v>8.5714285714285712</v>
      </c>
      <c r="Q1382" t="s">
        <v>8317</v>
      </c>
      <c r="R1382" t="s">
        <v>8318</v>
      </c>
      <c r="S1382" s="13">
        <f t="shared" si="149"/>
        <v>42425.522337962961</v>
      </c>
      <c r="T1382" s="14">
        <f t="shared" si="150"/>
        <v>42442.291666666664</v>
      </c>
      <c r="U1382" s="13" t="str">
        <f t="shared" si="151"/>
        <v>Feb</v>
      </c>
      <c r="V1382" t="str">
        <f t="shared" si="152"/>
        <v>Mar</v>
      </c>
      <c r="W1382" t="str">
        <f t="shared" si="153"/>
        <v>2016</v>
      </c>
    </row>
    <row r="1383" spans="1:23" ht="45" x14ac:dyDescent="0.2">
      <c r="A1383">
        <v>2997</v>
      </c>
      <c r="B1383" s="3" t="s">
        <v>2997</v>
      </c>
      <c r="C1383" s="3" t="s">
        <v>7107</v>
      </c>
      <c r="D1383">
        <v>10000</v>
      </c>
      <c r="E1383">
        <v>10373</v>
      </c>
      <c r="F1383" t="s">
        <v>8219</v>
      </c>
      <c r="G1383" t="s">
        <v>8224</v>
      </c>
      <c r="H1383" t="s">
        <v>8246</v>
      </c>
      <c r="I1383">
        <v>1488171540</v>
      </c>
      <c r="J1383">
        <v>1486661793</v>
      </c>
      <c r="K1383" t="b">
        <v>0</v>
      </c>
      <c r="L1383">
        <v>115</v>
      </c>
      <c r="M1383" t="b">
        <v>1</v>
      </c>
      <c r="N1383" t="s">
        <v>8303</v>
      </c>
      <c r="O1383" s="8">
        <f t="shared" si="147"/>
        <v>103.73000000000002</v>
      </c>
      <c r="P1383" s="9">
        <f t="shared" si="148"/>
        <v>90.2</v>
      </c>
      <c r="Q1383" t="s">
        <v>8317</v>
      </c>
      <c r="R1383" t="s">
        <v>8357</v>
      </c>
      <c r="S1383" s="13">
        <f t="shared" si="149"/>
        <v>42775.525381944441</v>
      </c>
      <c r="T1383" s="14">
        <f t="shared" si="150"/>
        <v>42792.999305555553</v>
      </c>
      <c r="U1383" s="13" t="str">
        <f t="shared" si="151"/>
        <v>Feb</v>
      </c>
      <c r="V1383" t="str">
        <f t="shared" si="152"/>
        <v>Feb</v>
      </c>
      <c r="W1383" t="str">
        <f t="shared" si="153"/>
        <v>2017</v>
      </c>
    </row>
    <row r="1384" spans="1:23" ht="45" x14ac:dyDescent="0.2">
      <c r="A1384">
        <v>2999</v>
      </c>
      <c r="B1384" s="3" t="s">
        <v>2999</v>
      </c>
      <c r="C1384" s="3" t="s">
        <v>7109</v>
      </c>
      <c r="D1384">
        <v>1350</v>
      </c>
      <c r="E1384">
        <v>1605</v>
      </c>
      <c r="F1384" t="s">
        <v>8219</v>
      </c>
      <c r="G1384" t="s">
        <v>8224</v>
      </c>
      <c r="H1384" t="s">
        <v>8246</v>
      </c>
      <c r="I1384">
        <v>1488333600</v>
      </c>
      <c r="J1384">
        <v>1487094360</v>
      </c>
      <c r="K1384" t="b">
        <v>0</v>
      </c>
      <c r="L1384">
        <v>20</v>
      </c>
      <c r="M1384" t="b">
        <v>1</v>
      </c>
      <c r="N1384" t="s">
        <v>8303</v>
      </c>
      <c r="O1384" s="8">
        <f t="shared" si="147"/>
        <v>118.88888888888889</v>
      </c>
      <c r="P1384" s="9">
        <f t="shared" si="148"/>
        <v>80.25</v>
      </c>
      <c r="Q1384" t="s">
        <v>8317</v>
      </c>
      <c r="R1384" t="s">
        <v>8357</v>
      </c>
      <c r="S1384" s="13">
        <f t="shared" si="149"/>
        <v>42780.531944444439</v>
      </c>
      <c r="T1384" s="14">
        <f t="shared" si="150"/>
        <v>42794.874999999993</v>
      </c>
      <c r="U1384" s="13" t="str">
        <f t="shared" si="151"/>
        <v>Feb</v>
      </c>
      <c r="V1384" t="str">
        <f t="shared" si="152"/>
        <v>Feb</v>
      </c>
      <c r="W1384" t="str">
        <f t="shared" si="153"/>
        <v>2017</v>
      </c>
    </row>
    <row r="1385" spans="1:23" ht="45" x14ac:dyDescent="0.2">
      <c r="A1385">
        <v>3026</v>
      </c>
      <c r="B1385" s="3" t="s">
        <v>3026</v>
      </c>
      <c r="C1385" s="3" t="s">
        <v>7136</v>
      </c>
      <c r="D1385">
        <v>900</v>
      </c>
      <c r="E1385">
        <v>1290</v>
      </c>
      <c r="F1385" t="s">
        <v>8219</v>
      </c>
      <c r="G1385" t="s">
        <v>8225</v>
      </c>
      <c r="H1385" t="s">
        <v>8247</v>
      </c>
      <c r="I1385">
        <v>1488538892</v>
      </c>
      <c r="J1385">
        <v>1487329292</v>
      </c>
      <c r="K1385" t="b">
        <v>0</v>
      </c>
      <c r="L1385">
        <v>25</v>
      </c>
      <c r="M1385" t="b">
        <v>1</v>
      </c>
      <c r="N1385" t="s">
        <v>8303</v>
      </c>
      <c r="O1385" s="8">
        <f t="shared" si="147"/>
        <v>143.33333333333334</v>
      </c>
      <c r="P1385" s="9">
        <f t="shared" si="148"/>
        <v>51.6</v>
      </c>
      <c r="Q1385" t="s">
        <v>8317</v>
      </c>
      <c r="R1385" t="s">
        <v>8357</v>
      </c>
      <c r="S1385" s="13">
        <f t="shared" si="149"/>
        <v>42783.251064814809</v>
      </c>
      <c r="T1385" s="14">
        <f t="shared" si="150"/>
        <v>42797.251064814809</v>
      </c>
      <c r="U1385" s="13" t="str">
        <f t="shared" si="151"/>
        <v>Feb</v>
      </c>
      <c r="V1385" t="str">
        <f t="shared" si="152"/>
        <v>Mar</v>
      </c>
      <c r="W1385" t="str">
        <f t="shared" si="153"/>
        <v>2017</v>
      </c>
    </row>
    <row r="1386" spans="1:23" ht="30" x14ac:dyDescent="0.2">
      <c r="A1386">
        <v>3027</v>
      </c>
      <c r="B1386" s="3" t="s">
        <v>3027</v>
      </c>
      <c r="C1386" s="3" t="s">
        <v>7137</v>
      </c>
      <c r="D1386">
        <v>40000</v>
      </c>
      <c r="E1386">
        <v>52576</v>
      </c>
      <c r="F1386" t="s">
        <v>8219</v>
      </c>
      <c r="G1386" t="s">
        <v>8224</v>
      </c>
      <c r="H1386" t="s">
        <v>8246</v>
      </c>
      <c r="I1386">
        <v>1426866851</v>
      </c>
      <c r="J1386">
        <v>1424278451</v>
      </c>
      <c r="K1386" t="b">
        <v>0</v>
      </c>
      <c r="L1386">
        <v>320</v>
      </c>
      <c r="M1386" t="b">
        <v>1</v>
      </c>
      <c r="N1386" t="s">
        <v>8303</v>
      </c>
      <c r="O1386" s="8">
        <f t="shared" si="147"/>
        <v>131.44</v>
      </c>
      <c r="P1386" s="9">
        <f t="shared" si="148"/>
        <v>164.3</v>
      </c>
      <c r="Q1386" t="s">
        <v>8317</v>
      </c>
      <c r="R1386" t="s">
        <v>8357</v>
      </c>
      <c r="S1386" s="13">
        <f t="shared" si="149"/>
        <v>42053.49596064815</v>
      </c>
      <c r="T1386" s="14">
        <f t="shared" si="150"/>
        <v>42083.454293981478</v>
      </c>
      <c r="U1386" s="13" t="str">
        <f t="shared" si="151"/>
        <v>Feb</v>
      </c>
      <c r="V1386" t="str">
        <f t="shared" si="152"/>
        <v>Mar</v>
      </c>
      <c r="W1386" t="str">
        <f t="shared" si="153"/>
        <v>2015</v>
      </c>
    </row>
    <row r="1387" spans="1:23" ht="30" x14ac:dyDescent="0.2">
      <c r="A1387">
        <v>3219</v>
      </c>
      <c r="B1387" s="3" t="s">
        <v>3219</v>
      </c>
      <c r="C1387" s="3" t="s">
        <v>7329</v>
      </c>
      <c r="D1387">
        <v>20000</v>
      </c>
      <c r="E1387">
        <v>20022</v>
      </c>
      <c r="F1387" t="s">
        <v>8219</v>
      </c>
      <c r="G1387" t="s">
        <v>8224</v>
      </c>
      <c r="H1387" t="s">
        <v>8246</v>
      </c>
      <c r="I1387">
        <v>1427063747</v>
      </c>
      <c r="J1387">
        <v>1424043347</v>
      </c>
      <c r="K1387" t="b">
        <v>1</v>
      </c>
      <c r="L1387">
        <v>119</v>
      </c>
      <c r="M1387" t="b">
        <v>1</v>
      </c>
      <c r="N1387" t="s">
        <v>8271</v>
      </c>
      <c r="O1387" s="8">
        <f t="shared" si="147"/>
        <v>100.11000000000001</v>
      </c>
      <c r="P1387" s="9">
        <f t="shared" si="148"/>
        <v>168.25210084033614</v>
      </c>
      <c r="Q1387" t="s">
        <v>8317</v>
      </c>
      <c r="R1387" t="s">
        <v>8318</v>
      </c>
      <c r="S1387" s="13">
        <f t="shared" si="149"/>
        <v>42050.77484953704</v>
      </c>
      <c r="T1387" s="14">
        <f t="shared" si="150"/>
        <v>42085.733182870368</v>
      </c>
      <c r="U1387" s="13" t="str">
        <f t="shared" si="151"/>
        <v>Feb</v>
      </c>
      <c r="V1387" t="str">
        <f t="shared" si="152"/>
        <v>Mar</v>
      </c>
      <c r="W1387" t="str">
        <f t="shared" si="153"/>
        <v>2015</v>
      </c>
    </row>
    <row r="1388" spans="1:23" ht="30" x14ac:dyDescent="0.2">
      <c r="A1388">
        <v>3220</v>
      </c>
      <c r="B1388" s="3" t="s">
        <v>3220</v>
      </c>
      <c r="C1388" s="3" t="s">
        <v>7330</v>
      </c>
      <c r="D1388">
        <v>15000</v>
      </c>
      <c r="E1388">
        <v>15126</v>
      </c>
      <c r="F1388" t="s">
        <v>8219</v>
      </c>
      <c r="G1388" t="s">
        <v>8224</v>
      </c>
      <c r="H1388" t="s">
        <v>8246</v>
      </c>
      <c r="I1388">
        <v>1489352400</v>
      </c>
      <c r="J1388">
        <v>1486411204</v>
      </c>
      <c r="K1388" t="b">
        <v>1</v>
      </c>
      <c r="L1388">
        <v>59</v>
      </c>
      <c r="M1388" t="b">
        <v>1</v>
      </c>
      <c r="N1388" t="s">
        <v>8271</v>
      </c>
      <c r="O1388" s="8">
        <f t="shared" si="147"/>
        <v>100.84</v>
      </c>
      <c r="P1388" s="9">
        <f t="shared" si="148"/>
        <v>256.37288135593218</v>
      </c>
      <c r="Q1388" t="s">
        <v>8317</v>
      </c>
      <c r="R1388" t="s">
        <v>8318</v>
      </c>
      <c r="S1388" s="13">
        <f t="shared" si="149"/>
        <v>42772.625046296293</v>
      </c>
      <c r="T1388" s="14">
        <f t="shared" si="150"/>
        <v>42806.666666666664</v>
      </c>
      <c r="U1388" s="13" t="str">
        <f t="shared" si="151"/>
        <v>Feb</v>
      </c>
      <c r="V1388" t="str">
        <f t="shared" si="152"/>
        <v>Mar</v>
      </c>
      <c r="W1388" t="str">
        <f t="shared" si="153"/>
        <v>2017</v>
      </c>
    </row>
    <row r="1389" spans="1:23" ht="45" x14ac:dyDescent="0.2">
      <c r="A1389">
        <v>3254</v>
      </c>
      <c r="B1389" s="3" t="s">
        <v>3254</v>
      </c>
      <c r="C1389" s="3" t="s">
        <v>7364</v>
      </c>
      <c r="D1389">
        <v>13000</v>
      </c>
      <c r="E1389">
        <v>13163.5</v>
      </c>
      <c r="F1389" t="s">
        <v>8219</v>
      </c>
      <c r="G1389" t="s">
        <v>8225</v>
      </c>
      <c r="H1389" t="s">
        <v>8247</v>
      </c>
      <c r="I1389">
        <v>1427331809</v>
      </c>
      <c r="J1389">
        <v>1424743409</v>
      </c>
      <c r="K1389" t="b">
        <v>1</v>
      </c>
      <c r="L1389">
        <v>186</v>
      </c>
      <c r="M1389" t="b">
        <v>1</v>
      </c>
      <c r="N1389" t="s">
        <v>8271</v>
      </c>
      <c r="O1389" s="8">
        <f t="shared" si="147"/>
        <v>101.25769230769231</v>
      </c>
      <c r="P1389" s="9">
        <f t="shared" si="148"/>
        <v>70.771505376344081</v>
      </c>
      <c r="Q1389" t="s">
        <v>8317</v>
      </c>
      <c r="R1389" t="s">
        <v>8318</v>
      </c>
      <c r="S1389" s="13">
        <f t="shared" si="149"/>
        <v>42058.877418981479</v>
      </c>
      <c r="T1389" s="14">
        <f t="shared" si="150"/>
        <v>42088.835752314808</v>
      </c>
      <c r="U1389" s="13" t="str">
        <f t="shared" si="151"/>
        <v>Feb</v>
      </c>
      <c r="V1389" t="str">
        <f t="shared" si="152"/>
        <v>Mar</v>
      </c>
      <c r="W1389" t="str">
        <f t="shared" si="153"/>
        <v>2015</v>
      </c>
    </row>
    <row r="1390" spans="1:23" ht="45" x14ac:dyDescent="0.2">
      <c r="A1390">
        <v>3276</v>
      </c>
      <c r="B1390" s="3" t="s">
        <v>3276</v>
      </c>
      <c r="C1390" s="3" t="s">
        <v>7386</v>
      </c>
      <c r="D1390">
        <v>4500</v>
      </c>
      <c r="E1390">
        <v>5258</v>
      </c>
      <c r="F1390" t="s">
        <v>8219</v>
      </c>
      <c r="G1390" t="s">
        <v>8229</v>
      </c>
      <c r="H1390" t="s">
        <v>8251</v>
      </c>
      <c r="I1390">
        <v>1459483140</v>
      </c>
      <c r="J1390">
        <v>1456526879</v>
      </c>
      <c r="K1390" t="b">
        <v>1</v>
      </c>
      <c r="L1390">
        <v>100</v>
      </c>
      <c r="M1390" t="b">
        <v>1</v>
      </c>
      <c r="N1390" t="s">
        <v>8271</v>
      </c>
      <c r="O1390" s="8">
        <f t="shared" si="147"/>
        <v>116.84444444444443</v>
      </c>
      <c r="P1390" s="9">
        <f t="shared" si="148"/>
        <v>52.58</v>
      </c>
      <c r="Q1390" t="s">
        <v>8317</v>
      </c>
      <c r="R1390" t="s">
        <v>8318</v>
      </c>
      <c r="S1390" s="13">
        <f t="shared" si="149"/>
        <v>42426.741655092592</v>
      </c>
      <c r="T1390" s="14">
        <f t="shared" si="150"/>
        <v>42460.957638888889</v>
      </c>
      <c r="U1390" s="13" t="str">
        <f t="shared" si="151"/>
        <v>Feb</v>
      </c>
      <c r="V1390" t="str">
        <f t="shared" si="152"/>
        <v>Mar</v>
      </c>
      <c r="W1390" t="str">
        <f t="shared" si="153"/>
        <v>2016</v>
      </c>
    </row>
    <row r="1391" spans="1:23" ht="60" x14ac:dyDescent="0.2">
      <c r="A1391">
        <v>3290</v>
      </c>
      <c r="B1391" s="3" t="s">
        <v>3290</v>
      </c>
      <c r="C1391" s="3" t="s">
        <v>7400</v>
      </c>
      <c r="D1391">
        <v>2000</v>
      </c>
      <c r="E1391">
        <v>2424</v>
      </c>
      <c r="F1391" t="s">
        <v>8219</v>
      </c>
      <c r="G1391" t="s">
        <v>8225</v>
      </c>
      <c r="H1391" t="s">
        <v>8247</v>
      </c>
      <c r="I1391">
        <v>1489234891</v>
      </c>
      <c r="J1391">
        <v>1486642891</v>
      </c>
      <c r="K1391" t="b">
        <v>0</v>
      </c>
      <c r="L1391">
        <v>72</v>
      </c>
      <c r="M1391" t="b">
        <v>1</v>
      </c>
      <c r="N1391" t="s">
        <v>8271</v>
      </c>
      <c r="O1391" s="8">
        <f t="shared" si="147"/>
        <v>121.2</v>
      </c>
      <c r="P1391" s="9">
        <f t="shared" si="148"/>
        <v>33.666666666666664</v>
      </c>
      <c r="Q1391" t="s">
        <v>8317</v>
      </c>
      <c r="R1391" t="s">
        <v>8318</v>
      </c>
      <c r="S1391" s="13">
        <f t="shared" si="149"/>
        <v>42775.306608796294</v>
      </c>
      <c r="T1391" s="14">
        <f t="shared" si="150"/>
        <v>42805.306608796294</v>
      </c>
      <c r="U1391" s="13" t="str">
        <f t="shared" si="151"/>
        <v>Feb</v>
      </c>
      <c r="V1391" t="str">
        <f t="shared" si="152"/>
        <v>Mar</v>
      </c>
      <c r="W1391" t="str">
        <f t="shared" si="153"/>
        <v>2017</v>
      </c>
    </row>
    <row r="1392" spans="1:23" ht="45" x14ac:dyDescent="0.2">
      <c r="A1392">
        <v>3293</v>
      </c>
      <c r="B1392" s="3" t="s">
        <v>3293</v>
      </c>
      <c r="C1392" s="3" t="s">
        <v>7403</v>
      </c>
      <c r="D1392">
        <v>4500</v>
      </c>
      <c r="E1392">
        <v>7670</v>
      </c>
      <c r="F1392" t="s">
        <v>8219</v>
      </c>
      <c r="G1392" t="s">
        <v>8228</v>
      </c>
      <c r="H1392" t="s">
        <v>8250</v>
      </c>
      <c r="I1392">
        <v>1488622352</v>
      </c>
      <c r="J1392">
        <v>1486030352</v>
      </c>
      <c r="K1392" t="b">
        <v>0</v>
      </c>
      <c r="L1392">
        <v>91</v>
      </c>
      <c r="M1392" t="b">
        <v>1</v>
      </c>
      <c r="N1392" t="s">
        <v>8271</v>
      </c>
      <c r="O1392" s="8">
        <f t="shared" si="147"/>
        <v>170.44444444444446</v>
      </c>
      <c r="P1392" s="9">
        <f t="shared" si="148"/>
        <v>84.285714285714292</v>
      </c>
      <c r="Q1392" t="s">
        <v>8317</v>
      </c>
      <c r="R1392" t="s">
        <v>8318</v>
      </c>
      <c r="S1392" s="13">
        <f t="shared" si="149"/>
        <v>42768.217037037037</v>
      </c>
      <c r="T1392" s="14">
        <f t="shared" si="150"/>
        <v>42798.217037037037</v>
      </c>
      <c r="U1392" s="13" t="str">
        <f t="shared" si="151"/>
        <v>Feb</v>
      </c>
      <c r="V1392" t="str">
        <f t="shared" si="152"/>
        <v>Mar</v>
      </c>
      <c r="W1392" t="str">
        <f t="shared" si="153"/>
        <v>2017</v>
      </c>
    </row>
    <row r="1393" spans="1:23" ht="45" x14ac:dyDescent="0.2">
      <c r="A1393">
        <v>3303</v>
      </c>
      <c r="B1393" s="3" t="s">
        <v>3303</v>
      </c>
      <c r="C1393" s="3" t="s">
        <v>7413</v>
      </c>
      <c r="D1393">
        <v>1800</v>
      </c>
      <c r="E1393">
        <v>2086</v>
      </c>
      <c r="F1393" t="s">
        <v>8219</v>
      </c>
      <c r="G1393" t="s">
        <v>8224</v>
      </c>
      <c r="H1393" t="s">
        <v>8246</v>
      </c>
      <c r="I1393">
        <v>1427553484</v>
      </c>
      <c r="J1393">
        <v>1424533084</v>
      </c>
      <c r="K1393" t="b">
        <v>0</v>
      </c>
      <c r="L1393">
        <v>35</v>
      </c>
      <c r="M1393" t="b">
        <v>1</v>
      </c>
      <c r="N1393" t="s">
        <v>8271</v>
      </c>
      <c r="O1393" s="8">
        <f t="shared" si="147"/>
        <v>115.88888888888889</v>
      </c>
      <c r="P1393" s="9">
        <f t="shared" si="148"/>
        <v>59.6</v>
      </c>
      <c r="Q1393" t="s">
        <v>8317</v>
      </c>
      <c r="R1393" t="s">
        <v>8318</v>
      </c>
      <c r="S1393" s="13">
        <f t="shared" si="149"/>
        <v>42056.443101851844</v>
      </c>
      <c r="T1393" s="14">
        <f t="shared" si="150"/>
        <v>42091.401435185187</v>
      </c>
      <c r="U1393" s="13" t="str">
        <f t="shared" si="151"/>
        <v>Feb</v>
      </c>
      <c r="V1393" t="str">
        <f t="shared" si="152"/>
        <v>Mar</v>
      </c>
      <c r="W1393" t="str">
        <f t="shared" si="153"/>
        <v>2015</v>
      </c>
    </row>
    <row r="1394" spans="1:23" ht="45" x14ac:dyDescent="0.2">
      <c r="A1394">
        <v>3326</v>
      </c>
      <c r="B1394" s="3" t="s">
        <v>3326</v>
      </c>
      <c r="C1394" s="3" t="s">
        <v>7436</v>
      </c>
      <c r="D1394">
        <v>8000</v>
      </c>
      <c r="E1394">
        <v>8110</v>
      </c>
      <c r="F1394" t="s">
        <v>8219</v>
      </c>
      <c r="G1394" t="s">
        <v>8224</v>
      </c>
      <c r="H1394" t="s">
        <v>8246</v>
      </c>
      <c r="I1394">
        <v>1425830905</v>
      </c>
      <c r="J1394">
        <v>1423242505</v>
      </c>
      <c r="K1394" t="b">
        <v>0</v>
      </c>
      <c r="L1394">
        <v>57</v>
      </c>
      <c r="M1394" t="b">
        <v>1</v>
      </c>
      <c r="N1394" t="s">
        <v>8271</v>
      </c>
      <c r="O1394" s="8">
        <f t="shared" si="147"/>
        <v>101.375</v>
      </c>
      <c r="P1394" s="9">
        <f t="shared" si="148"/>
        <v>142.28070175438597</v>
      </c>
      <c r="Q1394" t="s">
        <v>8317</v>
      </c>
      <c r="R1394" t="s">
        <v>8318</v>
      </c>
      <c r="S1394" s="13">
        <f t="shared" si="149"/>
        <v>42041.505844907406</v>
      </c>
      <c r="T1394" s="14">
        <f t="shared" si="150"/>
        <v>42071.464178240734</v>
      </c>
      <c r="U1394" s="13" t="str">
        <f t="shared" si="151"/>
        <v>Feb</v>
      </c>
      <c r="V1394" t="str">
        <f t="shared" si="152"/>
        <v>Mar</v>
      </c>
      <c r="W1394" t="str">
        <f t="shared" si="153"/>
        <v>2015</v>
      </c>
    </row>
    <row r="1395" spans="1:23" ht="30" x14ac:dyDescent="0.2">
      <c r="A1395">
        <v>3338</v>
      </c>
      <c r="B1395" s="3" t="s">
        <v>3338</v>
      </c>
      <c r="C1395" s="3" t="s">
        <v>7448</v>
      </c>
      <c r="D1395">
        <v>15000</v>
      </c>
      <c r="E1395">
        <v>15327</v>
      </c>
      <c r="F1395" t="s">
        <v>8219</v>
      </c>
      <c r="G1395" t="s">
        <v>8224</v>
      </c>
      <c r="H1395" t="s">
        <v>8246</v>
      </c>
      <c r="I1395">
        <v>1487944080</v>
      </c>
      <c r="J1395">
        <v>1486129680</v>
      </c>
      <c r="K1395" t="b">
        <v>0</v>
      </c>
      <c r="L1395">
        <v>112</v>
      </c>
      <c r="M1395" t="b">
        <v>1</v>
      </c>
      <c r="N1395" t="s">
        <v>8271</v>
      </c>
      <c r="O1395" s="8">
        <f t="shared" si="147"/>
        <v>102.18</v>
      </c>
      <c r="P1395" s="9">
        <f t="shared" si="148"/>
        <v>136.84821428571428</v>
      </c>
      <c r="Q1395" t="s">
        <v>8317</v>
      </c>
      <c r="R1395" t="s">
        <v>8318</v>
      </c>
      <c r="S1395" s="13">
        <f t="shared" si="149"/>
        <v>42769.366666666661</v>
      </c>
      <c r="T1395" s="14">
        <f t="shared" si="150"/>
        <v>42790.366666666661</v>
      </c>
      <c r="U1395" s="13" t="str">
        <f t="shared" si="151"/>
        <v>Feb</v>
      </c>
      <c r="V1395" t="str">
        <f t="shared" si="152"/>
        <v>Feb</v>
      </c>
      <c r="W1395" t="str">
        <f t="shared" si="153"/>
        <v>2017</v>
      </c>
    </row>
    <row r="1396" spans="1:23" ht="30" x14ac:dyDescent="0.2">
      <c r="A1396">
        <v>3342</v>
      </c>
      <c r="B1396" s="3" t="s">
        <v>3342</v>
      </c>
      <c r="C1396" s="3" t="s">
        <v>7452</v>
      </c>
      <c r="D1396">
        <v>6000</v>
      </c>
      <c r="E1396">
        <v>6100</v>
      </c>
      <c r="F1396" t="s">
        <v>8219</v>
      </c>
      <c r="G1396" t="s">
        <v>8224</v>
      </c>
      <c r="H1396" t="s">
        <v>8246</v>
      </c>
      <c r="I1396">
        <v>1427864340</v>
      </c>
      <c r="J1396">
        <v>1425020810</v>
      </c>
      <c r="K1396" t="b">
        <v>0</v>
      </c>
      <c r="L1396">
        <v>78</v>
      </c>
      <c r="M1396" t="b">
        <v>1</v>
      </c>
      <c r="N1396" t="s">
        <v>8271</v>
      </c>
      <c r="O1396" s="8">
        <f t="shared" si="147"/>
        <v>101.66666666666666</v>
      </c>
      <c r="P1396" s="9">
        <f t="shared" si="148"/>
        <v>78.205128205128204</v>
      </c>
      <c r="Q1396" t="s">
        <v>8317</v>
      </c>
      <c r="R1396" t="s">
        <v>8318</v>
      </c>
      <c r="S1396" s="13">
        <f t="shared" si="149"/>
        <v>42062.088078703702</v>
      </c>
      <c r="T1396" s="14">
        <f t="shared" si="150"/>
        <v>42094.999305555553</v>
      </c>
      <c r="U1396" s="13" t="str">
        <f t="shared" si="151"/>
        <v>Feb</v>
      </c>
      <c r="V1396" t="str">
        <f t="shared" si="152"/>
        <v>Mar</v>
      </c>
      <c r="W1396" t="str">
        <f t="shared" si="153"/>
        <v>2015</v>
      </c>
    </row>
    <row r="1397" spans="1:23" ht="45" x14ac:dyDescent="0.2">
      <c r="A1397">
        <v>3345</v>
      </c>
      <c r="B1397" s="3" t="s">
        <v>3345</v>
      </c>
      <c r="C1397" s="3" t="s">
        <v>7455</v>
      </c>
      <c r="D1397">
        <v>500</v>
      </c>
      <c r="E1397">
        <v>650</v>
      </c>
      <c r="F1397" t="s">
        <v>8219</v>
      </c>
      <c r="G1397" t="s">
        <v>8224</v>
      </c>
      <c r="H1397" t="s">
        <v>8246</v>
      </c>
      <c r="I1397">
        <v>1429317420</v>
      </c>
      <c r="J1397">
        <v>1424226768</v>
      </c>
      <c r="K1397" t="b">
        <v>0</v>
      </c>
      <c r="L1397">
        <v>13</v>
      </c>
      <c r="M1397" t="b">
        <v>1</v>
      </c>
      <c r="N1397" t="s">
        <v>8271</v>
      </c>
      <c r="O1397" s="8">
        <f t="shared" si="147"/>
        <v>130</v>
      </c>
      <c r="P1397" s="9">
        <f t="shared" si="148"/>
        <v>50</v>
      </c>
      <c r="Q1397" t="s">
        <v>8317</v>
      </c>
      <c r="R1397" t="s">
        <v>8318</v>
      </c>
      <c r="S1397" s="13">
        <f t="shared" si="149"/>
        <v>42052.897777777776</v>
      </c>
      <c r="T1397" s="14">
        <f t="shared" si="150"/>
        <v>42111.817361111105</v>
      </c>
      <c r="U1397" s="13" t="str">
        <f t="shared" si="151"/>
        <v>Feb</v>
      </c>
      <c r="V1397" t="str">
        <f t="shared" si="152"/>
        <v>Apr</v>
      </c>
      <c r="W1397" t="str">
        <f t="shared" si="153"/>
        <v>2015</v>
      </c>
    </row>
    <row r="1398" spans="1:23" ht="45" x14ac:dyDescent="0.2">
      <c r="A1398">
        <v>3346</v>
      </c>
      <c r="B1398" s="3" t="s">
        <v>3346</v>
      </c>
      <c r="C1398" s="3" t="s">
        <v>7456</v>
      </c>
      <c r="D1398">
        <v>1500</v>
      </c>
      <c r="E1398">
        <v>1650</v>
      </c>
      <c r="F1398" t="s">
        <v>8219</v>
      </c>
      <c r="G1398" t="s">
        <v>8224</v>
      </c>
      <c r="H1398" t="s">
        <v>8246</v>
      </c>
      <c r="I1398">
        <v>1424910910</v>
      </c>
      <c r="J1398">
        <v>1424306110</v>
      </c>
      <c r="K1398" t="b">
        <v>0</v>
      </c>
      <c r="L1398">
        <v>18</v>
      </c>
      <c r="M1398" t="b">
        <v>1</v>
      </c>
      <c r="N1398" t="s">
        <v>8271</v>
      </c>
      <c r="O1398" s="8">
        <f t="shared" si="147"/>
        <v>110.00000000000001</v>
      </c>
      <c r="P1398" s="9">
        <f t="shared" si="148"/>
        <v>91.666666666666671</v>
      </c>
      <c r="Q1398" t="s">
        <v>8317</v>
      </c>
      <c r="R1398" t="s">
        <v>8318</v>
      </c>
      <c r="S1398" s="13">
        <f t="shared" si="149"/>
        <v>42053.816087962965</v>
      </c>
      <c r="T1398" s="14">
        <f t="shared" si="150"/>
        <v>42060.816087962965</v>
      </c>
      <c r="U1398" s="13" t="str">
        <f t="shared" si="151"/>
        <v>Feb</v>
      </c>
      <c r="V1398" t="str">
        <f t="shared" si="152"/>
        <v>Feb</v>
      </c>
      <c r="W1398" t="str">
        <f t="shared" si="153"/>
        <v>2015</v>
      </c>
    </row>
    <row r="1399" spans="1:23" ht="45" x14ac:dyDescent="0.2">
      <c r="A1399">
        <v>3362</v>
      </c>
      <c r="B1399" s="3" t="s">
        <v>3361</v>
      </c>
      <c r="C1399" s="3" t="s">
        <v>7472</v>
      </c>
      <c r="D1399">
        <v>500</v>
      </c>
      <c r="E1399">
        <v>1090</v>
      </c>
      <c r="F1399" t="s">
        <v>8219</v>
      </c>
      <c r="G1399" t="s">
        <v>8224</v>
      </c>
      <c r="H1399" t="s">
        <v>8246</v>
      </c>
      <c r="I1399">
        <v>1425704100</v>
      </c>
      <c r="J1399">
        <v>1424484717</v>
      </c>
      <c r="K1399" t="b">
        <v>0</v>
      </c>
      <c r="L1399">
        <v>20</v>
      </c>
      <c r="M1399" t="b">
        <v>1</v>
      </c>
      <c r="N1399" t="s">
        <v>8271</v>
      </c>
      <c r="O1399" s="8">
        <f t="shared" si="147"/>
        <v>218.00000000000003</v>
      </c>
      <c r="P1399" s="9">
        <f t="shared" si="148"/>
        <v>54.5</v>
      </c>
      <c r="Q1399" t="s">
        <v>8317</v>
      </c>
      <c r="R1399" t="s">
        <v>8318</v>
      </c>
      <c r="S1399" s="13">
        <f t="shared" si="149"/>
        <v>42055.883298611108</v>
      </c>
      <c r="T1399" s="14">
        <f t="shared" si="150"/>
        <v>42069.996527777774</v>
      </c>
      <c r="U1399" s="13" t="str">
        <f t="shared" si="151"/>
        <v>Feb</v>
      </c>
      <c r="V1399" t="str">
        <f t="shared" si="152"/>
        <v>Mar</v>
      </c>
      <c r="W1399" t="str">
        <f t="shared" si="153"/>
        <v>2015</v>
      </c>
    </row>
    <row r="1400" spans="1:23" ht="45" x14ac:dyDescent="0.2">
      <c r="A1400">
        <v>3364</v>
      </c>
      <c r="B1400" s="3" t="s">
        <v>3363</v>
      </c>
      <c r="C1400" s="3" t="s">
        <v>7474</v>
      </c>
      <c r="D1400">
        <v>3000</v>
      </c>
      <c r="E1400">
        <v>3178</v>
      </c>
      <c r="F1400" t="s">
        <v>8219</v>
      </c>
      <c r="G1400" t="s">
        <v>8225</v>
      </c>
      <c r="H1400" t="s">
        <v>8247</v>
      </c>
      <c r="I1400">
        <v>1458075600</v>
      </c>
      <c r="J1400">
        <v>1456183649</v>
      </c>
      <c r="K1400" t="b">
        <v>0</v>
      </c>
      <c r="L1400">
        <v>72</v>
      </c>
      <c r="M1400" t="b">
        <v>1</v>
      </c>
      <c r="N1400" t="s">
        <v>8271</v>
      </c>
      <c r="O1400" s="8">
        <f t="shared" si="147"/>
        <v>105.93333333333332</v>
      </c>
      <c r="P1400" s="9">
        <f t="shared" si="148"/>
        <v>44.138888888888886</v>
      </c>
      <c r="Q1400" t="s">
        <v>8317</v>
      </c>
      <c r="R1400" t="s">
        <v>8318</v>
      </c>
      <c r="S1400" s="13">
        <f t="shared" si="149"/>
        <v>42422.769085648142</v>
      </c>
      <c r="T1400" s="14">
        <f t="shared" si="150"/>
        <v>42444.666666666664</v>
      </c>
      <c r="U1400" s="13" t="str">
        <f t="shared" si="151"/>
        <v>Feb</v>
      </c>
      <c r="V1400" t="str">
        <f t="shared" si="152"/>
        <v>Mar</v>
      </c>
      <c r="W1400" t="str">
        <f t="shared" si="153"/>
        <v>2016</v>
      </c>
    </row>
    <row r="1401" spans="1:23" ht="45" x14ac:dyDescent="0.2">
      <c r="A1401">
        <v>3376</v>
      </c>
      <c r="B1401" s="3" t="s">
        <v>3375</v>
      </c>
      <c r="C1401" s="3" t="s">
        <v>7486</v>
      </c>
      <c r="D1401">
        <v>8000</v>
      </c>
      <c r="E1401">
        <v>8001</v>
      </c>
      <c r="F1401" t="s">
        <v>8219</v>
      </c>
      <c r="G1401" t="s">
        <v>8224</v>
      </c>
      <c r="H1401" t="s">
        <v>8246</v>
      </c>
      <c r="I1401">
        <v>1429976994</v>
      </c>
      <c r="J1401">
        <v>1424796594</v>
      </c>
      <c r="K1401" t="b">
        <v>0</v>
      </c>
      <c r="L1401">
        <v>19</v>
      </c>
      <c r="M1401" t="b">
        <v>1</v>
      </c>
      <c r="N1401" t="s">
        <v>8271</v>
      </c>
      <c r="O1401" s="8">
        <f t="shared" si="147"/>
        <v>100.01249999999999</v>
      </c>
      <c r="P1401" s="9">
        <f t="shared" si="148"/>
        <v>421.10526315789474</v>
      </c>
      <c r="Q1401" t="s">
        <v>8317</v>
      </c>
      <c r="R1401" t="s">
        <v>8318</v>
      </c>
      <c r="S1401" s="13">
        <f t="shared" si="149"/>
        <v>42059.492986111109</v>
      </c>
      <c r="T1401" s="14">
        <f t="shared" si="150"/>
        <v>42119.451319444437</v>
      </c>
      <c r="U1401" s="13" t="str">
        <f t="shared" si="151"/>
        <v>Feb</v>
      </c>
      <c r="V1401" t="str">
        <f t="shared" si="152"/>
        <v>Apr</v>
      </c>
      <c r="W1401" t="str">
        <f t="shared" si="153"/>
        <v>2015</v>
      </c>
    </row>
    <row r="1402" spans="1:23" ht="45" x14ac:dyDescent="0.2">
      <c r="A1402">
        <v>3377</v>
      </c>
      <c r="B1402" s="3" t="s">
        <v>3376</v>
      </c>
      <c r="C1402" s="3" t="s">
        <v>7487</v>
      </c>
      <c r="D1402">
        <v>8000</v>
      </c>
      <c r="E1402">
        <v>8084</v>
      </c>
      <c r="F1402" t="s">
        <v>8219</v>
      </c>
      <c r="G1402" t="s">
        <v>8225</v>
      </c>
      <c r="H1402" t="s">
        <v>8247</v>
      </c>
      <c r="I1402">
        <v>1426870560</v>
      </c>
      <c r="J1402">
        <v>1424280899</v>
      </c>
      <c r="K1402" t="b">
        <v>0</v>
      </c>
      <c r="L1402">
        <v>77</v>
      </c>
      <c r="M1402" t="b">
        <v>1</v>
      </c>
      <c r="N1402" t="s">
        <v>8271</v>
      </c>
      <c r="O1402" s="8">
        <f t="shared" si="147"/>
        <v>101.05</v>
      </c>
      <c r="P1402" s="9">
        <f t="shared" si="148"/>
        <v>104.98701298701299</v>
      </c>
      <c r="Q1402" t="s">
        <v>8317</v>
      </c>
      <c r="R1402" t="s">
        <v>8318</v>
      </c>
      <c r="S1402" s="13">
        <f t="shared" si="149"/>
        <v>42053.524293981478</v>
      </c>
      <c r="T1402" s="14">
        <f t="shared" si="150"/>
        <v>42083.49722222222</v>
      </c>
      <c r="U1402" s="13" t="str">
        <f t="shared" si="151"/>
        <v>Feb</v>
      </c>
      <c r="V1402" t="str">
        <f t="shared" si="152"/>
        <v>Mar</v>
      </c>
      <c r="W1402" t="str">
        <f t="shared" si="153"/>
        <v>2015</v>
      </c>
    </row>
    <row r="1403" spans="1:23" ht="45" x14ac:dyDescent="0.2">
      <c r="A1403">
        <v>3381</v>
      </c>
      <c r="B1403" s="3" t="s">
        <v>3380</v>
      </c>
      <c r="C1403" s="3" t="s">
        <v>7491</v>
      </c>
      <c r="D1403">
        <v>4000</v>
      </c>
      <c r="E1403">
        <v>4090</v>
      </c>
      <c r="F1403" t="s">
        <v>8219</v>
      </c>
      <c r="G1403" t="s">
        <v>8224</v>
      </c>
      <c r="H1403" t="s">
        <v>8246</v>
      </c>
      <c r="I1403">
        <v>1426044383</v>
      </c>
      <c r="J1403">
        <v>1423455983</v>
      </c>
      <c r="K1403" t="b">
        <v>0</v>
      </c>
      <c r="L1403">
        <v>48</v>
      </c>
      <c r="M1403" t="b">
        <v>1</v>
      </c>
      <c r="N1403" t="s">
        <v>8271</v>
      </c>
      <c r="O1403" s="8">
        <f t="shared" si="147"/>
        <v>102.25</v>
      </c>
      <c r="P1403" s="9">
        <f t="shared" si="148"/>
        <v>85.208333333333329</v>
      </c>
      <c r="Q1403" t="s">
        <v>8317</v>
      </c>
      <c r="R1403" t="s">
        <v>8318</v>
      </c>
      <c r="S1403" s="13">
        <f t="shared" si="149"/>
        <v>42043.976655092592</v>
      </c>
      <c r="T1403" s="14">
        <f t="shared" si="150"/>
        <v>42073.934988425921</v>
      </c>
      <c r="U1403" s="13" t="str">
        <f t="shared" si="151"/>
        <v>Feb</v>
      </c>
      <c r="V1403" t="str">
        <f t="shared" si="152"/>
        <v>Mar</v>
      </c>
      <c r="W1403" t="str">
        <f t="shared" si="153"/>
        <v>2015</v>
      </c>
    </row>
    <row r="1404" spans="1:23" ht="45" x14ac:dyDescent="0.2">
      <c r="A1404">
        <v>3405</v>
      </c>
      <c r="B1404" s="3" t="s">
        <v>3404</v>
      </c>
      <c r="C1404" s="3" t="s">
        <v>7515</v>
      </c>
      <c r="D1404">
        <v>350</v>
      </c>
      <c r="E1404">
        <v>481.5</v>
      </c>
      <c r="F1404" t="s">
        <v>8219</v>
      </c>
      <c r="G1404" t="s">
        <v>8225</v>
      </c>
      <c r="H1404" t="s">
        <v>8247</v>
      </c>
      <c r="I1404">
        <v>1456876740</v>
      </c>
      <c r="J1404">
        <v>1455063886</v>
      </c>
      <c r="K1404" t="b">
        <v>0</v>
      </c>
      <c r="L1404">
        <v>17</v>
      </c>
      <c r="M1404" t="b">
        <v>1</v>
      </c>
      <c r="N1404" t="s">
        <v>8271</v>
      </c>
      <c r="O1404" s="8">
        <f t="shared" si="147"/>
        <v>137.57142857142856</v>
      </c>
      <c r="P1404" s="9">
        <f t="shared" si="148"/>
        <v>28.323529411764707</v>
      </c>
      <c r="Q1404" t="s">
        <v>8317</v>
      </c>
      <c r="R1404" t="s">
        <v>8318</v>
      </c>
      <c r="S1404" s="13">
        <f t="shared" si="149"/>
        <v>42409.808865740742</v>
      </c>
      <c r="T1404" s="14">
        <f t="shared" si="150"/>
        <v>42430.790972222218</v>
      </c>
      <c r="U1404" s="13" t="str">
        <f t="shared" si="151"/>
        <v>Feb</v>
      </c>
      <c r="V1404" t="str">
        <f t="shared" si="152"/>
        <v>Mar</v>
      </c>
      <c r="W1404" t="str">
        <f t="shared" si="153"/>
        <v>2016</v>
      </c>
    </row>
    <row r="1405" spans="1:23" ht="45" x14ac:dyDescent="0.2">
      <c r="A1405">
        <v>3413</v>
      </c>
      <c r="B1405" s="3" t="s">
        <v>3412</v>
      </c>
      <c r="C1405" s="3" t="s">
        <v>7523</v>
      </c>
      <c r="D1405">
        <v>500</v>
      </c>
      <c r="E1405">
        <v>650</v>
      </c>
      <c r="F1405" t="s">
        <v>8219</v>
      </c>
      <c r="G1405" t="s">
        <v>8224</v>
      </c>
      <c r="H1405" t="s">
        <v>8246</v>
      </c>
      <c r="I1405">
        <v>1425099540</v>
      </c>
      <c r="J1405">
        <v>1424280938</v>
      </c>
      <c r="K1405" t="b">
        <v>0</v>
      </c>
      <c r="L1405">
        <v>14</v>
      </c>
      <c r="M1405" t="b">
        <v>1</v>
      </c>
      <c r="N1405" t="s">
        <v>8271</v>
      </c>
      <c r="O1405" s="8">
        <f t="shared" si="147"/>
        <v>130</v>
      </c>
      <c r="P1405" s="9">
        <f t="shared" si="148"/>
        <v>46.428571428571431</v>
      </c>
      <c r="Q1405" t="s">
        <v>8317</v>
      </c>
      <c r="R1405" t="s">
        <v>8318</v>
      </c>
      <c r="S1405" s="13">
        <f t="shared" si="149"/>
        <v>42053.524745370371</v>
      </c>
      <c r="T1405" s="14">
        <f t="shared" si="150"/>
        <v>42062.999305555553</v>
      </c>
      <c r="U1405" s="13" t="str">
        <f t="shared" si="151"/>
        <v>Feb</v>
      </c>
      <c r="V1405" t="str">
        <f t="shared" si="152"/>
        <v>Feb</v>
      </c>
      <c r="W1405" t="str">
        <f t="shared" si="153"/>
        <v>2015</v>
      </c>
    </row>
    <row r="1406" spans="1:23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47"/>
        <v>1.6620689655172414</v>
      </c>
      <c r="P1406" s="9">
        <f t="shared" si="148"/>
        <v>48.2</v>
      </c>
      <c r="Q1406" t="s">
        <v>8322</v>
      </c>
      <c r="R1406" t="s">
        <v>8341</v>
      </c>
      <c r="S1406" s="13">
        <f t="shared" si="149"/>
        <v>42032.30190972222</v>
      </c>
      <c r="T1406" s="14">
        <f t="shared" si="150"/>
        <v>42057.30190972222</v>
      </c>
      <c r="U1406" s="13" t="str">
        <f t="shared" si="151"/>
        <v>Jan</v>
      </c>
      <c r="V1406" t="str">
        <f t="shared" si="152"/>
        <v>Feb</v>
      </c>
      <c r="W1406" t="str">
        <f t="shared" si="153"/>
        <v>2015</v>
      </c>
    </row>
    <row r="1407" spans="1:23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47"/>
        <v>0.42</v>
      </c>
      <c r="P1407" s="9">
        <f t="shared" si="148"/>
        <v>6.1764705882352944</v>
      </c>
      <c r="Q1407" t="s">
        <v>8322</v>
      </c>
      <c r="R1407" t="s">
        <v>8341</v>
      </c>
      <c r="S1407" s="13">
        <f t="shared" si="149"/>
        <v>41941.472233796296</v>
      </c>
      <c r="T1407" s="14">
        <f t="shared" si="150"/>
        <v>41971.51390046296</v>
      </c>
      <c r="U1407" s="13" t="str">
        <f t="shared" si="151"/>
        <v>Oct</v>
      </c>
      <c r="V1407" t="str">
        <f t="shared" si="152"/>
        <v>Nov</v>
      </c>
      <c r="W1407" t="str">
        <f t="shared" si="153"/>
        <v>2014</v>
      </c>
    </row>
    <row r="1408" spans="1:23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47"/>
        <v>0.125</v>
      </c>
      <c r="P1408" s="9">
        <f t="shared" si="148"/>
        <v>5</v>
      </c>
      <c r="Q1408" t="s">
        <v>8322</v>
      </c>
      <c r="R1408" t="s">
        <v>8341</v>
      </c>
      <c r="S1408" s="13">
        <f t="shared" si="149"/>
        <v>42297.224618055552</v>
      </c>
      <c r="T1408" s="14">
        <f t="shared" si="150"/>
        <v>42350.208333333336</v>
      </c>
      <c r="U1408" s="13" t="str">
        <f t="shared" si="151"/>
        <v>Oct</v>
      </c>
      <c r="V1408" t="str">
        <f t="shared" si="152"/>
        <v>Dec</v>
      </c>
      <c r="W1408" t="str">
        <f t="shared" si="153"/>
        <v>2015</v>
      </c>
    </row>
    <row r="1409" spans="1:23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47"/>
        <v>0.5</v>
      </c>
      <c r="P1409" s="9">
        <f t="shared" si="148"/>
        <v>7.5</v>
      </c>
      <c r="Q1409" t="s">
        <v>8322</v>
      </c>
      <c r="R1409" t="s">
        <v>8341</v>
      </c>
      <c r="S1409" s="13">
        <f t="shared" si="149"/>
        <v>41838.32844907407</v>
      </c>
      <c r="T1409" s="14">
        <f t="shared" si="150"/>
        <v>41863.32844907407</v>
      </c>
      <c r="U1409" s="13" t="str">
        <f t="shared" si="151"/>
        <v>Jul</v>
      </c>
      <c r="V1409" t="str">
        <f t="shared" si="152"/>
        <v>Aug</v>
      </c>
      <c r="W1409" t="str">
        <f t="shared" si="153"/>
        <v>2014</v>
      </c>
    </row>
    <row r="1410" spans="1:23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54">(E1410/D1410)*100</f>
        <v>7.1999999999999993</v>
      </c>
      <c r="P1410" s="9">
        <f t="shared" ref="P1410:P1473" si="155">IFERROR(E1410/L1410,0)</f>
        <v>12</v>
      </c>
      <c r="Q1410" t="s">
        <v>8322</v>
      </c>
      <c r="R1410" t="s">
        <v>8341</v>
      </c>
      <c r="S1410" s="13">
        <f t="shared" ref="S1410:S1473" si="156">(J1410/86400)+25569+(-5/24)</f>
        <v>42291.663842592585</v>
      </c>
      <c r="T1410" s="14">
        <f t="shared" ref="T1410:T1473" si="157">(I1410/86400)+25569+(-5/24)</f>
        <v>42321.705509259256</v>
      </c>
      <c r="U1410" s="13" t="str">
        <f t="shared" ref="U1410:U1473" si="158">TEXT((S1410),"mmm")</f>
        <v>Oct</v>
      </c>
      <c r="V1410" t="str">
        <f t="shared" ref="V1410:V1473" si="159">TEXT((T1410),"mmm")</f>
        <v>Nov</v>
      </c>
      <c r="W1410" t="str">
        <f t="shared" ref="W1410:W1473" si="160">TEXT((S1410),"yyyy")</f>
        <v>2015</v>
      </c>
    </row>
    <row r="1411" spans="1:23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54"/>
        <v>0</v>
      </c>
      <c r="P1411" s="9">
        <f t="shared" si="155"/>
        <v>0</v>
      </c>
      <c r="Q1411" t="s">
        <v>8322</v>
      </c>
      <c r="R1411" t="s">
        <v>8341</v>
      </c>
      <c r="S1411" s="13">
        <f t="shared" si="156"/>
        <v>41944.925173611111</v>
      </c>
      <c r="T1411" s="14">
        <f t="shared" si="157"/>
        <v>42004.966840277775</v>
      </c>
      <c r="U1411" s="13" t="str">
        <f t="shared" si="158"/>
        <v>Nov</v>
      </c>
      <c r="V1411" t="str">
        <f t="shared" si="159"/>
        <v>Dec</v>
      </c>
      <c r="W1411" t="str">
        <f t="shared" si="160"/>
        <v>2014</v>
      </c>
    </row>
    <row r="1412" spans="1:23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54"/>
        <v>1.6666666666666666E-2</v>
      </c>
      <c r="P1412" s="9">
        <f t="shared" si="155"/>
        <v>1</v>
      </c>
      <c r="Q1412" t="s">
        <v>8322</v>
      </c>
      <c r="R1412" t="s">
        <v>8341</v>
      </c>
      <c r="S1412" s="13">
        <f t="shared" si="156"/>
        <v>42479.110185185178</v>
      </c>
      <c r="T1412" s="14">
        <f t="shared" si="157"/>
        <v>42524.110185185178</v>
      </c>
      <c r="U1412" s="13" t="str">
        <f t="shared" si="158"/>
        <v>Apr</v>
      </c>
      <c r="V1412" t="str">
        <f t="shared" si="159"/>
        <v>Jun</v>
      </c>
      <c r="W1412" t="str">
        <f t="shared" si="160"/>
        <v>2016</v>
      </c>
    </row>
    <row r="1413" spans="1:23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54"/>
        <v>0.23333333333333336</v>
      </c>
      <c r="P1413" s="9">
        <f t="shared" si="155"/>
        <v>2.3333333333333335</v>
      </c>
      <c r="Q1413" t="s">
        <v>8322</v>
      </c>
      <c r="R1413" t="s">
        <v>8341</v>
      </c>
      <c r="S1413" s="13">
        <f t="shared" si="156"/>
        <v>42012.850694444445</v>
      </c>
      <c r="T1413" s="14">
        <f t="shared" si="157"/>
        <v>42040.850694444445</v>
      </c>
      <c r="U1413" s="13" t="str">
        <f t="shared" si="158"/>
        <v>Jan</v>
      </c>
      <c r="V1413" t="str">
        <f t="shared" si="159"/>
        <v>Feb</v>
      </c>
      <c r="W1413" t="str">
        <f t="shared" si="160"/>
        <v>2015</v>
      </c>
    </row>
    <row r="1414" spans="1:23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54"/>
        <v>4.5714285714285712</v>
      </c>
      <c r="P1414" s="9">
        <f t="shared" si="155"/>
        <v>24.615384615384617</v>
      </c>
      <c r="Q1414" t="s">
        <v>8322</v>
      </c>
      <c r="R1414" t="s">
        <v>8341</v>
      </c>
      <c r="S1414" s="13">
        <f t="shared" si="156"/>
        <v>41946.855312499996</v>
      </c>
      <c r="T1414" s="14">
        <f t="shared" si="157"/>
        <v>41976.855312499996</v>
      </c>
      <c r="U1414" s="13" t="str">
        <f t="shared" si="158"/>
        <v>Nov</v>
      </c>
      <c r="V1414" t="str">
        <f t="shared" si="159"/>
        <v>Dec</v>
      </c>
      <c r="W1414" t="str">
        <f t="shared" si="160"/>
        <v>2014</v>
      </c>
    </row>
    <row r="1415" spans="1:23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54"/>
        <v>5</v>
      </c>
      <c r="P1415" s="9">
        <f t="shared" si="155"/>
        <v>100</v>
      </c>
      <c r="Q1415" t="s">
        <v>8322</v>
      </c>
      <c r="R1415" t="s">
        <v>8341</v>
      </c>
      <c r="S1415" s="13">
        <f t="shared" si="156"/>
        <v>42360.228819444441</v>
      </c>
      <c r="T1415" s="14">
        <f t="shared" si="157"/>
        <v>42420.228819444441</v>
      </c>
      <c r="U1415" s="13" t="str">
        <f t="shared" si="158"/>
        <v>Dec</v>
      </c>
      <c r="V1415" t="str">
        <f t="shared" si="159"/>
        <v>Feb</v>
      </c>
      <c r="W1415" t="str">
        <f t="shared" si="160"/>
        <v>2015</v>
      </c>
    </row>
    <row r="1416" spans="1:23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54"/>
        <v>0.2</v>
      </c>
      <c r="P1416" s="9">
        <f t="shared" si="155"/>
        <v>1</v>
      </c>
      <c r="Q1416" t="s">
        <v>8322</v>
      </c>
      <c r="R1416" t="s">
        <v>8341</v>
      </c>
      <c r="S1416" s="13">
        <f t="shared" si="156"/>
        <v>42708.044756944444</v>
      </c>
      <c r="T1416" s="14">
        <f t="shared" si="157"/>
        <v>42738.044756944444</v>
      </c>
      <c r="U1416" s="13" t="str">
        <f t="shared" si="158"/>
        <v>Dec</v>
      </c>
      <c r="V1416" t="str">
        <f t="shared" si="159"/>
        <v>Jan</v>
      </c>
      <c r="W1416" t="str">
        <f t="shared" si="160"/>
        <v>2016</v>
      </c>
    </row>
    <row r="1417" spans="1:23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54"/>
        <v>18.181818181818183</v>
      </c>
      <c r="P1417" s="9">
        <f t="shared" si="155"/>
        <v>88.888888888888886</v>
      </c>
      <c r="Q1417" t="s">
        <v>8322</v>
      </c>
      <c r="R1417" t="s">
        <v>8341</v>
      </c>
      <c r="S1417" s="13">
        <f t="shared" si="156"/>
        <v>42192.467488425922</v>
      </c>
      <c r="T1417" s="14">
        <f t="shared" si="157"/>
        <v>42232.467488425922</v>
      </c>
      <c r="U1417" s="13" t="str">
        <f t="shared" si="158"/>
        <v>Jul</v>
      </c>
      <c r="V1417" t="str">
        <f t="shared" si="159"/>
        <v>Aug</v>
      </c>
      <c r="W1417" t="str">
        <f t="shared" si="160"/>
        <v>2015</v>
      </c>
    </row>
    <row r="1418" spans="1:23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54"/>
        <v>0</v>
      </c>
      <c r="P1418" s="9">
        <f t="shared" si="155"/>
        <v>0</v>
      </c>
      <c r="Q1418" t="s">
        <v>8322</v>
      </c>
      <c r="R1418" t="s">
        <v>8341</v>
      </c>
      <c r="S1418" s="13">
        <f t="shared" si="156"/>
        <v>42299.717812499999</v>
      </c>
      <c r="T1418" s="14">
        <f t="shared" si="157"/>
        <v>42329.759479166663</v>
      </c>
      <c r="U1418" s="13" t="str">
        <f t="shared" si="158"/>
        <v>Oct</v>
      </c>
      <c r="V1418" t="str">
        <f t="shared" si="159"/>
        <v>Nov</v>
      </c>
      <c r="W1418" t="str">
        <f t="shared" si="160"/>
        <v>2015</v>
      </c>
    </row>
    <row r="1419" spans="1:23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54"/>
        <v>1.2222222222222223</v>
      </c>
      <c r="P1419" s="9">
        <f t="shared" si="155"/>
        <v>27.5</v>
      </c>
      <c r="Q1419" t="s">
        <v>8322</v>
      </c>
      <c r="R1419" t="s">
        <v>8341</v>
      </c>
      <c r="S1419" s="13">
        <f t="shared" si="156"/>
        <v>42231.941828703704</v>
      </c>
      <c r="T1419" s="14">
        <f t="shared" si="157"/>
        <v>42262.257638888885</v>
      </c>
      <c r="U1419" s="13" t="str">
        <f t="shared" si="158"/>
        <v>Aug</v>
      </c>
      <c r="V1419" t="str">
        <f t="shared" si="159"/>
        <v>Sep</v>
      </c>
      <c r="W1419" t="str">
        <f t="shared" si="160"/>
        <v>2015</v>
      </c>
    </row>
    <row r="1420" spans="1:23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54"/>
        <v>0.2</v>
      </c>
      <c r="P1420" s="9">
        <f t="shared" si="155"/>
        <v>6</v>
      </c>
      <c r="Q1420" t="s">
        <v>8322</v>
      </c>
      <c r="R1420" t="s">
        <v>8341</v>
      </c>
      <c r="S1420" s="13">
        <f t="shared" si="156"/>
        <v>42395.248078703698</v>
      </c>
      <c r="T1420" s="14">
        <f t="shared" si="157"/>
        <v>42425.248078703698</v>
      </c>
      <c r="U1420" s="13" t="str">
        <f t="shared" si="158"/>
        <v>Jan</v>
      </c>
      <c r="V1420" t="str">
        <f t="shared" si="159"/>
        <v>Feb</v>
      </c>
      <c r="W1420" t="str">
        <f t="shared" si="160"/>
        <v>2016</v>
      </c>
    </row>
    <row r="1421" spans="1:23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54"/>
        <v>7.0634920634920633</v>
      </c>
      <c r="P1421" s="9">
        <f t="shared" si="155"/>
        <v>44.5</v>
      </c>
      <c r="Q1421" t="s">
        <v>8322</v>
      </c>
      <c r="R1421" t="s">
        <v>8341</v>
      </c>
      <c r="S1421" s="13">
        <f t="shared" si="156"/>
        <v>42622.24790509259</v>
      </c>
      <c r="T1421" s="14">
        <f t="shared" si="157"/>
        <v>42652.24790509259</v>
      </c>
      <c r="U1421" s="13" t="str">
        <f t="shared" si="158"/>
        <v>Sep</v>
      </c>
      <c r="V1421" t="str">
        <f t="shared" si="159"/>
        <v>Oct</v>
      </c>
      <c r="W1421" t="str">
        <f t="shared" si="160"/>
        <v>2016</v>
      </c>
    </row>
    <row r="1422" spans="1:23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54"/>
        <v>2.7272727272727271</v>
      </c>
      <c r="P1422" s="9">
        <f t="shared" si="155"/>
        <v>1</v>
      </c>
      <c r="Q1422" t="s">
        <v>8322</v>
      </c>
      <c r="R1422" t="s">
        <v>8341</v>
      </c>
      <c r="S1422" s="13">
        <f t="shared" si="156"/>
        <v>42524.459328703706</v>
      </c>
      <c r="T1422" s="14">
        <f t="shared" si="157"/>
        <v>42549.459328703706</v>
      </c>
      <c r="U1422" s="13" t="str">
        <f t="shared" si="158"/>
        <v>Jun</v>
      </c>
      <c r="V1422" t="str">
        <f t="shared" si="159"/>
        <v>Jun</v>
      </c>
      <c r="W1422" t="str">
        <f t="shared" si="160"/>
        <v>2016</v>
      </c>
    </row>
    <row r="1423" spans="1:23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54"/>
        <v>0.1</v>
      </c>
      <c r="P1423" s="9">
        <f t="shared" si="155"/>
        <v>100</v>
      </c>
      <c r="Q1423" t="s">
        <v>8322</v>
      </c>
      <c r="R1423" t="s">
        <v>8341</v>
      </c>
      <c r="S1423" s="13">
        <f t="shared" si="156"/>
        <v>42013.707280092589</v>
      </c>
      <c r="T1423" s="14">
        <f t="shared" si="157"/>
        <v>42043.707280092589</v>
      </c>
      <c r="U1423" s="13" t="str">
        <f t="shared" si="158"/>
        <v>Jan</v>
      </c>
      <c r="V1423" t="str">
        <f t="shared" si="159"/>
        <v>Feb</v>
      </c>
      <c r="W1423" t="str">
        <f t="shared" si="160"/>
        <v>2015</v>
      </c>
    </row>
    <row r="1424" spans="1:23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54"/>
        <v>0.104</v>
      </c>
      <c r="P1424" s="9">
        <f t="shared" si="155"/>
        <v>13</v>
      </c>
      <c r="Q1424" t="s">
        <v>8322</v>
      </c>
      <c r="R1424" t="s">
        <v>8341</v>
      </c>
      <c r="S1424" s="13">
        <f t="shared" si="156"/>
        <v>42604.031296296293</v>
      </c>
      <c r="T1424" s="14">
        <f t="shared" si="157"/>
        <v>42634.031296296293</v>
      </c>
      <c r="U1424" s="13" t="str">
        <f t="shared" si="158"/>
        <v>Aug</v>
      </c>
      <c r="V1424" t="str">
        <f t="shared" si="159"/>
        <v>Sep</v>
      </c>
      <c r="W1424" t="str">
        <f t="shared" si="160"/>
        <v>2016</v>
      </c>
    </row>
    <row r="1425" spans="1:23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54"/>
        <v>0.33333333333333337</v>
      </c>
      <c r="P1425" s="9">
        <f t="shared" si="155"/>
        <v>100</v>
      </c>
      <c r="Q1425" t="s">
        <v>8322</v>
      </c>
      <c r="R1425" t="s">
        <v>8341</v>
      </c>
      <c r="S1425" s="13">
        <f t="shared" si="156"/>
        <v>42340.151979166665</v>
      </c>
      <c r="T1425" s="14">
        <f t="shared" si="157"/>
        <v>42370.151979166665</v>
      </c>
      <c r="U1425" s="13" t="str">
        <f t="shared" si="158"/>
        <v>Dec</v>
      </c>
      <c r="V1425" t="str">
        <f t="shared" si="159"/>
        <v>Jan</v>
      </c>
      <c r="W1425" t="str">
        <f t="shared" si="160"/>
        <v>2015</v>
      </c>
    </row>
    <row r="1426" spans="1:23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54"/>
        <v>20.36</v>
      </c>
      <c r="P1426" s="9">
        <f t="shared" si="155"/>
        <v>109.07142857142857</v>
      </c>
      <c r="Q1426" t="s">
        <v>8322</v>
      </c>
      <c r="R1426" t="s">
        <v>8341</v>
      </c>
      <c r="S1426" s="13">
        <f t="shared" si="156"/>
        <v>42676.509282407402</v>
      </c>
      <c r="T1426" s="14">
        <f t="shared" si="157"/>
        <v>42689.550949074073</v>
      </c>
      <c r="U1426" s="13" t="str">
        <f t="shared" si="158"/>
        <v>Nov</v>
      </c>
      <c r="V1426" t="str">
        <f t="shared" si="159"/>
        <v>Nov</v>
      </c>
      <c r="W1426" t="str">
        <f t="shared" si="160"/>
        <v>2016</v>
      </c>
    </row>
    <row r="1427" spans="1:23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54"/>
        <v>0</v>
      </c>
      <c r="P1427" s="9">
        <f t="shared" si="155"/>
        <v>0</v>
      </c>
      <c r="Q1427" t="s">
        <v>8322</v>
      </c>
      <c r="R1427" t="s">
        <v>8341</v>
      </c>
      <c r="S1427" s="13">
        <f t="shared" si="156"/>
        <v>42092.923136574071</v>
      </c>
      <c r="T1427" s="14">
        <f t="shared" si="157"/>
        <v>42122.923136574071</v>
      </c>
      <c r="U1427" s="13" t="str">
        <f t="shared" si="158"/>
        <v>Mar</v>
      </c>
      <c r="V1427" t="str">
        <f t="shared" si="159"/>
        <v>Apr</v>
      </c>
      <c r="W1427" t="str">
        <f t="shared" si="160"/>
        <v>2015</v>
      </c>
    </row>
    <row r="1428" spans="1:23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54"/>
        <v>0</v>
      </c>
      <c r="P1428" s="9">
        <f t="shared" si="155"/>
        <v>0</v>
      </c>
      <c r="Q1428" t="s">
        <v>8322</v>
      </c>
      <c r="R1428" t="s">
        <v>8341</v>
      </c>
      <c r="S1428" s="13">
        <f t="shared" si="156"/>
        <v>42180.181944444441</v>
      </c>
      <c r="T1428" s="14">
        <f t="shared" si="157"/>
        <v>42240.181944444441</v>
      </c>
      <c r="U1428" s="13" t="str">
        <f t="shared" si="158"/>
        <v>Jun</v>
      </c>
      <c r="V1428" t="str">
        <f t="shared" si="159"/>
        <v>Aug</v>
      </c>
      <c r="W1428" t="str">
        <f t="shared" si="160"/>
        <v>2015</v>
      </c>
    </row>
    <row r="1429" spans="1:23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54"/>
        <v>8.3800000000000008</v>
      </c>
      <c r="P1429" s="9">
        <f t="shared" si="155"/>
        <v>104.75</v>
      </c>
      <c r="Q1429" t="s">
        <v>8322</v>
      </c>
      <c r="R1429" t="s">
        <v>8341</v>
      </c>
      <c r="S1429" s="13">
        <f t="shared" si="156"/>
        <v>42601.643344907403</v>
      </c>
      <c r="T1429" s="14">
        <f t="shared" si="157"/>
        <v>42631.643344907403</v>
      </c>
      <c r="U1429" s="13" t="str">
        <f t="shared" si="158"/>
        <v>Aug</v>
      </c>
      <c r="V1429" t="str">
        <f t="shared" si="159"/>
        <v>Sep</v>
      </c>
      <c r="W1429" t="str">
        <f t="shared" si="160"/>
        <v>2016</v>
      </c>
    </row>
    <row r="1430" spans="1:23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54"/>
        <v>4.5</v>
      </c>
      <c r="P1430" s="9">
        <f t="shared" si="155"/>
        <v>15</v>
      </c>
      <c r="Q1430" t="s">
        <v>8322</v>
      </c>
      <c r="R1430" t="s">
        <v>8341</v>
      </c>
      <c r="S1430" s="13">
        <f t="shared" si="156"/>
        <v>42432.171493055554</v>
      </c>
      <c r="T1430" s="14">
        <f t="shared" si="157"/>
        <v>42462.129826388882</v>
      </c>
      <c r="U1430" s="13" t="str">
        <f t="shared" si="158"/>
        <v>Mar</v>
      </c>
      <c r="V1430" t="str">
        <f t="shared" si="159"/>
        <v>Apr</v>
      </c>
      <c r="W1430" t="str">
        <f t="shared" si="160"/>
        <v>2016</v>
      </c>
    </row>
    <row r="1431" spans="1:23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54"/>
        <v>0</v>
      </c>
      <c r="P1431" s="9">
        <f t="shared" si="155"/>
        <v>0</v>
      </c>
      <c r="Q1431" t="s">
        <v>8322</v>
      </c>
      <c r="R1431" t="s">
        <v>8341</v>
      </c>
      <c r="S1431" s="13">
        <f t="shared" si="156"/>
        <v>42073.852337962962</v>
      </c>
      <c r="T1431" s="14">
        <f t="shared" si="157"/>
        <v>42103.852337962962</v>
      </c>
      <c r="U1431" s="13" t="str">
        <f t="shared" si="158"/>
        <v>Mar</v>
      </c>
      <c r="V1431" t="str">
        <f t="shared" si="159"/>
        <v>Apr</v>
      </c>
      <c r="W1431" t="str">
        <f t="shared" si="160"/>
        <v>2015</v>
      </c>
    </row>
    <row r="1432" spans="1:23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54"/>
        <v>8.06</v>
      </c>
      <c r="P1432" s="9">
        <f t="shared" si="155"/>
        <v>80.599999999999994</v>
      </c>
      <c r="Q1432" t="s">
        <v>8322</v>
      </c>
      <c r="R1432" t="s">
        <v>8341</v>
      </c>
      <c r="S1432" s="13">
        <f t="shared" si="156"/>
        <v>41961.605185185188</v>
      </c>
      <c r="T1432" s="14">
        <f t="shared" si="157"/>
        <v>41992.605185185188</v>
      </c>
      <c r="U1432" s="13" t="str">
        <f t="shared" si="158"/>
        <v>Nov</v>
      </c>
      <c r="V1432" t="str">
        <f t="shared" si="159"/>
        <v>Dec</v>
      </c>
      <c r="W1432" t="str">
        <f t="shared" si="160"/>
        <v>2014</v>
      </c>
    </row>
    <row r="1433" spans="1:23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54"/>
        <v>31.94705882352941</v>
      </c>
      <c r="P1433" s="9">
        <f t="shared" si="155"/>
        <v>115.55319148936171</v>
      </c>
      <c r="Q1433" t="s">
        <v>8322</v>
      </c>
      <c r="R1433" t="s">
        <v>8341</v>
      </c>
      <c r="S1433" s="13">
        <f t="shared" si="156"/>
        <v>42304.002499999995</v>
      </c>
      <c r="T1433" s="14">
        <f t="shared" si="157"/>
        <v>42334.044166666667</v>
      </c>
      <c r="U1433" s="13" t="str">
        <f t="shared" si="158"/>
        <v>Oct</v>
      </c>
      <c r="V1433" t="str">
        <f t="shared" si="159"/>
        <v>Nov</v>
      </c>
      <c r="W1433" t="str">
        <f t="shared" si="160"/>
        <v>2015</v>
      </c>
    </row>
    <row r="1434" spans="1:23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54"/>
        <v>0</v>
      </c>
      <c r="P1434" s="9">
        <f t="shared" si="155"/>
        <v>0</v>
      </c>
      <c r="Q1434" t="s">
        <v>8322</v>
      </c>
      <c r="R1434" t="s">
        <v>8341</v>
      </c>
      <c r="S1434" s="13">
        <f t="shared" si="156"/>
        <v>42175.572083333333</v>
      </c>
      <c r="T1434" s="14">
        <f t="shared" si="157"/>
        <v>42205.572083333333</v>
      </c>
      <c r="U1434" s="13" t="str">
        <f t="shared" si="158"/>
        <v>Jun</v>
      </c>
      <c r="V1434" t="str">
        <f t="shared" si="159"/>
        <v>Jul</v>
      </c>
      <c r="W1434" t="str">
        <f t="shared" si="160"/>
        <v>2015</v>
      </c>
    </row>
    <row r="1435" spans="1:23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54"/>
        <v>6.708333333333333</v>
      </c>
      <c r="P1435" s="9">
        <f t="shared" si="155"/>
        <v>80.5</v>
      </c>
      <c r="Q1435" t="s">
        <v>8322</v>
      </c>
      <c r="R1435" t="s">
        <v>8341</v>
      </c>
      <c r="S1435" s="13">
        <f t="shared" si="156"/>
        <v>42673.417534722219</v>
      </c>
      <c r="T1435" s="14">
        <f t="shared" si="157"/>
        <v>42714.249999999993</v>
      </c>
      <c r="U1435" s="13" t="str">
        <f t="shared" si="158"/>
        <v>Oct</v>
      </c>
      <c r="V1435" t="str">
        <f t="shared" si="159"/>
        <v>Dec</v>
      </c>
      <c r="W1435" t="str">
        <f t="shared" si="160"/>
        <v>2016</v>
      </c>
    </row>
    <row r="1436" spans="1:23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54"/>
        <v>9.9878048780487809</v>
      </c>
      <c r="P1436" s="9">
        <f t="shared" si="155"/>
        <v>744.5454545454545</v>
      </c>
      <c r="Q1436" t="s">
        <v>8322</v>
      </c>
      <c r="R1436" t="s">
        <v>8341</v>
      </c>
      <c r="S1436" s="13">
        <f t="shared" si="156"/>
        <v>42142.558773148143</v>
      </c>
      <c r="T1436" s="14">
        <f t="shared" si="157"/>
        <v>42163.416666666664</v>
      </c>
      <c r="U1436" s="13" t="str">
        <f t="shared" si="158"/>
        <v>May</v>
      </c>
      <c r="V1436" t="str">
        <f t="shared" si="159"/>
        <v>Jun</v>
      </c>
      <c r="W1436" t="str">
        <f t="shared" si="160"/>
        <v>2015</v>
      </c>
    </row>
    <row r="1437" spans="1:23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54"/>
        <v>0.1</v>
      </c>
      <c r="P1437" s="9">
        <f t="shared" si="155"/>
        <v>7.5</v>
      </c>
      <c r="Q1437" t="s">
        <v>8322</v>
      </c>
      <c r="R1437" t="s">
        <v>8341</v>
      </c>
      <c r="S1437" s="13">
        <f t="shared" si="156"/>
        <v>42258.57199074074</v>
      </c>
      <c r="T1437" s="14">
        <f t="shared" si="157"/>
        <v>42288.57199074074</v>
      </c>
      <c r="U1437" s="13" t="str">
        <f t="shared" si="158"/>
        <v>Sep</v>
      </c>
      <c r="V1437" t="str">
        <f t="shared" si="159"/>
        <v>Oct</v>
      </c>
      <c r="W1437" t="str">
        <f t="shared" si="160"/>
        <v>2015</v>
      </c>
    </row>
    <row r="1438" spans="1:23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54"/>
        <v>0.77</v>
      </c>
      <c r="P1438" s="9">
        <f t="shared" si="155"/>
        <v>38.5</v>
      </c>
      <c r="Q1438" t="s">
        <v>8322</v>
      </c>
      <c r="R1438" t="s">
        <v>8341</v>
      </c>
      <c r="S1438" s="13">
        <f t="shared" si="156"/>
        <v>42391.141863425924</v>
      </c>
      <c r="T1438" s="14">
        <f t="shared" si="157"/>
        <v>42421.141863425924</v>
      </c>
      <c r="U1438" s="13" t="str">
        <f t="shared" si="158"/>
        <v>Jan</v>
      </c>
      <c r="V1438" t="str">
        <f t="shared" si="159"/>
        <v>Feb</v>
      </c>
      <c r="W1438" t="str">
        <f t="shared" si="160"/>
        <v>2016</v>
      </c>
    </row>
    <row r="1439" spans="1:23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54"/>
        <v>26.900000000000002</v>
      </c>
      <c r="P1439" s="9">
        <f t="shared" si="155"/>
        <v>36.68181818181818</v>
      </c>
      <c r="Q1439" t="s">
        <v>8322</v>
      </c>
      <c r="R1439" t="s">
        <v>8341</v>
      </c>
      <c r="S1439" s="13">
        <f t="shared" si="156"/>
        <v>41796.32336805555</v>
      </c>
      <c r="T1439" s="14">
        <f t="shared" si="157"/>
        <v>41832.999305555553</v>
      </c>
      <c r="U1439" s="13" t="str">
        <f t="shared" si="158"/>
        <v>Jun</v>
      </c>
      <c r="V1439" t="str">
        <f t="shared" si="159"/>
        <v>Jul</v>
      </c>
      <c r="W1439" t="str">
        <f t="shared" si="160"/>
        <v>2014</v>
      </c>
    </row>
    <row r="1440" spans="1:23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54"/>
        <v>3</v>
      </c>
      <c r="P1440" s="9">
        <f t="shared" si="155"/>
        <v>75</v>
      </c>
      <c r="Q1440" t="s">
        <v>8322</v>
      </c>
      <c r="R1440" t="s">
        <v>8341</v>
      </c>
      <c r="S1440" s="13">
        <f t="shared" si="156"/>
        <v>42457.663182870368</v>
      </c>
      <c r="T1440" s="14">
        <f t="shared" si="157"/>
        <v>42487.371527777774</v>
      </c>
      <c r="U1440" s="13" t="str">
        <f t="shared" si="158"/>
        <v>Mar</v>
      </c>
      <c r="V1440" t="str">
        <f t="shared" si="159"/>
        <v>Apr</v>
      </c>
      <c r="W1440" t="str">
        <f t="shared" si="160"/>
        <v>2016</v>
      </c>
    </row>
    <row r="1441" spans="1:23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54"/>
        <v>6.6055045871559637</v>
      </c>
      <c r="P1441" s="9">
        <f t="shared" si="155"/>
        <v>30</v>
      </c>
      <c r="Q1441" t="s">
        <v>8322</v>
      </c>
      <c r="R1441" t="s">
        <v>8341</v>
      </c>
      <c r="S1441" s="13">
        <f t="shared" si="156"/>
        <v>42040.621539351851</v>
      </c>
      <c r="T1441" s="14">
        <f t="shared" si="157"/>
        <v>42070.621539351851</v>
      </c>
      <c r="U1441" s="13" t="str">
        <f t="shared" si="158"/>
        <v>Feb</v>
      </c>
      <c r="V1441" t="str">
        <f t="shared" si="159"/>
        <v>Mar</v>
      </c>
      <c r="W1441" t="str">
        <f t="shared" si="160"/>
        <v>2015</v>
      </c>
    </row>
    <row r="1442" spans="1:23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54"/>
        <v>7.6923076923076927E-3</v>
      </c>
      <c r="P1442" s="9">
        <f t="shared" si="155"/>
        <v>1</v>
      </c>
      <c r="Q1442" t="s">
        <v>8322</v>
      </c>
      <c r="R1442" t="s">
        <v>8341</v>
      </c>
      <c r="S1442" s="13">
        <f t="shared" si="156"/>
        <v>42486.540081018517</v>
      </c>
      <c r="T1442" s="14">
        <f t="shared" si="157"/>
        <v>42516.540081018517</v>
      </c>
      <c r="U1442" s="13" t="str">
        <f t="shared" si="158"/>
        <v>Apr</v>
      </c>
      <c r="V1442" t="str">
        <f t="shared" si="159"/>
        <v>May</v>
      </c>
      <c r="W1442" t="str">
        <f t="shared" si="160"/>
        <v>2016</v>
      </c>
    </row>
    <row r="1443" spans="1:23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54"/>
        <v>1.1222222222222222</v>
      </c>
      <c r="P1443" s="9">
        <f t="shared" si="155"/>
        <v>673.33333333333337</v>
      </c>
      <c r="Q1443" t="s">
        <v>8322</v>
      </c>
      <c r="R1443" t="s">
        <v>8341</v>
      </c>
      <c r="S1443" s="13">
        <f t="shared" si="156"/>
        <v>42198.557511574072</v>
      </c>
      <c r="T1443" s="14">
        <f t="shared" si="157"/>
        <v>42258.557511574072</v>
      </c>
      <c r="U1443" s="13" t="str">
        <f t="shared" si="158"/>
        <v>Jul</v>
      </c>
      <c r="V1443" t="str">
        <f t="shared" si="159"/>
        <v>Sep</v>
      </c>
      <c r="W1443" t="str">
        <f t="shared" si="160"/>
        <v>2015</v>
      </c>
    </row>
    <row r="1444" spans="1:23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54"/>
        <v>0</v>
      </c>
      <c r="P1444" s="9">
        <f t="shared" si="155"/>
        <v>0</v>
      </c>
      <c r="Q1444" t="s">
        <v>8322</v>
      </c>
      <c r="R1444" t="s">
        <v>8341</v>
      </c>
      <c r="S1444" s="13">
        <f t="shared" si="156"/>
        <v>42485.437013888884</v>
      </c>
      <c r="T1444" s="14">
        <f t="shared" si="157"/>
        <v>42515.437013888884</v>
      </c>
      <c r="U1444" s="13" t="str">
        <f t="shared" si="158"/>
        <v>Apr</v>
      </c>
      <c r="V1444" t="str">
        <f t="shared" si="159"/>
        <v>May</v>
      </c>
      <c r="W1444" t="str">
        <f t="shared" si="160"/>
        <v>2016</v>
      </c>
    </row>
    <row r="1445" spans="1:23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54"/>
        <v>0</v>
      </c>
      <c r="P1445" s="9">
        <f t="shared" si="155"/>
        <v>0</v>
      </c>
      <c r="Q1445" t="s">
        <v>8322</v>
      </c>
      <c r="R1445" t="s">
        <v>8341</v>
      </c>
      <c r="S1445" s="13">
        <f t="shared" si="156"/>
        <v>42707.71769675926</v>
      </c>
      <c r="T1445" s="14">
        <f t="shared" si="157"/>
        <v>42737.71769675926</v>
      </c>
      <c r="U1445" s="13" t="str">
        <f t="shared" si="158"/>
        <v>Dec</v>
      </c>
      <c r="V1445" t="str">
        <f t="shared" si="159"/>
        <v>Jan</v>
      </c>
      <c r="W1445" t="str">
        <f t="shared" si="160"/>
        <v>2016</v>
      </c>
    </row>
    <row r="1446" spans="1:23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54"/>
        <v>0</v>
      </c>
      <c r="P1446" s="9">
        <f t="shared" si="155"/>
        <v>0</v>
      </c>
      <c r="Q1446" t="s">
        <v>8322</v>
      </c>
      <c r="R1446" t="s">
        <v>8341</v>
      </c>
      <c r="S1446" s="13">
        <f t="shared" si="156"/>
        <v>42199.665069444447</v>
      </c>
      <c r="T1446" s="14">
        <f t="shared" si="157"/>
        <v>42259.665069444447</v>
      </c>
      <c r="U1446" s="13" t="str">
        <f t="shared" si="158"/>
        <v>Jul</v>
      </c>
      <c r="V1446" t="str">
        <f t="shared" si="159"/>
        <v>Sep</v>
      </c>
      <c r="W1446" t="str">
        <f t="shared" si="160"/>
        <v>2015</v>
      </c>
    </row>
    <row r="1447" spans="1:23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54"/>
        <v>0</v>
      </c>
      <c r="P1447" s="9">
        <f t="shared" si="155"/>
        <v>0</v>
      </c>
      <c r="Q1447" t="s">
        <v>8322</v>
      </c>
      <c r="R1447" t="s">
        <v>8341</v>
      </c>
      <c r="S1447" s="13">
        <f t="shared" si="156"/>
        <v>42139.333969907406</v>
      </c>
      <c r="T1447" s="14">
        <f t="shared" si="157"/>
        <v>42169.333969907406</v>
      </c>
      <c r="U1447" s="13" t="str">
        <f t="shared" si="158"/>
        <v>May</v>
      </c>
      <c r="V1447" t="str">
        <f t="shared" si="159"/>
        <v>Jun</v>
      </c>
      <c r="W1447" t="str">
        <f t="shared" si="160"/>
        <v>2015</v>
      </c>
    </row>
    <row r="1448" spans="1:23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54"/>
        <v>0</v>
      </c>
      <c r="P1448" s="9">
        <f t="shared" si="155"/>
        <v>0</v>
      </c>
      <c r="Q1448" t="s">
        <v>8322</v>
      </c>
      <c r="R1448" t="s">
        <v>8341</v>
      </c>
      <c r="S1448" s="13">
        <f t="shared" si="156"/>
        <v>42461.239328703705</v>
      </c>
      <c r="T1448" s="14">
        <f t="shared" si="157"/>
        <v>42481.239328703705</v>
      </c>
      <c r="U1448" s="13" t="str">
        <f t="shared" si="158"/>
        <v>Apr</v>
      </c>
      <c r="V1448" t="str">
        <f t="shared" si="159"/>
        <v>Apr</v>
      </c>
      <c r="W1448" t="str">
        <f t="shared" si="160"/>
        <v>2016</v>
      </c>
    </row>
    <row r="1449" spans="1:23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54"/>
        <v>1.4999999999999999E-2</v>
      </c>
      <c r="P1449" s="9">
        <f t="shared" si="155"/>
        <v>25</v>
      </c>
      <c r="Q1449" t="s">
        <v>8322</v>
      </c>
      <c r="R1449" t="s">
        <v>8341</v>
      </c>
      <c r="S1449" s="13">
        <f t="shared" si="156"/>
        <v>42529.52238425926</v>
      </c>
      <c r="T1449" s="14">
        <f t="shared" si="157"/>
        <v>42559.52238425926</v>
      </c>
      <c r="U1449" s="13" t="str">
        <f t="shared" si="158"/>
        <v>Jun</v>
      </c>
      <c r="V1449" t="str">
        <f t="shared" si="159"/>
        <v>Jul</v>
      </c>
      <c r="W1449" t="str">
        <f t="shared" si="160"/>
        <v>2016</v>
      </c>
    </row>
    <row r="1450" spans="1:23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54"/>
        <v>0</v>
      </c>
      <c r="P1450" s="9">
        <f t="shared" si="155"/>
        <v>0</v>
      </c>
      <c r="Q1450" t="s">
        <v>8322</v>
      </c>
      <c r="R1450" t="s">
        <v>8341</v>
      </c>
      <c r="S1450" s="13">
        <f t="shared" si="156"/>
        <v>42115.728217592587</v>
      </c>
      <c r="T1450" s="14">
        <f t="shared" si="157"/>
        <v>42146.017361111109</v>
      </c>
      <c r="U1450" s="13" t="str">
        <f t="shared" si="158"/>
        <v>Apr</v>
      </c>
      <c r="V1450" t="str">
        <f t="shared" si="159"/>
        <v>May</v>
      </c>
      <c r="W1450" t="str">
        <f t="shared" si="160"/>
        <v>2015</v>
      </c>
    </row>
    <row r="1451" spans="1:23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54"/>
        <v>0</v>
      </c>
      <c r="P1451" s="9">
        <f t="shared" si="155"/>
        <v>0</v>
      </c>
      <c r="Q1451" t="s">
        <v>8322</v>
      </c>
      <c r="R1451" t="s">
        <v>8341</v>
      </c>
      <c r="S1451" s="13">
        <f t="shared" si="156"/>
        <v>42086.603067129625</v>
      </c>
      <c r="T1451" s="14">
        <f t="shared" si="157"/>
        <v>42134.603067129625</v>
      </c>
      <c r="U1451" s="13" t="str">
        <f t="shared" si="158"/>
        <v>Mar</v>
      </c>
      <c r="V1451" t="str">
        <f t="shared" si="159"/>
        <v>May</v>
      </c>
      <c r="W1451" t="str">
        <f t="shared" si="160"/>
        <v>2015</v>
      </c>
    </row>
    <row r="1452" spans="1:23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54"/>
        <v>1E-3</v>
      </c>
      <c r="P1452" s="9">
        <f t="shared" si="155"/>
        <v>1</v>
      </c>
      <c r="Q1452" t="s">
        <v>8322</v>
      </c>
      <c r="R1452" t="s">
        <v>8341</v>
      </c>
      <c r="S1452" s="13">
        <f t="shared" si="156"/>
        <v>42389.962928240733</v>
      </c>
      <c r="T1452" s="14">
        <f t="shared" si="157"/>
        <v>42419.962928240733</v>
      </c>
      <c r="U1452" s="13" t="str">
        <f t="shared" si="158"/>
        <v>Jan</v>
      </c>
      <c r="V1452" t="str">
        <f t="shared" si="159"/>
        <v>Feb</v>
      </c>
      <c r="W1452" t="str">
        <f t="shared" si="160"/>
        <v>2016</v>
      </c>
    </row>
    <row r="1453" spans="1:23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54"/>
        <v>1.0554089709762533E-2</v>
      </c>
      <c r="P1453" s="9">
        <f t="shared" si="155"/>
        <v>1</v>
      </c>
      <c r="Q1453" t="s">
        <v>8322</v>
      </c>
      <c r="R1453" t="s">
        <v>8341</v>
      </c>
      <c r="S1453" s="13">
        <f t="shared" si="156"/>
        <v>41931.75068287037</v>
      </c>
      <c r="T1453" s="14">
        <f t="shared" si="157"/>
        <v>41961.792349537034</v>
      </c>
      <c r="U1453" s="13" t="str">
        <f t="shared" si="158"/>
        <v>Oct</v>
      </c>
      <c r="V1453" t="str">
        <f t="shared" si="159"/>
        <v>Nov</v>
      </c>
      <c r="W1453" t="str">
        <f t="shared" si="160"/>
        <v>2014</v>
      </c>
    </row>
    <row r="1454" spans="1:23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54"/>
        <v>0</v>
      </c>
      <c r="P1454" s="9">
        <f t="shared" si="155"/>
        <v>0</v>
      </c>
      <c r="Q1454" t="s">
        <v>8322</v>
      </c>
      <c r="R1454" t="s">
        <v>8341</v>
      </c>
      <c r="S1454" s="13">
        <f t="shared" si="156"/>
        <v>41818.494942129626</v>
      </c>
      <c r="T1454" s="14">
        <f t="shared" si="157"/>
        <v>41848.494942129626</v>
      </c>
      <c r="U1454" s="13" t="str">
        <f t="shared" si="158"/>
        <v>Jun</v>
      </c>
      <c r="V1454" t="str">
        <f t="shared" si="159"/>
        <v>Jul</v>
      </c>
      <c r="W1454" t="str">
        <f t="shared" si="160"/>
        <v>2014</v>
      </c>
    </row>
    <row r="1455" spans="1:23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54"/>
        <v>0</v>
      </c>
      <c r="P1455" s="9">
        <f t="shared" si="155"/>
        <v>0</v>
      </c>
      <c r="Q1455" t="s">
        <v>8322</v>
      </c>
      <c r="R1455" t="s">
        <v>8341</v>
      </c>
      <c r="S1455" s="13">
        <f t="shared" si="156"/>
        <v>42795.487812499996</v>
      </c>
      <c r="T1455" s="14">
        <f t="shared" si="157"/>
        <v>42840.446145833332</v>
      </c>
      <c r="U1455" s="13" t="str">
        <f t="shared" si="158"/>
        <v>Mar</v>
      </c>
      <c r="V1455" t="str">
        <f t="shared" si="159"/>
        <v>Apr</v>
      </c>
      <c r="W1455" t="str">
        <f t="shared" si="160"/>
        <v>2017</v>
      </c>
    </row>
    <row r="1456" spans="1:23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54"/>
        <v>0.85714285714285721</v>
      </c>
      <c r="P1456" s="9">
        <f t="shared" si="155"/>
        <v>15</v>
      </c>
      <c r="Q1456" t="s">
        <v>8322</v>
      </c>
      <c r="R1456" t="s">
        <v>8341</v>
      </c>
      <c r="S1456" s="13">
        <f t="shared" si="156"/>
        <v>42463.658333333333</v>
      </c>
      <c r="T1456" s="14">
        <f t="shared" si="157"/>
        <v>42484.707638888889</v>
      </c>
      <c r="U1456" s="13" t="str">
        <f t="shared" si="158"/>
        <v>Apr</v>
      </c>
      <c r="V1456" t="str">
        <f t="shared" si="159"/>
        <v>Apr</v>
      </c>
      <c r="W1456" t="str">
        <f t="shared" si="160"/>
        <v>2016</v>
      </c>
    </row>
    <row r="1457" spans="1:23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54"/>
        <v>10.5</v>
      </c>
      <c r="P1457" s="9">
        <f t="shared" si="155"/>
        <v>225</v>
      </c>
      <c r="Q1457" t="s">
        <v>8322</v>
      </c>
      <c r="R1457" t="s">
        <v>8341</v>
      </c>
      <c r="S1457" s="13">
        <f t="shared" si="156"/>
        <v>41832.46435185185</v>
      </c>
      <c r="T1457" s="14">
        <f t="shared" si="157"/>
        <v>41887.360416666663</v>
      </c>
      <c r="U1457" s="13" t="str">
        <f t="shared" si="158"/>
        <v>Jul</v>
      </c>
      <c r="V1457" t="str">
        <f t="shared" si="159"/>
        <v>Sep</v>
      </c>
      <c r="W1457" t="str">
        <f t="shared" si="160"/>
        <v>2014</v>
      </c>
    </row>
    <row r="1458" spans="1:23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54"/>
        <v>2.9000000000000004</v>
      </c>
      <c r="P1458" s="9">
        <f t="shared" si="155"/>
        <v>48.333333333333336</v>
      </c>
      <c r="Q1458" t="s">
        <v>8322</v>
      </c>
      <c r="R1458" t="s">
        <v>8341</v>
      </c>
      <c r="S1458" s="13">
        <f t="shared" si="156"/>
        <v>42708.460243055553</v>
      </c>
      <c r="T1458" s="14">
        <f t="shared" si="157"/>
        <v>42738.460243055553</v>
      </c>
      <c r="U1458" s="13" t="str">
        <f t="shared" si="158"/>
        <v>Dec</v>
      </c>
      <c r="V1458" t="str">
        <f t="shared" si="159"/>
        <v>Jan</v>
      </c>
      <c r="W1458" t="str">
        <f t="shared" si="160"/>
        <v>2016</v>
      </c>
    </row>
    <row r="1459" spans="1:23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54"/>
        <v>0</v>
      </c>
      <c r="P1459" s="9">
        <f t="shared" si="155"/>
        <v>0</v>
      </c>
      <c r="Q1459" t="s">
        <v>8322</v>
      </c>
      <c r="R1459" t="s">
        <v>8341</v>
      </c>
      <c r="S1459" s="13">
        <f t="shared" si="156"/>
        <v>42289.688009259255</v>
      </c>
      <c r="T1459" s="14">
        <f t="shared" si="157"/>
        <v>42319.729675925926</v>
      </c>
      <c r="U1459" s="13" t="str">
        <f t="shared" si="158"/>
        <v>Oct</v>
      </c>
      <c r="V1459" t="str">
        <f t="shared" si="159"/>
        <v>Nov</v>
      </c>
      <c r="W1459" t="str">
        <f t="shared" si="160"/>
        <v>2015</v>
      </c>
    </row>
    <row r="1460" spans="1:23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54"/>
        <v>0</v>
      </c>
      <c r="P1460" s="9">
        <f t="shared" si="155"/>
        <v>0</v>
      </c>
      <c r="Q1460" t="s">
        <v>8322</v>
      </c>
      <c r="R1460" t="s">
        <v>8341</v>
      </c>
      <c r="S1460" s="13">
        <f t="shared" si="156"/>
        <v>41831.49722222222</v>
      </c>
      <c r="T1460" s="14">
        <f t="shared" si="157"/>
        <v>41861.958333333328</v>
      </c>
      <c r="U1460" s="13" t="str">
        <f t="shared" si="158"/>
        <v>Jul</v>
      </c>
      <c r="V1460" t="str">
        <f t="shared" si="159"/>
        <v>Aug</v>
      </c>
      <c r="W1460" t="str">
        <f t="shared" si="160"/>
        <v>2014</v>
      </c>
    </row>
    <row r="1461" spans="1:23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54"/>
        <v>0</v>
      </c>
      <c r="P1461" s="9">
        <f t="shared" si="155"/>
        <v>0</v>
      </c>
      <c r="Q1461" t="s">
        <v>8322</v>
      </c>
      <c r="R1461" t="s">
        <v>8341</v>
      </c>
      <c r="S1461" s="13">
        <f t="shared" si="156"/>
        <v>42311.996481481481</v>
      </c>
      <c r="T1461" s="14">
        <f t="shared" si="157"/>
        <v>42340.517361111109</v>
      </c>
      <c r="U1461" s="13" t="str">
        <f t="shared" si="158"/>
        <v>Nov</v>
      </c>
      <c r="V1461" t="str">
        <f t="shared" si="159"/>
        <v>Dec</v>
      </c>
      <c r="W1461" t="str">
        <f t="shared" si="160"/>
        <v>2015</v>
      </c>
    </row>
    <row r="1462" spans="1:23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54"/>
        <v>0</v>
      </c>
      <c r="P1462" s="9">
        <f t="shared" si="155"/>
        <v>0</v>
      </c>
      <c r="Q1462" t="s">
        <v>8322</v>
      </c>
      <c r="R1462" t="s">
        <v>8341</v>
      </c>
      <c r="S1462" s="13">
        <f t="shared" si="156"/>
        <v>41915.688634259255</v>
      </c>
      <c r="T1462" s="14">
        <f t="shared" si="157"/>
        <v>41973.781249999993</v>
      </c>
      <c r="U1462" s="13" t="str">
        <f t="shared" si="158"/>
        <v>Oct</v>
      </c>
      <c r="V1462" t="str">
        <f t="shared" si="159"/>
        <v>Nov</v>
      </c>
      <c r="W1462" t="str">
        <f t="shared" si="160"/>
        <v>2014</v>
      </c>
    </row>
    <row r="1463" spans="1:23" ht="45" x14ac:dyDescent="0.2">
      <c r="A1463">
        <v>3420</v>
      </c>
      <c r="B1463" s="3" t="s">
        <v>3419</v>
      </c>
      <c r="C1463" s="3" t="s">
        <v>7530</v>
      </c>
      <c r="D1463">
        <v>700</v>
      </c>
      <c r="E1463">
        <v>966</v>
      </c>
      <c r="F1463" t="s">
        <v>8219</v>
      </c>
      <c r="G1463" t="s">
        <v>8225</v>
      </c>
      <c r="H1463" t="s">
        <v>8247</v>
      </c>
      <c r="I1463">
        <v>1455408000</v>
      </c>
      <c r="J1463">
        <v>1454638202</v>
      </c>
      <c r="K1463" t="b">
        <v>0</v>
      </c>
      <c r="L1463">
        <v>34</v>
      </c>
      <c r="M1463" t="b">
        <v>1</v>
      </c>
      <c r="N1463" t="s">
        <v>8271</v>
      </c>
      <c r="O1463" s="8">
        <f t="shared" si="154"/>
        <v>138</v>
      </c>
      <c r="P1463" s="9">
        <f t="shared" si="155"/>
        <v>28.411764705882351</v>
      </c>
      <c r="Q1463" t="s">
        <v>8317</v>
      </c>
      <c r="R1463" t="s">
        <v>8318</v>
      </c>
      <c r="S1463" s="13">
        <f t="shared" si="156"/>
        <v>42404.881967592592</v>
      </c>
      <c r="T1463" s="14">
        <f t="shared" si="157"/>
        <v>42413.791666666664</v>
      </c>
      <c r="U1463" s="13" t="str">
        <f t="shared" si="158"/>
        <v>Feb</v>
      </c>
      <c r="V1463" t="str">
        <f t="shared" si="159"/>
        <v>Feb</v>
      </c>
      <c r="W1463" t="str">
        <f t="shared" si="160"/>
        <v>2016</v>
      </c>
    </row>
    <row r="1464" spans="1:23" ht="45" x14ac:dyDescent="0.2">
      <c r="A1464">
        <v>3421</v>
      </c>
      <c r="B1464" s="3" t="s">
        <v>3420</v>
      </c>
      <c r="C1464" s="3" t="s">
        <v>7531</v>
      </c>
      <c r="D1464">
        <v>10000</v>
      </c>
      <c r="E1464">
        <v>10115</v>
      </c>
      <c r="F1464" t="s">
        <v>8219</v>
      </c>
      <c r="G1464" t="s">
        <v>8224</v>
      </c>
      <c r="H1464" t="s">
        <v>8246</v>
      </c>
      <c r="I1464">
        <v>1425495563</v>
      </c>
      <c r="J1464">
        <v>1422903563</v>
      </c>
      <c r="K1464" t="b">
        <v>0</v>
      </c>
      <c r="L1464">
        <v>98</v>
      </c>
      <c r="M1464" t="b">
        <v>1</v>
      </c>
      <c r="N1464" t="s">
        <v>8271</v>
      </c>
      <c r="O1464" s="8">
        <f t="shared" si="154"/>
        <v>101.15</v>
      </c>
      <c r="P1464" s="9">
        <f t="shared" si="155"/>
        <v>103.21428571428571</v>
      </c>
      <c r="Q1464" t="s">
        <v>8317</v>
      </c>
      <c r="R1464" t="s">
        <v>8318</v>
      </c>
      <c r="S1464" s="13">
        <f t="shared" si="156"/>
        <v>42037.582905092589</v>
      </c>
      <c r="T1464" s="14">
        <f t="shared" si="157"/>
        <v>42067.582905092589</v>
      </c>
      <c r="U1464" s="13" t="str">
        <f t="shared" si="158"/>
        <v>Feb</v>
      </c>
      <c r="V1464" t="str">
        <f t="shared" si="159"/>
        <v>Mar</v>
      </c>
      <c r="W1464" t="str">
        <f t="shared" si="160"/>
        <v>2015</v>
      </c>
    </row>
    <row r="1465" spans="1:23" ht="45" x14ac:dyDescent="0.2">
      <c r="A1465">
        <v>3428</v>
      </c>
      <c r="B1465" s="3" t="s">
        <v>3427</v>
      </c>
      <c r="C1465" s="3" t="s">
        <v>7538</v>
      </c>
      <c r="D1465">
        <v>2000</v>
      </c>
      <c r="E1465">
        <v>2055</v>
      </c>
      <c r="F1465" t="s">
        <v>8219</v>
      </c>
      <c r="G1465" t="s">
        <v>8225</v>
      </c>
      <c r="H1465" t="s">
        <v>8247</v>
      </c>
      <c r="I1465">
        <v>1425142800</v>
      </c>
      <c r="J1465">
        <v>1422983847</v>
      </c>
      <c r="K1465" t="b">
        <v>0</v>
      </c>
      <c r="L1465">
        <v>51</v>
      </c>
      <c r="M1465" t="b">
        <v>1</v>
      </c>
      <c r="N1465" t="s">
        <v>8271</v>
      </c>
      <c r="O1465" s="8">
        <f t="shared" si="154"/>
        <v>102.75000000000001</v>
      </c>
      <c r="P1465" s="9">
        <f t="shared" si="155"/>
        <v>40.294117647058826</v>
      </c>
      <c r="Q1465" t="s">
        <v>8317</v>
      </c>
      <c r="R1465" t="s">
        <v>8318</v>
      </c>
      <c r="S1465" s="13">
        <f t="shared" si="156"/>
        <v>42038.512118055551</v>
      </c>
      <c r="T1465" s="14">
        <f t="shared" si="157"/>
        <v>42063.499999999993</v>
      </c>
      <c r="U1465" s="13" t="str">
        <f t="shared" si="158"/>
        <v>Feb</v>
      </c>
      <c r="V1465" t="str">
        <f t="shared" si="159"/>
        <v>Feb</v>
      </c>
      <c r="W1465" t="str">
        <f t="shared" si="160"/>
        <v>2015</v>
      </c>
    </row>
    <row r="1466" spans="1:23" ht="30" x14ac:dyDescent="0.2">
      <c r="A1466">
        <v>3447</v>
      </c>
      <c r="B1466" s="3" t="s">
        <v>3446</v>
      </c>
      <c r="C1466" s="3" t="s">
        <v>7557</v>
      </c>
      <c r="D1466">
        <v>1000</v>
      </c>
      <c r="E1466">
        <v>1078</v>
      </c>
      <c r="F1466" t="s">
        <v>8219</v>
      </c>
      <c r="G1466" t="s">
        <v>8224</v>
      </c>
      <c r="H1466" t="s">
        <v>8246</v>
      </c>
      <c r="I1466">
        <v>1458332412</v>
      </c>
      <c r="J1466">
        <v>1454448012</v>
      </c>
      <c r="K1466" t="b">
        <v>0</v>
      </c>
      <c r="L1466">
        <v>14</v>
      </c>
      <c r="M1466" t="b">
        <v>1</v>
      </c>
      <c r="N1466" t="s">
        <v>8271</v>
      </c>
      <c r="O1466" s="8">
        <f t="shared" si="154"/>
        <v>107.80000000000001</v>
      </c>
      <c r="P1466" s="9">
        <f t="shared" si="155"/>
        <v>77</v>
      </c>
      <c r="Q1466" t="s">
        <v>8317</v>
      </c>
      <c r="R1466" t="s">
        <v>8318</v>
      </c>
      <c r="S1466" s="13">
        <f t="shared" si="156"/>
        <v>42402.680694444447</v>
      </c>
      <c r="T1466" s="14">
        <f t="shared" si="157"/>
        <v>42447.639027777775</v>
      </c>
      <c r="U1466" s="13" t="str">
        <f t="shared" si="158"/>
        <v>Feb</v>
      </c>
      <c r="V1466" t="str">
        <f t="shared" si="159"/>
        <v>Mar</v>
      </c>
      <c r="W1466" t="str">
        <f t="shared" si="160"/>
        <v>2016</v>
      </c>
    </row>
    <row r="1467" spans="1:23" ht="45" x14ac:dyDescent="0.2">
      <c r="A1467">
        <v>3450</v>
      </c>
      <c r="B1467" s="3" t="s">
        <v>3449</v>
      </c>
      <c r="C1467" s="3" t="s">
        <v>7560</v>
      </c>
      <c r="D1467">
        <v>500</v>
      </c>
      <c r="E1467">
        <v>760</v>
      </c>
      <c r="F1467" t="s">
        <v>8219</v>
      </c>
      <c r="G1467" t="s">
        <v>8225</v>
      </c>
      <c r="H1467" t="s">
        <v>8247</v>
      </c>
      <c r="I1467">
        <v>1427990071</v>
      </c>
      <c r="J1467">
        <v>1422809671</v>
      </c>
      <c r="K1467" t="b">
        <v>0</v>
      </c>
      <c r="L1467">
        <v>39</v>
      </c>
      <c r="M1467" t="b">
        <v>1</v>
      </c>
      <c r="N1467" t="s">
        <v>8271</v>
      </c>
      <c r="O1467" s="8">
        <f t="shared" si="154"/>
        <v>152</v>
      </c>
      <c r="P1467" s="9">
        <f t="shared" si="155"/>
        <v>19.487179487179485</v>
      </c>
      <c r="Q1467" t="s">
        <v>8317</v>
      </c>
      <c r="R1467" t="s">
        <v>8318</v>
      </c>
      <c r="S1467" s="13">
        <f t="shared" si="156"/>
        <v>42036.496192129627</v>
      </c>
      <c r="T1467" s="14">
        <f t="shared" si="157"/>
        <v>42096.454525462956</v>
      </c>
      <c r="U1467" s="13" t="str">
        <f t="shared" si="158"/>
        <v>Feb</v>
      </c>
      <c r="V1467" t="str">
        <f t="shared" si="159"/>
        <v>Apr</v>
      </c>
      <c r="W1467" t="str">
        <f t="shared" si="160"/>
        <v>2015</v>
      </c>
    </row>
    <row r="1468" spans="1:23" ht="30" x14ac:dyDescent="0.2">
      <c r="A1468">
        <v>3466</v>
      </c>
      <c r="B1468" s="3" t="s">
        <v>3465</v>
      </c>
      <c r="C1468" s="3" t="s">
        <v>7576</v>
      </c>
      <c r="D1468">
        <v>3500</v>
      </c>
      <c r="E1468">
        <v>4450</v>
      </c>
      <c r="F1468" t="s">
        <v>8219</v>
      </c>
      <c r="G1468" t="s">
        <v>8224</v>
      </c>
      <c r="H1468" t="s">
        <v>8246</v>
      </c>
      <c r="I1468">
        <v>1461108450</v>
      </c>
      <c r="J1468">
        <v>1455928050</v>
      </c>
      <c r="K1468" t="b">
        <v>0</v>
      </c>
      <c r="L1468">
        <v>61</v>
      </c>
      <c r="M1468" t="b">
        <v>1</v>
      </c>
      <c r="N1468" t="s">
        <v>8271</v>
      </c>
      <c r="O1468" s="8">
        <f t="shared" si="154"/>
        <v>127.14285714285714</v>
      </c>
      <c r="P1468" s="9">
        <f t="shared" si="155"/>
        <v>72.950819672131146</v>
      </c>
      <c r="Q1468" t="s">
        <v>8317</v>
      </c>
      <c r="R1468" t="s">
        <v>8318</v>
      </c>
      <c r="S1468" s="13">
        <f t="shared" si="156"/>
        <v>42419.810763888883</v>
      </c>
      <c r="T1468" s="14">
        <f t="shared" si="157"/>
        <v>42479.769097222219</v>
      </c>
      <c r="U1468" s="13" t="str">
        <f t="shared" si="158"/>
        <v>Feb</v>
      </c>
      <c r="V1468" t="str">
        <f t="shared" si="159"/>
        <v>Apr</v>
      </c>
      <c r="W1468" t="str">
        <f t="shared" si="160"/>
        <v>2016</v>
      </c>
    </row>
    <row r="1469" spans="1:23" x14ac:dyDescent="0.2">
      <c r="A1469">
        <v>3467</v>
      </c>
      <c r="B1469" s="3" t="s">
        <v>3466</v>
      </c>
      <c r="C1469" s="3" t="s">
        <v>7577</v>
      </c>
      <c r="D1469">
        <v>3000</v>
      </c>
      <c r="E1469">
        <v>3030</v>
      </c>
      <c r="F1469" t="s">
        <v>8219</v>
      </c>
      <c r="G1469" t="s">
        <v>8224</v>
      </c>
      <c r="H1469" t="s">
        <v>8246</v>
      </c>
      <c r="I1469">
        <v>1426864032</v>
      </c>
      <c r="J1469">
        <v>1424275632</v>
      </c>
      <c r="K1469" t="b">
        <v>0</v>
      </c>
      <c r="L1469">
        <v>47</v>
      </c>
      <c r="M1469" t="b">
        <v>1</v>
      </c>
      <c r="N1469" t="s">
        <v>8271</v>
      </c>
      <c r="O1469" s="8">
        <f t="shared" si="154"/>
        <v>101</v>
      </c>
      <c r="P1469" s="9">
        <f t="shared" si="155"/>
        <v>64.468085106382972</v>
      </c>
      <c r="Q1469" t="s">
        <v>8317</v>
      </c>
      <c r="R1469" t="s">
        <v>8318</v>
      </c>
      <c r="S1469" s="13">
        <f t="shared" si="156"/>
        <v>42053.463333333326</v>
      </c>
      <c r="T1469" s="14">
        <f t="shared" si="157"/>
        <v>42083.421666666669</v>
      </c>
      <c r="U1469" s="13" t="str">
        <f t="shared" si="158"/>
        <v>Feb</v>
      </c>
      <c r="V1469" t="str">
        <f t="shared" si="159"/>
        <v>Mar</v>
      </c>
      <c r="W1469" t="str">
        <f t="shared" si="160"/>
        <v>2015</v>
      </c>
    </row>
    <row r="1470" spans="1:23" ht="45" x14ac:dyDescent="0.2">
      <c r="A1470">
        <v>3473</v>
      </c>
      <c r="B1470" s="3" t="s">
        <v>3472</v>
      </c>
      <c r="C1470" s="3" t="s">
        <v>7583</v>
      </c>
      <c r="D1470">
        <v>4900</v>
      </c>
      <c r="E1470">
        <v>4900</v>
      </c>
      <c r="F1470" t="s">
        <v>8219</v>
      </c>
      <c r="G1470" t="s">
        <v>8224</v>
      </c>
      <c r="H1470" t="s">
        <v>8246</v>
      </c>
      <c r="I1470">
        <v>1426883220</v>
      </c>
      <c r="J1470">
        <v>1425067296</v>
      </c>
      <c r="K1470" t="b">
        <v>0</v>
      </c>
      <c r="L1470">
        <v>33</v>
      </c>
      <c r="M1470" t="b">
        <v>1</v>
      </c>
      <c r="N1470" t="s">
        <v>8271</v>
      </c>
      <c r="O1470" s="8">
        <f t="shared" si="154"/>
        <v>100</v>
      </c>
      <c r="P1470" s="9">
        <f t="shared" si="155"/>
        <v>148.4848484848485</v>
      </c>
      <c r="Q1470" t="s">
        <v>8317</v>
      </c>
      <c r="R1470" t="s">
        <v>8318</v>
      </c>
      <c r="S1470" s="13">
        <f t="shared" si="156"/>
        <v>42062.626111111109</v>
      </c>
      <c r="T1470" s="14">
        <f t="shared" si="157"/>
        <v>42083.643749999996</v>
      </c>
      <c r="U1470" s="13" t="str">
        <f t="shared" si="158"/>
        <v>Feb</v>
      </c>
      <c r="V1470" t="str">
        <f t="shared" si="159"/>
        <v>Mar</v>
      </c>
      <c r="W1470" t="str">
        <f t="shared" si="160"/>
        <v>2015</v>
      </c>
    </row>
    <row r="1471" spans="1:23" ht="45" x14ac:dyDescent="0.2">
      <c r="A1471">
        <v>3478</v>
      </c>
      <c r="B1471" s="3" t="s">
        <v>3477</v>
      </c>
      <c r="C1471" s="3" t="s">
        <v>7588</v>
      </c>
      <c r="D1471">
        <v>2000</v>
      </c>
      <c r="E1471">
        <v>2257</v>
      </c>
      <c r="F1471" t="s">
        <v>8219</v>
      </c>
      <c r="G1471" t="s">
        <v>8224</v>
      </c>
      <c r="H1471" t="s">
        <v>8246</v>
      </c>
      <c r="I1471">
        <v>1426539600</v>
      </c>
      <c r="J1471">
        <v>1424296822</v>
      </c>
      <c r="K1471" t="b">
        <v>0</v>
      </c>
      <c r="L1471">
        <v>57</v>
      </c>
      <c r="M1471" t="b">
        <v>1</v>
      </c>
      <c r="N1471" t="s">
        <v>8271</v>
      </c>
      <c r="O1471" s="8">
        <f t="shared" si="154"/>
        <v>112.85000000000001</v>
      </c>
      <c r="P1471" s="9">
        <f t="shared" si="155"/>
        <v>39.596491228070178</v>
      </c>
      <c r="Q1471" t="s">
        <v>8317</v>
      </c>
      <c r="R1471" t="s">
        <v>8318</v>
      </c>
      <c r="S1471" s="13">
        <f t="shared" si="156"/>
        <v>42053.708587962959</v>
      </c>
      <c r="T1471" s="14">
        <f t="shared" si="157"/>
        <v>42079.666666666664</v>
      </c>
      <c r="U1471" s="13" t="str">
        <f t="shared" si="158"/>
        <v>Feb</v>
      </c>
      <c r="V1471" t="str">
        <f t="shared" si="159"/>
        <v>Mar</v>
      </c>
      <c r="W1471" t="str">
        <f t="shared" si="160"/>
        <v>2015</v>
      </c>
    </row>
    <row r="1472" spans="1:23" ht="45" x14ac:dyDescent="0.2">
      <c r="A1472">
        <v>3500</v>
      </c>
      <c r="B1472" s="3" t="s">
        <v>3499</v>
      </c>
      <c r="C1472" s="3" t="s">
        <v>7610</v>
      </c>
      <c r="D1472">
        <v>1000</v>
      </c>
      <c r="E1472">
        <v>1063</v>
      </c>
      <c r="F1472" t="s">
        <v>8219</v>
      </c>
      <c r="G1472" t="s">
        <v>8224</v>
      </c>
      <c r="H1472" t="s">
        <v>8246</v>
      </c>
      <c r="I1472">
        <v>1457326740</v>
      </c>
      <c r="J1472">
        <v>1455919438</v>
      </c>
      <c r="K1472" t="b">
        <v>0</v>
      </c>
      <c r="L1472">
        <v>42</v>
      </c>
      <c r="M1472" t="b">
        <v>1</v>
      </c>
      <c r="N1472" t="s">
        <v>8271</v>
      </c>
      <c r="O1472" s="8">
        <f t="shared" si="154"/>
        <v>106.3</v>
      </c>
      <c r="P1472" s="9">
        <f t="shared" si="155"/>
        <v>25.30952380952381</v>
      </c>
      <c r="Q1472" t="s">
        <v>8317</v>
      </c>
      <c r="R1472" t="s">
        <v>8318</v>
      </c>
      <c r="S1472" s="13">
        <f t="shared" si="156"/>
        <v>42419.711087962962</v>
      </c>
      <c r="T1472" s="14">
        <f t="shared" si="157"/>
        <v>42435.999305555553</v>
      </c>
      <c r="U1472" s="13" t="str">
        <f t="shared" si="158"/>
        <v>Feb</v>
      </c>
      <c r="V1472" t="str">
        <f t="shared" si="159"/>
        <v>Mar</v>
      </c>
      <c r="W1472" t="str">
        <f t="shared" si="160"/>
        <v>2016</v>
      </c>
    </row>
    <row r="1473" spans="1:23" ht="45" x14ac:dyDescent="0.2">
      <c r="A1473">
        <v>3512</v>
      </c>
      <c r="B1473" s="3" t="s">
        <v>3511</v>
      </c>
      <c r="C1473" s="3" t="s">
        <v>7622</v>
      </c>
      <c r="D1473">
        <v>1000</v>
      </c>
      <c r="E1473">
        <v>1000</v>
      </c>
      <c r="F1473" t="s">
        <v>8219</v>
      </c>
      <c r="G1473" t="s">
        <v>8225</v>
      </c>
      <c r="H1473" t="s">
        <v>8247</v>
      </c>
      <c r="I1473">
        <v>1429789992</v>
      </c>
      <c r="J1473">
        <v>1424609592</v>
      </c>
      <c r="K1473" t="b">
        <v>0</v>
      </c>
      <c r="L1473">
        <v>17</v>
      </c>
      <c r="M1473" t="b">
        <v>1</v>
      </c>
      <c r="N1473" t="s">
        <v>8271</v>
      </c>
      <c r="O1473" s="8">
        <f t="shared" si="154"/>
        <v>100</v>
      </c>
      <c r="P1473" s="9">
        <f t="shared" si="155"/>
        <v>58.823529411764703</v>
      </c>
      <c r="Q1473" t="s">
        <v>8317</v>
      </c>
      <c r="R1473" t="s">
        <v>8318</v>
      </c>
      <c r="S1473" s="13">
        <f t="shared" si="156"/>
        <v>42057.328611111108</v>
      </c>
      <c r="T1473" s="14">
        <f t="shared" si="157"/>
        <v>42117.286944444444</v>
      </c>
      <c r="U1473" s="13" t="str">
        <f t="shared" si="158"/>
        <v>Feb</v>
      </c>
      <c r="V1473" t="str">
        <f t="shared" si="159"/>
        <v>Apr</v>
      </c>
      <c r="W1473" t="str">
        <f t="shared" si="160"/>
        <v>2015</v>
      </c>
    </row>
    <row r="1474" spans="1:23" ht="45" x14ac:dyDescent="0.2">
      <c r="A1474">
        <v>3519</v>
      </c>
      <c r="B1474" s="3" t="s">
        <v>3518</v>
      </c>
      <c r="C1474" s="3" t="s">
        <v>7629</v>
      </c>
      <c r="D1474">
        <v>2000</v>
      </c>
      <c r="E1474">
        <v>2027</v>
      </c>
      <c r="F1474" t="s">
        <v>8219</v>
      </c>
      <c r="G1474" t="s">
        <v>8225</v>
      </c>
      <c r="H1474" t="s">
        <v>8247</v>
      </c>
      <c r="I1474">
        <v>1425478950</v>
      </c>
      <c r="J1474">
        <v>1422886950</v>
      </c>
      <c r="K1474" t="b">
        <v>0</v>
      </c>
      <c r="L1474">
        <v>28</v>
      </c>
      <c r="M1474" t="b">
        <v>1</v>
      </c>
      <c r="N1474" t="s">
        <v>8271</v>
      </c>
      <c r="O1474" s="8">
        <f t="shared" ref="O1474:O1537" si="161">(E1474/D1474)*100</f>
        <v>101.35000000000001</v>
      </c>
      <c r="P1474" s="9">
        <f t="shared" ref="P1474:P1537" si="162">IFERROR(E1474/L1474,0)</f>
        <v>72.392857142857139</v>
      </c>
      <c r="Q1474" t="s">
        <v>8317</v>
      </c>
      <c r="R1474" t="s">
        <v>8318</v>
      </c>
      <c r="S1474" s="13">
        <f t="shared" ref="S1474:S1537" si="163">(J1474/86400)+25569+(-5/24)</f>
        <v>42037.390624999993</v>
      </c>
      <c r="T1474" s="14">
        <f t="shared" ref="T1474:T1537" si="164">(I1474/86400)+25569+(-5/24)</f>
        <v>42067.390624999993</v>
      </c>
      <c r="U1474" s="13" t="str">
        <f t="shared" ref="U1474:U1537" si="165">TEXT((S1474),"mmm")</f>
        <v>Feb</v>
      </c>
      <c r="V1474" t="str">
        <f t="shared" ref="V1474:V1537" si="166">TEXT((T1474),"mmm")</f>
        <v>Mar</v>
      </c>
      <c r="W1474" t="str">
        <f t="shared" ref="W1474:W1537" si="167">TEXT((S1474),"yyyy")</f>
        <v>2015</v>
      </c>
    </row>
    <row r="1475" spans="1:23" ht="30" x14ac:dyDescent="0.2">
      <c r="A1475">
        <v>3544</v>
      </c>
      <c r="B1475" s="3" t="s">
        <v>3543</v>
      </c>
      <c r="C1475" s="3" t="s">
        <v>7654</v>
      </c>
      <c r="D1475">
        <v>2500</v>
      </c>
      <c r="E1475">
        <v>2500</v>
      </c>
      <c r="F1475" t="s">
        <v>8219</v>
      </c>
      <c r="G1475" t="s">
        <v>8224</v>
      </c>
      <c r="H1475" t="s">
        <v>8246</v>
      </c>
      <c r="I1475">
        <v>1425758257</v>
      </c>
      <c r="J1475">
        <v>1423166257</v>
      </c>
      <c r="K1475" t="b">
        <v>0</v>
      </c>
      <c r="L1475">
        <v>24</v>
      </c>
      <c r="M1475" t="b">
        <v>1</v>
      </c>
      <c r="N1475" t="s">
        <v>8271</v>
      </c>
      <c r="O1475" s="8">
        <f t="shared" si="161"/>
        <v>100</v>
      </c>
      <c r="P1475" s="9">
        <f t="shared" si="162"/>
        <v>104.16666666666667</v>
      </c>
      <c r="Q1475" t="s">
        <v>8317</v>
      </c>
      <c r="R1475" t="s">
        <v>8318</v>
      </c>
      <c r="S1475" s="13">
        <f t="shared" si="163"/>
        <v>42040.623344907406</v>
      </c>
      <c r="T1475" s="14">
        <f t="shared" si="164"/>
        <v>42070.623344907406</v>
      </c>
      <c r="U1475" s="13" t="str">
        <f t="shared" si="165"/>
        <v>Feb</v>
      </c>
      <c r="V1475" t="str">
        <f t="shared" si="166"/>
        <v>Mar</v>
      </c>
      <c r="W1475" t="str">
        <f t="shared" si="167"/>
        <v>2015</v>
      </c>
    </row>
    <row r="1476" spans="1:23" ht="45" x14ac:dyDescent="0.2">
      <c r="A1476">
        <v>3548</v>
      </c>
      <c r="B1476" s="3" t="s">
        <v>3547</v>
      </c>
      <c r="C1476" s="3" t="s">
        <v>7658</v>
      </c>
      <c r="D1476">
        <v>2100</v>
      </c>
      <c r="E1476">
        <v>2140</v>
      </c>
      <c r="F1476" t="s">
        <v>8219</v>
      </c>
      <c r="G1476" t="s">
        <v>8224</v>
      </c>
      <c r="H1476" t="s">
        <v>8246</v>
      </c>
      <c r="I1476">
        <v>1457139600</v>
      </c>
      <c r="J1476">
        <v>1455230214</v>
      </c>
      <c r="K1476" t="b">
        <v>0</v>
      </c>
      <c r="L1476">
        <v>13</v>
      </c>
      <c r="M1476" t="b">
        <v>1</v>
      </c>
      <c r="N1476" t="s">
        <v>8271</v>
      </c>
      <c r="O1476" s="8">
        <f t="shared" si="161"/>
        <v>101.9047619047619</v>
      </c>
      <c r="P1476" s="9">
        <f t="shared" si="162"/>
        <v>164.61538461538461</v>
      </c>
      <c r="Q1476" t="s">
        <v>8317</v>
      </c>
      <c r="R1476" t="s">
        <v>8318</v>
      </c>
      <c r="S1476" s="13">
        <f t="shared" si="163"/>
        <v>42411.733958333331</v>
      </c>
      <c r="T1476" s="14">
        <f t="shared" si="164"/>
        <v>42433.833333333336</v>
      </c>
      <c r="U1476" s="13" t="str">
        <f t="shared" si="165"/>
        <v>Feb</v>
      </c>
      <c r="V1476" t="str">
        <f t="shared" si="166"/>
        <v>Mar</v>
      </c>
      <c r="W1476" t="str">
        <f t="shared" si="167"/>
        <v>2016</v>
      </c>
    </row>
    <row r="1477" spans="1:23" ht="45" x14ac:dyDescent="0.2">
      <c r="A1477">
        <v>3583</v>
      </c>
      <c r="B1477" s="3" t="s">
        <v>3582</v>
      </c>
      <c r="C1477" s="3" t="s">
        <v>7693</v>
      </c>
      <c r="D1477">
        <v>3000</v>
      </c>
      <c r="E1477">
        <v>3255</v>
      </c>
      <c r="F1477" t="s">
        <v>8219</v>
      </c>
      <c r="G1477" t="s">
        <v>8224</v>
      </c>
      <c r="H1477" t="s">
        <v>8246</v>
      </c>
      <c r="I1477">
        <v>1460970805</v>
      </c>
      <c r="J1477">
        <v>1455790405</v>
      </c>
      <c r="K1477" t="b">
        <v>0</v>
      </c>
      <c r="L1477">
        <v>24</v>
      </c>
      <c r="M1477" t="b">
        <v>1</v>
      </c>
      <c r="N1477" t="s">
        <v>8271</v>
      </c>
      <c r="O1477" s="8">
        <f t="shared" si="161"/>
        <v>108.5</v>
      </c>
      <c r="P1477" s="9">
        <f t="shared" si="162"/>
        <v>135.625</v>
      </c>
      <c r="Q1477" t="s">
        <v>8317</v>
      </c>
      <c r="R1477" t="s">
        <v>8318</v>
      </c>
      <c r="S1477" s="13">
        <f t="shared" si="163"/>
        <v>42418.217650462961</v>
      </c>
      <c r="T1477" s="14">
        <f t="shared" si="164"/>
        <v>42478.175983796296</v>
      </c>
      <c r="U1477" s="13" t="str">
        <f t="shared" si="165"/>
        <v>Feb</v>
      </c>
      <c r="V1477" t="str">
        <f t="shared" si="166"/>
        <v>Apr</v>
      </c>
      <c r="W1477" t="str">
        <f t="shared" si="167"/>
        <v>2016</v>
      </c>
    </row>
    <row r="1478" spans="1:23" ht="30" x14ac:dyDescent="0.2">
      <c r="A1478">
        <v>3595</v>
      </c>
      <c r="B1478" s="3" t="s">
        <v>3594</v>
      </c>
      <c r="C1478" s="3" t="s">
        <v>7705</v>
      </c>
      <c r="D1478">
        <v>2600</v>
      </c>
      <c r="E1478">
        <v>3081</v>
      </c>
      <c r="F1478" t="s">
        <v>8219</v>
      </c>
      <c r="G1478" t="s">
        <v>8224</v>
      </c>
      <c r="H1478" t="s">
        <v>8246</v>
      </c>
      <c r="I1478">
        <v>1426229940</v>
      </c>
      <c r="J1478">
        <v>1423959123</v>
      </c>
      <c r="K1478" t="b">
        <v>0</v>
      </c>
      <c r="L1478">
        <v>62</v>
      </c>
      <c r="M1478" t="b">
        <v>1</v>
      </c>
      <c r="N1478" t="s">
        <v>8271</v>
      </c>
      <c r="O1478" s="8">
        <f t="shared" si="161"/>
        <v>118.5</v>
      </c>
      <c r="P1478" s="9">
        <f t="shared" si="162"/>
        <v>49.693548387096776</v>
      </c>
      <c r="Q1478" t="s">
        <v>8317</v>
      </c>
      <c r="R1478" t="s">
        <v>8318</v>
      </c>
      <c r="S1478" s="13">
        <f t="shared" si="163"/>
        <v>42049.800034722219</v>
      </c>
      <c r="T1478" s="14">
        <f t="shared" si="164"/>
        <v>42076.082638888889</v>
      </c>
      <c r="U1478" s="13" t="str">
        <f t="shared" si="165"/>
        <v>Feb</v>
      </c>
      <c r="V1478" t="str">
        <f t="shared" si="166"/>
        <v>Mar</v>
      </c>
      <c r="W1478" t="str">
        <f t="shared" si="167"/>
        <v>2015</v>
      </c>
    </row>
    <row r="1479" spans="1:23" ht="30" x14ac:dyDescent="0.2">
      <c r="A1479">
        <v>3597</v>
      </c>
      <c r="B1479" s="3" t="s">
        <v>3596</v>
      </c>
      <c r="C1479" s="3" t="s">
        <v>7707</v>
      </c>
      <c r="D1479">
        <v>2500</v>
      </c>
      <c r="E1479">
        <v>2565</v>
      </c>
      <c r="F1479" t="s">
        <v>8219</v>
      </c>
      <c r="G1479" t="s">
        <v>8224</v>
      </c>
      <c r="H1479" t="s">
        <v>8246</v>
      </c>
      <c r="I1479">
        <v>1456984740</v>
      </c>
      <c r="J1479">
        <v>1455717790</v>
      </c>
      <c r="K1479" t="b">
        <v>0</v>
      </c>
      <c r="L1479">
        <v>33</v>
      </c>
      <c r="M1479" t="b">
        <v>1</v>
      </c>
      <c r="N1479" t="s">
        <v>8271</v>
      </c>
      <c r="O1479" s="8">
        <f t="shared" si="161"/>
        <v>102.60000000000001</v>
      </c>
      <c r="P1479" s="9">
        <f t="shared" si="162"/>
        <v>77.727272727272734</v>
      </c>
      <c r="Q1479" t="s">
        <v>8317</v>
      </c>
      <c r="R1479" t="s">
        <v>8318</v>
      </c>
      <c r="S1479" s="13">
        <f t="shared" si="163"/>
        <v>42417.377199074072</v>
      </c>
      <c r="T1479" s="14">
        <f t="shared" si="164"/>
        <v>42432.040972222218</v>
      </c>
      <c r="U1479" s="13" t="str">
        <f t="shared" si="165"/>
        <v>Feb</v>
      </c>
      <c r="V1479" t="str">
        <f t="shared" si="166"/>
        <v>Mar</v>
      </c>
      <c r="W1479" t="str">
        <f t="shared" si="167"/>
        <v>2016</v>
      </c>
    </row>
    <row r="1480" spans="1:23" ht="45" x14ac:dyDescent="0.2">
      <c r="A1480">
        <v>3609</v>
      </c>
      <c r="B1480" s="3" t="s">
        <v>3608</v>
      </c>
      <c r="C1480" s="3" t="s">
        <v>7719</v>
      </c>
      <c r="D1480">
        <v>1960</v>
      </c>
      <c r="E1480">
        <v>3005</v>
      </c>
      <c r="F1480" t="s">
        <v>8219</v>
      </c>
      <c r="G1480" t="s">
        <v>8225</v>
      </c>
      <c r="H1480" t="s">
        <v>8247</v>
      </c>
      <c r="I1480">
        <v>1459378085</v>
      </c>
      <c r="J1480">
        <v>1456789685</v>
      </c>
      <c r="K1480" t="b">
        <v>0</v>
      </c>
      <c r="L1480">
        <v>21</v>
      </c>
      <c r="M1480" t="b">
        <v>1</v>
      </c>
      <c r="N1480" t="s">
        <v>8271</v>
      </c>
      <c r="O1480" s="8">
        <f t="shared" si="161"/>
        <v>153.31632653061226</v>
      </c>
      <c r="P1480" s="9">
        <f t="shared" si="162"/>
        <v>143.0952380952381</v>
      </c>
      <c r="Q1480" t="s">
        <v>8317</v>
      </c>
      <c r="R1480" t="s">
        <v>8318</v>
      </c>
      <c r="S1480" s="13">
        <f t="shared" si="163"/>
        <v>42429.783391203702</v>
      </c>
      <c r="T1480" s="14">
        <f t="shared" si="164"/>
        <v>42459.741724537038</v>
      </c>
      <c r="U1480" s="13" t="str">
        <f t="shared" si="165"/>
        <v>Feb</v>
      </c>
      <c r="V1480" t="str">
        <f t="shared" si="166"/>
        <v>Mar</v>
      </c>
      <c r="W1480" t="str">
        <f t="shared" si="167"/>
        <v>2016</v>
      </c>
    </row>
    <row r="1481" spans="1:23" ht="45" x14ac:dyDescent="0.2">
      <c r="A1481">
        <v>3616</v>
      </c>
      <c r="B1481" s="3" t="s">
        <v>3614</v>
      </c>
      <c r="C1481" s="3" t="s">
        <v>7726</v>
      </c>
      <c r="D1481">
        <v>2500</v>
      </c>
      <c r="E1481">
        <v>3120</v>
      </c>
      <c r="F1481" t="s">
        <v>8219</v>
      </c>
      <c r="G1481" t="s">
        <v>8225</v>
      </c>
      <c r="H1481" t="s">
        <v>8247</v>
      </c>
      <c r="I1481">
        <v>1426801664</v>
      </c>
      <c r="J1481">
        <v>1424213264</v>
      </c>
      <c r="K1481" t="b">
        <v>0</v>
      </c>
      <c r="L1481">
        <v>45</v>
      </c>
      <c r="M1481" t="b">
        <v>1</v>
      </c>
      <c r="N1481" t="s">
        <v>8271</v>
      </c>
      <c r="O1481" s="8">
        <f t="shared" si="161"/>
        <v>124.8</v>
      </c>
      <c r="P1481" s="9">
        <f t="shared" si="162"/>
        <v>69.333333333333329</v>
      </c>
      <c r="Q1481" t="s">
        <v>8317</v>
      </c>
      <c r="R1481" t="s">
        <v>8318</v>
      </c>
      <c r="S1481" s="13">
        <f t="shared" si="163"/>
        <v>42052.741481481477</v>
      </c>
      <c r="T1481" s="14">
        <f t="shared" si="164"/>
        <v>42082.699814814812</v>
      </c>
      <c r="U1481" s="13" t="str">
        <f t="shared" si="165"/>
        <v>Feb</v>
      </c>
      <c r="V1481" t="str">
        <f t="shared" si="166"/>
        <v>Mar</v>
      </c>
      <c r="W1481" t="str">
        <f t="shared" si="167"/>
        <v>2015</v>
      </c>
    </row>
    <row r="1482" spans="1:23" ht="45" x14ac:dyDescent="0.2">
      <c r="A1482">
        <v>3617</v>
      </c>
      <c r="B1482" s="3" t="s">
        <v>3615</v>
      </c>
      <c r="C1482" s="3" t="s">
        <v>7727</v>
      </c>
      <c r="D1482">
        <v>740</v>
      </c>
      <c r="E1482">
        <v>880</v>
      </c>
      <c r="F1482" t="s">
        <v>8219</v>
      </c>
      <c r="G1482" t="s">
        <v>8225</v>
      </c>
      <c r="H1482" t="s">
        <v>8247</v>
      </c>
      <c r="I1482">
        <v>1488240000</v>
      </c>
      <c r="J1482">
        <v>1486996729</v>
      </c>
      <c r="K1482" t="b">
        <v>0</v>
      </c>
      <c r="L1482">
        <v>51</v>
      </c>
      <c r="M1482" t="b">
        <v>1</v>
      </c>
      <c r="N1482" t="s">
        <v>8271</v>
      </c>
      <c r="O1482" s="8">
        <f t="shared" si="161"/>
        <v>118.91891891891892</v>
      </c>
      <c r="P1482" s="9">
        <f t="shared" si="162"/>
        <v>17.254901960784313</v>
      </c>
      <c r="Q1482" t="s">
        <v>8317</v>
      </c>
      <c r="R1482" t="s">
        <v>8318</v>
      </c>
      <c r="S1482" s="13">
        <f t="shared" si="163"/>
        <v>42779.401956018519</v>
      </c>
      <c r="T1482" s="14">
        <f t="shared" si="164"/>
        <v>42793.791666666664</v>
      </c>
      <c r="U1482" s="13" t="str">
        <f t="shared" si="165"/>
        <v>Feb</v>
      </c>
      <c r="V1482" t="str">
        <f t="shared" si="166"/>
        <v>Feb</v>
      </c>
      <c r="W1482" t="str">
        <f t="shared" si="167"/>
        <v>2017</v>
      </c>
    </row>
    <row r="1483" spans="1:23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61"/>
        <v>2.1</v>
      </c>
      <c r="P1483" s="9">
        <f t="shared" si="162"/>
        <v>17.5</v>
      </c>
      <c r="Q1483" t="s">
        <v>8322</v>
      </c>
      <c r="R1483" t="s">
        <v>8324</v>
      </c>
      <c r="S1483" s="13">
        <f t="shared" si="163"/>
        <v>41550.714641203704</v>
      </c>
      <c r="T1483" s="14">
        <f t="shared" si="164"/>
        <v>41580.714641203704</v>
      </c>
      <c r="U1483" s="13" t="str">
        <f t="shared" si="165"/>
        <v>Oct</v>
      </c>
      <c r="V1483" t="str">
        <f t="shared" si="166"/>
        <v>Nov</v>
      </c>
      <c r="W1483" t="str">
        <f t="shared" si="167"/>
        <v>2013</v>
      </c>
    </row>
    <row r="1484" spans="1:23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61"/>
        <v>0.1</v>
      </c>
      <c r="P1484" s="9">
        <f t="shared" si="162"/>
        <v>5</v>
      </c>
      <c r="Q1484" t="s">
        <v>8322</v>
      </c>
      <c r="R1484" t="s">
        <v>8324</v>
      </c>
      <c r="S1484" s="13">
        <f t="shared" si="163"/>
        <v>41136.649722222217</v>
      </c>
      <c r="T1484" s="14">
        <f t="shared" si="164"/>
        <v>41159.118750000001</v>
      </c>
      <c r="U1484" s="13" t="str">
        <f t="shared" si="165"/>
        <v>Aug</v>
      </c>
      <c r="V1484" t="str">
        <f t="shared" si="166"/>
        <v>Sep</v>
      </c>
      <c r="W1484" t="str">
        <f t="shared" si="167"/>
        <v>2012</v>
      </c>
    </row>
    <row r="1485" spans="1:23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61"/>
        <v>0.7142857142857143</v>
      </c>
      <c r="P1485" s="9">
        <f t="shared" si="162"/>
        <v>25</v>
      </c>
      <c r="Q1485" t="s">
        <v>8322</v>
      </c>
      <c r="R1485" t="s">
        <v>8324</v>
      </c>
      <c r="S1485" s="13">
        <f t="shared" si="163"/>
        <v>42547.984664351847</v>
      </c>
      <c r="T1485" s="14">
        <f t="shared" si="164"/>
        <v>42572.984664351847</v>
      </c>
      <c r="U1485" s="13" t="str">
        <f t="shared" si="165"/>
        <v>Jun</v>
      </c>
      <c r="V1485" t="str">
        <f t="shared" si="166"/>
        <v>Jul</v>
      </c>
      <c r="W1485" t="str">
        <f t="shared" si="167"/>
        <v>2016</v>
      </c>
    </row>
    <row r="1486" spans="1:23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61"/>
        <v>0</v>
      </c>
      <c r="P1486" s="9">
        <f t="shared" si="162"/>
        <v>0</v>
      </c>
      <c r="Q1486" t="s">
        <v>8322</v>
      </c>
      <c r="R1486" t="s">
        <v>8324</v>
      </c>
      <c r="S1486" s="13">
        <f t="shared" si="163"/>
        <v>41052.992627314808</v>
      </c>
      <c r="T1486" s="14">
        <f t="shared" si="164"/>
        <v>41111.410416666666</v>
      </c>
      <c r="U1486" s="13" t="str">
        <f t="shared" si="165"/>
        <v>May</v>
      </c>
      <c r="V1486" t="str">
        <f t="shared" si="166"/>
        <v>Jul</v>
      </c>
      <c r="W1486" t="str">
        <f t="shared" si="167"/>
        <v>2012</v>
      </c>
    </row>
    <row r="1487" spans="1:23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61"/>
        <v>2.2388059701492535</v>
      </c>
      <c r="P1487" s="9">
        <f t="shared" si="162"/>
        <v>50</v>
      </c>
      <c r="Q1487" t="s">
        <v>8322</v>
      </c>
      <c r="R1487" t="s">
        <v>8324</v>
      </c>
      <c r="S1487" s="13">
        <f t="shared" si="163"/>
        <v>42130.587650462963</v>
      </c>
      <c r="T1487" s="14">
        <f t="shared" si="164"/>
        <v>42175.587650462963</v>
      </c>
      <c r="U1487" s="13" t="str">
        <f t="shared" si="165"/>
        <v>May</v>
      </c>
      <c r="V1487" t="str">
        <f t="shared" si="166"/>
        <v>Jun</v>
      </c>
      <c r="W1487" t="str">
        <f t="shared" si="167"/>
        <v>2015</v>
      </c>
    </row>
    <row r="1488" spans="1:23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61"/>
        <v>0.24</v>
      </c>
      <c r="P1488" s="9">
        <f t="shared" si="162"/>
        <v>16</v>
      </c>
      <c r="Q1488" t="s">
        <v>8322</v>
      </c>
      <c r="R1488" t="s">
        <v>8324</v>
      </c>
      <c r="S1488" s="13">
        <f t="shared" si="163"/>
        <v>42031.960196759253</v>
      </c>
      <c r="T1488" s="14">
        <f t="shared" si="164"/>
        <v>42061.960196759253</v>
      </c>
      <c r="U1488" s="13" t="str">
        <f t="shared" si="165"/>
        <v>Jan</v>
      </c>
      <c r="V1488" t="str">
        <f t="shared" si="166"/>
        <v>Feb</v>
      </c>
      <c r="W1488" t="str">
        <f t="shared" si="167"/>
        <v>2015</v>
      </c>
    </row>
    <row r="1489" spans="1:23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61"/>
        <v>0</v>
      </c>
      <c r="P1489" s="9">
        <f t="shared" si="162"/>
        <v>0</v>
      </c>
      <c r="Q1489" t="s">
        <v>8322</v>
      </c>
      <c r="R1489" t="s">
        <v>8324</v>
      </c>
      <c r="S1489" s="13">
        <f t="shared" si="163"/>
        <v>42554.709155092591</v>
      </c>
      <c r="T1489" s="14">
        <f t="shared" si="164"/>
        <v>42584.709155092591</v>
      </c>
      <c r="U1489" s="13" t="str">
        <f t="shared" si="165"/>
        <v>Jul</v>
      </c>
      <c r="V1489" t="str">
        <f t="shared" si="166"/>
        <v>Aug</v>
      </c>
      <c r="W1489" t="str">
        <f t="shared" si="167"/>
        <v>2016</v>
      </c>
    </row>
    <row r="1490" spans="1:23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61"/>
        <v>2.4</v>
      </c>
      <c r="P1490" s="9">
        <f t="shared" si="162"/>
        <v>60</v>
      </c>
      <c r="Q1490" t="s">
        <v>8322</v>
      </c>
      <c r="R1490" t="s">
        <v>8324</v>
      </c>
      <c r="S1490" s="13">
        <f t="shared" si="163"/>
        <v>41614.354861111111</v>
      </c>
      <c r="T1490" s="14">
        <f t="shared" si="164"/>
        <v>41644.354861111111</v>
      </c>
      <c r="U1490" s="13" t="str">
        <f t="shared" si="165"/>
        <v>Dec</v>
      </c>
      <c r="V1490" t="str">
        <f t="shared" si="166"/>
        <v>Jan</v>
      </c>
      <c r="W1490" t="str">
        <f t="shared" si="167"/>
        <v>2013</v>
      </c>
    </row>
    <row r="1491" spans="1:23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61"/>
        <v>0</v>
      </c>
      <c r="P1491" s="9">
        <f t="shared" si="162"/>
        <v>0</v>
      </c>
      <c r="Q1491" t="s">
        <v>8322</v>
      </c>
      <c r="R1491" t="s">
        <v>8324</v>
      </c>
      <c r="S1491" s="13">
        <f t="shared" si="163"/>
        <v>41198.403379629628</v>
      </c>
      <c r="T1491" s="14">
        <f t="shared" si="164"/>
        <v>41228.445046296292</v>
      </c>
      <c r="U1491" s="13" t="str">
        <f t="shared" si="165"/>
        <v>Oct</v>
      </c>
      <c r="V1491" t="str">
        <f t="shared" si="166"/>
        <v>Nov</v>
      </c>
      <c r="W1491" t="str">
        <f t="shared" si="167"/>
        <v>2012</v>
      </c>
    </row>
    <row r="1492" spans="1:23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61"/>
        <v>30.862068965517242</v>
      </c>
      <c r="P1492" s="9">
        <f t="shared" si="162"/>
        <v>47.10526315789474</v>
      </c>
      <c r="Q1492" t="s">
        <v>8322</v>
      </c>
      <c r="R1492" t="s">
        <v>8324</v>
      </c>
      <c r="S1492" s="13">
        <f t="shared" si="163"/>
        <v>41520.352708333332</v>
      </c>
      <c r="T1492" s="14">
        <f t="shared" si="164"/>
        <v>41549.352708333332</v>
      </c>
      <c r="U1492" s="13" t="str">
        <f t="shared" si="165"/>
        <v>Sep</v>
      </c>
      <c r="V1492" t="str">
        <f t="shared" si="166"/>
        <v>Oct</v>
      </c>
      <c r="W1492" t="str">
        <f t="shared" si="167"/>
        <v>2013</v>
      </c>
    </row>
    <row r="1493" spans="1:23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61"/>
        <v>8.3333333333333321</v>
      </c>
      <c r="P1493" s="9">
        <f t="shared" si="162"/>
        <v>100</v>
      </c>
      <c r="Q1493" t="s">
        <v>8322</v>
      </c>
      <c r="R1493" t="s">
        <v>8324</v>
      </c>
      <c r="S1493" s="13">
        <f t="shared" si="163"/>
        <v>41991.505127314813</v>
      </c>
      <c r="T1493" s="14">
        <f t="shared" si="164"/>
        <v>42050.443055555552</v>
      </c>
      <c r="U1493" s="13" t="str">
        <f t="shared" si="165"/>
        <v>Dec</v>
      </c>
      <c r="V1493" t="str">
        <f t="shared" si="166"/>
        <v>Feb</v>
      </c>
      <c r="W1493" t="str">
        <f t="shared" si="167"/>
        <v>2014</v>
      </c>
    </row>
    <row r="1494" spans="1:23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61"/>
        <v>0.75</v>
      </c>
      <c r="P1494" s="9">
        <f t="shared" si="162"/>
        <v>15</v>
      </c>
      <c r="Q1494" t="s">
        <v>8322</v>
      </c>
      <c r="R1494" t="s">
        <v>8324</v>
      </c>
      <c r="S1494" s="13">
        <f t="shared" si="163"/>
        <v>40682.676458333335</v>
      </c>
      <c r="T1494" s="14">
        <f t="shared" si="164"/>
        <v>40712.676458333335</v>
      </c>
      <c r="U1494" s="13" t="str">
        <f t="shared" si="165"/>
        <v>May</v>
      </c>
      <c r="V1494" t="str">
        <f t="shared" si="166"/>
        <v>Jun</v>
      </c>
      <c r="W1494" t="str">
        <f t="shared" si="167"/>
        <v>2011</v>
      </c>
    </row>
    <row r="1495" spans="1:23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61"/>
        <v>0</v>
      </c>
      <c r="P1495" s="9">
        <f t="shared" si="162"/>
        <v>0</v>
      </c>
      <c r="Q1495" t="s">
        <v>8322</v>
      </c>
      <c r="R1495" t="s">
        <v>8324</v>
      </c>
      <c r="S1495" s="13">
        <f t="shared" si="163"/>
        <v>41411.658275462956</v>
      </c>
      <c r="T1495" s="14">
        <f t="shared" si="164"/>
        <v>41441.658275462956</v>
      </c>
      <c r="U1495" s="13" t="str">
        <f t="shared" si="165"/>
        <v>May</v>
      </c>
      <c r="V1495" t="str">
        <f t="shared" si="166"/>
        <v>Jun</v>
      </c>
      <c r="W1495" t="str">
        <f t="shared" si="167"/>
        <v>2013</v>
      </c>
    </row>
    <row r="1496" spans="1:23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61"/>
        <v>8.9</v>
      </c>
      <c r="P1496" s="9">
        <f t="shared" si="162"/>
        <v>40.454545454545453</v>
      </c>
      <c r="Q1496" t="s">
        <v>8322</v>
      </c>
      <c r="R1496" t="s">
        <v>8324</v>
      </c>
      <c r="S1496" s="13">
        <f t="shared" si="163"/>
        <v>42067.514039351845</v>
      </c>
      <c r="T1496" s="14">
        <f t="shared" si="164"/>
        <v>42097.443055555552</v>
      </c>
      <c r="U1496" s="13" t="str">
        <f t="shared" si="165"/>
        <v>Mar</v>
      </c>
      <c r="V1496" t="str">
        <f t="shared" si="166"/>
        <v>Apr</v>
      </c>
      <c r="W1496" t="str">
        <f t="shared" si="167"/>
        <v>2015</v>
      </c>
    </row>
    <row r="1497" spans="1:23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61"/>
        <v>0</v>
      </c>
      <c r="P1497" s="9">
        <f t="shared" si="162"/>
        <v>0</v>
      </c>
      <c r="Q1497" t="s">
        <v>8322</v>
      </c>
      <c r="R1497" t="s">
        <v>8324</v>
      </c>
      <c r="S1497" s="13">
        <f t="shared" si="163"/>
        <v>40752.581377314811</v>
      </c>
      <c r="T1497" s="14">
        <f t="shared" si="164"/>
        <v>40782.581377314811</v>
      </c>
      <c r="U1497" s="13" t="str">
        <f t="shared" si="165"/>
        <v>Jul</v>
      </c>
      <c r="V1497" t="str">
        <f t="shared" si="166"/>
        <v>Aug</v>
      </c>
      <c r="W1497" t="str">
        <f t="shared" si="167"/>
        <v>2011</v>
      </c>
    </row>
    <row r="1498" spans="1:23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61"/>
        <v>0</v>
      </c>
      <c r="P1498" s="9">
        <f t="shared" si="162"/>
        <v>0</v>
      </c>
      <c r="Q1498" t="s">
        <v>8322</v>
      </c>
      <c r="R1498" t="s">
        <v>8324</v>
      </c>
      <c r="S1498" s="13">
        <f t="shared" si="163"/>
        <v>41838.266886574071</v>
      </c>
      <c r="T1498" s="14">
        <f t="shared" si="164"/>
        <v>41898.266886574071</v>
      </c>
      <c r="U1498" s="13" t="str">
        <f t="shared" si="165"/>
        <v>Jul</v>
      </c>
      <c r="V1498" t="str">
        <f t="shared" si="166"/>
        <v>Sep</v>
      </c>
      <c r="W1498" t="str">
        <f t="shared" si="167"/>
        <v>2014</v>
      </c>
    </row>
    <row r="1499" spans="1:23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61"/>
        <v>6.6666666666666671E-3</v>
      </c>
      <c r="P1499" s="9">
        <f t="shared" si="162"/>
        <v>1</v>
      </c>
      <c r="Q1499" t="s">
        <v>8322</v>
      </c>
      <c r="R1499" t="s">
        <v>8324</v>
      </c>
      <c r="S1499" s="13">
        <f t="shared" si="163"/>
        <v>41444.434282407405</v>
      </c>
      <c r="T1499" s="14">
        <f t="shared" si="164"/>
        <v>41486.613194444442</v>
      </c>
      <c r="U1499" s="13" t="str">
        <f t="shared" si="165"/>
        <v>Jun</v>
      </c>
      <c r="V1499" t="str">
        <f t="shared" si="166"/>
        <v>Jul</v>
      </c>
      <c r="W1499" t="str">
        <f t="shared" si="167"/>
        <v>2013</v>
      </c>
    </row>
    <row r="1500" spans="1:23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61"/>
        <v>1.9</v>
      </c>
      <c r="P1500" s="9">
        <f t="shared" si="162"/>
        <v>19</v>
      </c>
      <c r="Q1500" t="s">
        <v>8322</v>
      </c>
      <c r="R1500" t="s">
        <v>8324</v>
      </c>
      <c r="S1500" s="13">
        <f t="shared" si="163"/>
        <v>41840.775208333333</v>
      </c>
      <c r="T1500" s="14">
        <f t="shared" si="164"/>
        <v>41885.775208333333</v>
      </c>
      <c r="U1500" s="13" t="str">
        <f t="shared" si="165"/>
        <v>Jul</v>
      </c>
      <c r="V1500" t="str">
        <f t="shared" si="166"/>
        <v>Sep</v>
      </c>
      <c r="W1500" t="str">
        <f t="shared" si="167"/>
        <v>2014</v>
      </c>
    </row>
    <row r="1501" spans="1:23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61"/>
        <v>0.25</v>
      </c>
      <c r="P1501" s="9">
        <f t="shared" si="162"/>
        <v>5</v>
      </c>
      <c r="Q1501" t="s">
        <v>8322</v>
      </c>
      <c r="R1501" t="s">
        <v>8324</v>
      </c>
      <c r="S1501" s="13">
        <f t="shared" si="163"/>
        <v>42526.798993055556</v>
      </c>
      <c r="T1501" s="14">
        <f t="shared" si="164"/>
        <v>42586.798993055556</v>
      </c>
      <c r="U1501" s="13" t="str">
        <f t="shared" si="165"/>
        <v>Jun</v>
      </c>
      <c r="V1501" t="str">
        <f t="shared" si="166"/>
        <v>Aug</v>
      </c>
      <c r="W1501" t="str">
        <f t="shared" si="167"/>
        <v>2016</v>
      </c>
    </row>
    <row r="1502" spans="1:23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61"/>
        <v>25.035714285714285</v>
      </c>
      <c r="P1502" s="9">
        <f t="shared" si="162"/>
        <v>46.733333333333334</v>
      </c>
      <c r="Q1502" t="s">
        <v>8322</v>
      </c>
      <c r="R1502" t="s">
        <v>8324</v>
      </c>
      <c r="S1502" s="13">
        <f t="shared" si="163"/>
        <v>41365.69626157407</v>
      </c>
      <c r="T1502" s="14">
        <f t="shared" si="164"/>
        <v>41395.69626157407</v>
      </c>
      <c r="U1502" s="13" t="str">
        <f t="shared" si="165"/>
        <v>Apr</v>
      </c>
      <c r="V1502" t="str">
        <f t="shared" si="166"/>
        <v>May</v>
      </c>
      <c r="W1502" t="str">
        <f t="shared" si="167"/>
        <v>2013</v>
      </c>
    </row>
    <row r="1503" spans="1:23" ht="45" x14ac:dyDescent="0.2">
      <c r="A1503">
        <v>3620</v>
      </c>
      <c r="B1503" s="3" t="s">
        <v>3618</v>
      </c>
      <c r="C1503" s="3" t="s">
        <v>7730</v>
      </c>
      <c r="D1503">
        <v>10500</v>
      </c>
      <c r="E1503">
        <v>11045</v>
      </c>
      <c r="F1503" t="s">
        <v>8219</v>
      </c>
      <c r="G1503" t="s">
        <v>8224</v>
      </c>
      <c r="H1503" t="s">
        <v>8246</v>
      </c>
      <c r="I1503">
        <v>1425528000</v>
      </c>
      <c r="J1503">
        <v>1422916261</v>
      </c>
      <c r="K1503" t="b">
        <v>0</v>
      </c>
      <c r="L1503">
        <v>197</v>
      </c>
      <c r="M1503" t="b">
        <v>1</v>
      </c>
      <c r="N1503" t="s">
        <v>8271</v>
      </c>
      <c r="O1503" s="8">
        <f t="shared" si="161"/>
        <v>105.19047619047619</v>
      </c>
      <c r="P1503" s="9">
        <f t="shared" si="162"/>
        <v>56.065989847715734</v>
      </c>
      <c r="Q1503" t="s">
        <v>8317</v>
      </c>
      <c r="R1503" t="s">
        <v>8318</v>
      </c>
      <c r="S1503" s="13">
        <f t="shared" si="163"/>
        <v>42037.72987268518</v>
      </c>
      <c r="T1503" s="14">
        <f t="shared" si="164"/>
        <v>42067.958333333336</v>
      </c>
      <c r="U1503" s="13" t="str">
        <f t="shared" si="165"/>
        <v>Feb</v>
      </c>
      <c r="V1503" t="str">
        <f t="shared" si="166"/>
        <v>Mar</v>
      </c>
      <c r="W1503" t="str">
        <f t="shared" si="167"/>
        <v>2015</v>
      </c>
    </row>
    <row r="1504" spans="1:23" ht="45" x14ac:dyDescent="0.2">
      <c r="A1504">
        <v>3659</v>
      </c>
      <c r="B1504" s="3" t="s">
        <v>3656</v>
      </c>
      <c r="C1504" s="3" t="s">
        <v>7769</v>
      </c>
      <c r="D1504">
        <v>3000</v>
      </c>
      <c r="E1504">
        <v>3061</v>
      </c>
      <c r="F1504" t="s">
        <v>8219</v>
      </c>
      <c r="G1504" t="s">
        <v>8224</v>
      </c>
      <c r="H1504" t="s">
        <v>8246</v>
      </c>
      <c r="I1504">
        <v>1426775940</v>
      </c>
      <c r="J1504">
        <v>1424414350</v>
      </c>
      <c r="K1504" t="b">
        <v>0</v>
      </c>
      <c r="L1504">
        <v>13</v>
      </c>
      <c r="M1504" t="b">
        <v>1</v>
      </c>
      <c r="N1504" t="s">
        <v>8271</v>
      </c>
      <c r="O1504" s="8">
        <f t="shared" si="161"/>
        <v>102.03333333333333</v>
      </c>
      <c r="P1504" s="9">
        <f t="shared" si="162"/>
        <v>235.46153846153845</v>
      </c>
      <c r="Q1504" t="s">
        <v>8317</v>
      </c>
      <c r="R1504" t="s">
        <v>8318</v>
      </c>
      <c r="S1504" s="13">
        <f t="shared" si="163"/>
        <v>42055.068865740737</v>
      </c>
      <c r="T1504" s="14">
        <f t="shared" si="164"/>
        <v>42082.402083333327</v>
      </c>
      <c r="U1504" s="13" t="str">
        <f t="shared" si="165"/>
        <v>Feb</v>
      </c>
      <c r="V1504" t="str">
        <f t="shared" si="166"/>
        <v>Mar</v>
      </c>
      <c r="W1504" t="str">
        <f t="shared" si="167"/>
        <v>2015</v>
      </c>
    </row>
    <row r="1505" spans="1:23" ht="30" x14ac:dyDescent="0.2">
      <c r="A1505">
        <v>3698</v>
      </c>
      <c r="B1505" s="3" t="s">
        <v>3695</v>
      </c>
      <c r="C1505" s="3" t="s">
        <v>7808</v>
      </c>
      <c r="D1505">
        <v>5000</v>
      </c>
      <c r="E1505">
        <v>5526</v>
      </c>
      <c r="F1505" t="s">
        <v>8219</v>
      </c>
      <c r="G1505" t="s">
        <v>8224</v>
      </c>
      <c r="H1505" t="s">
        <v>8246</v>
      </c>
      <c r="I1505">
        <v>1456946487</v>
      </c>
      <c r="J1505">
        <v>1454354487</v>
      </c>
      <c r="K1505" t="b">
        <v>0</v>
      </c>
      <c r="L1505">
        <v>136</v>
      </c>
      <c r="M1505" t="b">
        <v>1</v>
      </c>
      <c r="N1505" t="s">
        <v>8271</v>
      </c>
      <c r="O1505" s="8">
        <f t="shared" si="161"/>
        <v>110.52</v>
      </c>
      <c r="P1505" s="9">
        <f t="shared" si="162"/>
        <v>40.632352941176471</v>
      </c>
      <c r="Q1505" t="s">
        <v>8317</v>
      </c>
      <c r="R1505" t="s">
        <v>8318</v>
      </c>
      <c r="S1505" s="13">
        <f t="shared" si="163"/>
        <v>42401.598229166666</v>
      </c>
      <c r="T1505" s="14">
        <f t="shared" si="164"/>
        <v>42431.598229166666</v>
      </c>
      <c r="U1505" s="13" t="str">
        <f t="shared" si="165"/>
        <v>Feb</v>
      </c>
      <c r="V1505" t="str">
        <f t="shared" si="166"/>
        <v>Mar</v>
      </c>
      <c r="W1505" t="str">
        <f t="shared" si="167"/>
        <v>2016</v>
      </c>
    </row>
    <row r="1506" spans="1:23" ht="45" x14ac:dyDescent="0.2">
      <c r="A1506">
        <v>3715</v>
      </c>
      <c r="B1506" s="3" t="s">
        <v>3712</v>
      </c>
      <c r="C1506" s="3" t="s">
        <v>7825</v>
      </c>
      <c r="D1506">
        <v>3500</v>
      </c>
      <c r="E1506">
        <v>3590</v>
      </c>
      <c r="F1506" t="s">
        <v>8219</v>
      </c>
      <c r="G1506" t="s">
        <v>8225</v>
      </c>
      <c r="H1506" t="s">
        <v>8247</v>
      </c>
      <c r="I1506">
        <v>1427806320</v>
      </c>
      <c r="J1506">
        <v>1422834819</v>
      </c>
      <c r="K1506" t="b">
        <v>0</v>
      </c>
      <c r="L1506">
        <v>27</v>
      </c>
      <c r="M1506" t="b">
        <v>1</v>
      </c>
      <c r="N1506" t="s">
        <v>8271</v>
      </c>
      <c r="O1506" s="8">
        <f t="shared" si="161"/>
        <v>102.57142857142858</v>
      </c>
      <c r="P1506" s="9">
        <f t="shared" si="162"/>
        <v>132.96296296296296</v>
      </c>
      <c r="Q1506" t="s">
        <v>8317</v>
      </c>
      <c r="R1506" t="s">
        <v>8318</v>
      </c>
      <c r="S1506" s="13">
        <f t="shared" si="163"/>
        <v>42036.787256944437</v>
      </c>
      <c r="T1506" s="14">
        <f t="shared" si="164"/>
        <v>42094.327777777777</v>
      </c>
      <c r="U1506" s="13" t="str">
        <f t="shared" si="165"/>
        <v>Feb</v>
      </c>
      <c r="V1506" t="str">
        <f t="shared" si="166"/>
        <v>Mar</v>
      </c>
      <c r="W1506" t="str">
        <f t="shared" si="167"/>
        <v>2015</v>
      </c>
    </row>
    <row r="1507" spans="1:23" ht="45" x14ac:dyDescent="0.2">
      <c r="A1507">
        <v>3725</v>
      </c>
      <c r="B1507" s="3" t="s">
        <v>3722</v>
      </c>
      <c r="C1507" s="3" t="s">
        <v>7835</v>
      </c>
      <c r="D1507">
        <v>300</v>
      </c>
      <c r="E1507">
        <v>381</v>
      </c>
      <c r="F1507" t="s">
        <v>8219</v>
      </c>
      <c r="G1507" t="s">
        <v>8225</v>
      </c>
      <c r="H1507" t="s">
        <v>8247</v>
      </c>
      <c r="I1507">
        <v>1455831000</v>
      </c>
      <c r="J1507">
        <v>1454366467</v>
      </c>
      <c r="K1507" t="b">
        <v>0</v>
      </c>
      <c r="L1507">
        <v>15</v>
      </c>
      <c r="M1507" t="b">
        <v>1</v>
      </c>
      <c r="N1507" t="s">
        <v>8271</v>
      </c>
      <c r="O1507" s="8">
        <f t="shared" si="161"/>
        <v>127</v>
      </c>
      <c r="P1507" s="9">
        <f t="shared" si="162"/>
        <v>25.4</v>
      </c>
      <c r="Q1507" t="s">
        <v>8317</v>
      </c>
      <c r="R1507" t="s">
        <v>8318</v>
      </c>
      <c r="S1507" s="13">
        <f t="shared" si="163"/>
        <v>42401.736886574072</v>
      </c>
      <c r="T1507" s="14">
        <f t="shared" si="164"/>
        <v>42418.687499999993</v>
      </c>
      <c r="U1507" s="13" t="str">
        <f t="shared" si="165"/>
        <v>Feb</v>
      </c>
      <c r="V1507" t="str">
        <f t="shared" si="166"/>
        <v>Feb</v>
      </c>
      <c r="W1507" t="str">
        <f t="shared" si="167"/>
        <v>2016</v>
      </c>
    </row>
    <row r="1508" spans="1:23" ht="45" x14ac:dyDescent="0.2">
      <c r="A1508">
        <v>3751</v>
      </c>
      <c r="B1508" s="3" t="s">
        <v>3748</v>
      </c>
      <c r="C1508" s="3" t="s">
        <v>7861</v>
      </c>
      <c r="D1508">
        <v>1000</v>
      </c>
      <c r="E1508">
        <v>1326</v>
      </c>
      <c r="F1508" t="s">
        <v>8219</v>
      </c>
      <c r="G1508" t="s">
        <v>8224</v>
      </c>
      <c r="H1508" t="s">
        <v>8246</v>
      </c>
      <c r="I1508">
        <v>1459641073</v>
      </c>
      <c r="J1508">
        <v>1454460673</v>
      </c>
      <c r="K1508" t="b">
        <v>0</v>
      </c>
      <c r="L1508">
        <v>11</v>
      </c>
      <c r="M1508" t="b">
        <v>1</v>
      </c>
      <c r="N1508" t="s">
        <v>8305</v>
      </c>
      <c r="O1508" s="8">
        <f t="shared" si="161"/>
        <v>132.6</v>
      </c>
      <c r="P1508" s="9">
        <f t="shared" si="162"/>
        <v>120.54545454545455</v>
      </c>
      <c r="Q1508" t="s">
        <v>8317</v>
      </c>
      <c r="R1508" t="s">
        <v>8359</v>
      </c>
      <c r="S1508" s="13">
        <f t="shared" si="163"/>
        <v>42402.827233796292</v>
      </c>
      <c r="T1508" s="14">
        <f t="shared" si="164"/>
        <v>42462.785567129627</v>
      </c>
      <c r="U1508" s="13" t="str">
        <f t="shared" si="165"/>
        <v>Feb</v>
      </c>
      <c r="V1508" t="str">
        <f t="shared" si="166"/>
        <v>Apr</v>
      </c>
      <c r="W1508" t="str">
        <f t="shared" si="167"/>
        <v>2016</v>
      </c>
    </row>
    <row r="1509" spans="1:23" ht="45" x14ac:dyDescent="0.2">
      <c r="A1509">
        <v>3767</v>
      </c>
      <c r="B1509" s="3" t="s">
        <v>3764</v>
      </c>
      <c r="C1509" s="3" t="s">
        <v>7877</v>
      </c>
      <c r="D1509">
        <v>2000</v>
      </c>
      <c r="E1509">
        <v>2335</v>
      </c>
      <c r="F1509" t="s">
        <v>8219</v>
      </c>
      <c r="G1509" t="s">
        <v>8224</v>
      </c>
      <c r="H1509" t="s">
        <v>8246</v>
      </c>
      <c r="I1509">
        <v>1425185940</v>
      </c>
      <c r="J1509">
        <v>1423960097</v>
      </c>
      <c r="K1509" t="b">
        <v>0</v>
      </c>
      <c r="L1509">
        <v>56</v>
      </c>
      <c r="M1509" t="b">
        <v>1</v>
      </c>
      <c r="N1509" t="s">
        <v>8305</v>
      </c>
      <c r="O1509" s="8">
        <f t="shared" si="161"/>
        <v>116.75</v>
      </c>
      <c r="P1509" s="9">
        <f t="shared" si="162"/>
        <v>41.696428571428569</v>
      </c>
      <c r="Q1509" t="s">
        <v>8317</v>
      </c>
      <c r="R1509" t="s">
        <v>8359</v>
      </c>
      <c r="S1509" s="13">
        <f t="shared" si="163"/>
        <v>42049.811307870368</v>
      </c>
      <c r="T1509" s="14">
        <f t="shared" si="164"/>
        <v>42063.999305555553</v>
      </c>
      <c r="U1509" s="13" t="str">
        <f t="shared" si="165"/>
        <v>Feb</v>
      </c>
      <c r="V1509" t="str">
        <f t="shared" si="166"/>
        <v>Feb</v>
      </c>
      <c r="W1509" t="str">
        <f t="shared" si="167"/>
        <v>2015</v>
      </c>
    </row>
    <row r="1510" spans="1:23" ht="30" x14ac:dyDescent="0.2">
      <c r="A1510">
        <v>3779</v>
      </c>
      <c r="B1510" s="3" t="s">
        <v>3776</v>
      </c>
      <c r="C1510" s="3" t="s">
        <v>7889</v>
      </c>
      <c r="D1510">
        <v>15000</v>
      </c>
      <c r="E1510">
        <v>15597</v>
      </c>
      <c r="F1510" t="s">
        <v>8219</v>
      </c>
      <c r="G1510" t="s">
        <v>8224</v>
      </c>
      <c r="H1510" t="s">
        <v>8246</v>
      </c>
      <c r="I1510">
        <v>1459010340</v>
      </c>
      <c r="J1510">
        <v>1456421940</v>
      </c>
      <c r="K1510" t="b">
        <v>0</v>
      </c>
      <c r="L1510">
        <v>115</v>
      </c>
      <c r="M1510" t="b">
        <v>1</v>
      </c>
      <c r="N1510" t="s">
        <v>8305</v>
      </c>
      <c r="O1510" s="8">
        <f t="shared" si="161"/>
        <v>103.98</v>
      </c>
      <c r="P1510" s="9">
        <f t="shared" si="162"/>
        <v>135.62608695652173</v>
      </c>
      <c r="Q1510" t="s">
        <v>8317</v>
      </c>
      <c r="R1510" t="s">
        <v>8359</v>
      </c>
      <c r="S1510" s="13">
        <f t="shared" si="163"/>
        <v>42425.527083333327</v>
      </c>
      <c r="T1510" s="14">
        <f t="shared" si="164"/>
        <v>42455.485416666663</v>
      </c>
      <c r="U1510" s="13" t="str">
        <f t="shared" si="165"/>
        <v>Feb</v>
      </c>
      <c r="V1510" t="str">
        <f t="shared" si="166"/>
        <v>Mar</v>
      </c>
      <c r="W1510" t="str">
        <f t="shared" si="167"/>
        <v>2016</v>
      </c>
    </row>
    <row r="1511" spans="1:23" ht="45" x14ac:dyDescent="0.2">
      <c r="A1511">
        <v>3783</v>
      </c>
      <c r="B1511" s="3" t="s">
        <v>3780</v>
      </c>
      <c r="C1511" s="3" t="s">
        <v>7893</v>
      </c>
      <c r="D1511">
        <v>1200</v>
      </c>
      <c r="E1511">
        <v>1547</v>
      </c>
      <c r="F1511" t="s">
        <v>8219</v>
      </c>
      <c r="G1511" t="s">
        <v>8224</v>
      </c>
      <c r="H1511" t="s">
        <v>8246</v>
      </c>
      <c r="I1511">
        <v>1458057600</v>
      </c>
      <c r="J1511">
        <v>1455938520</v>
      </c>
      <c r="K1511" t="b">
        <v>0</v>
      </c>
      <c r="L1511">
        <v>24</v>
      </c>
      <c r="M1511" t="b">
        <v>1</v>
      </c>
      <c r="N1511" t="s">
        <v>8305</v>
      </c>
      <c r="O1511" s="8">
        <f t="shared" si="161"/>
        <v>128.91666666666666</v>
      </c>
      <c r="P1511" s="9">
        <f t="shared" si="162"/>
        <v>64.458333333333329</v>
      </c>
      <c r="Q1511" t="s">
        <v>8317</v>
      </c>
      <c r="R1511" t="s">
        <v>8359</v>
      </c>
      <c r="S1511" s="13">
        <f t="shared" si="163"/>
        <v>42419.931944444441</v>
      </c>
      <c r="T1511" s="14">
        <f t="shared" si="164"/>
        <v>42444.458333333336</v>
      </c>
      <c r="U1511" s="13" t="str">
        <f t="shared" si="165"/>
        <v>Feb</v>
      </c>
      <c r="V1511" t="str">
        <f t="shared" si="166"/>
        <v>Mar</v>
      </c>
      <c r="W1511" t="str">
        <f t="shared" si="167"/>
        <v>2016</v>
      </c>
    </row>
    <row r="1512" spans="1:23" ht="45" x14ac:dyDescent="0.2">
      <c r="A1512">
        <v>3808</v>
      </c>
      <c r="B1512" s="3" t="s">
        <v>3805</v>
      </c>
      <c r="C1512" s="3" t="s">
        <v>7918</v>
      </c>
      <c r="D1512">
        <v>1000</v>
      </c>
      <c r="E1512">
        <v>1000</v>
      </c>
      <c r="F1512" t="s">
        <v>8219</v>
      </c>
      <c r="G1512" t="s">
        <v>8225</v>
      </c>
      <c r="H1512" t="s">
        <v>8247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8271</v>
      </c>
      <c r="O1512" s="8">
        <f t="shared" si="161"/>
        <v>100</v>
      </c>
      <c r="P1512" s="9">
        <f t="shared" si="162"/>
        <v>41.666666666666664</v>
      </c>
      <c r="Q1512" t="s">
        <v>8317</v>
      </c>
      <c r="R1512" t="s">
        <v>8318</v>
      </c>
      <c r="S1512" s="13">
        <f t="shared" si="163"/>
        <v>42059.24559027778</v>
      </c>
      <c r="T1512" s="14">
        <f t="shared" si="164"/>
        <v>42119.203923611109</v>
      </c>
      <c r="U1512" s="13" t="str">
        <f t="shared" si="165"/>
        <v>Feb</v>
      </c>
      <c r="V1512" t="str">
        <f t="shared" si="166"/>
        <v>Apr</v>
      </c>
      <c r="W1512" t="str">
        <f t="shared" si="167"/>
        <v>2015</v>
      </c>
    </row>
    <row r="1513" spans="1:23" ht="45" x14ac:dyDescent="0.2">
      <c r="A1513">
        <v>3810</v>
      </c>
      <c r="B1513" s="3" t="s">
        <v>3807</v>
      </c>
      <c r="C1513" s="3" t="s">
        <v>7920</v>
      </c>
      <c r="D1513">
        <v>1500</v>
      </c>
      <c r="E1513">
        <v>1826</v>
      </c>
      <c r="F1513" t="s">
        <v>8219</v>
      </c>
      <c r="G1513" t="s">
        <v>8224</v>
      </c>
      <c r="H1513" t="s">
        <v>8246</v>
      </c>
      <c r="I1513">
        <v>1426965758</v>
      </c>
      <c r="J1513">
        <v>1424377358</v>
      </c>
      <c r="K1513" t="b">
        <v>0</v>
      </c>
      <c r="L1513">
        <v>26</v>
      </c>
      <c r="M1513" t="b">
        <v>1</v>
      </c>
      <c r="N1513" t="s">
        <v>8271</v>
      </c>
      <c r="O1513" s="8">
        <f t="shared" si="161"/>
        <v>121.73333333333333</v>
      </c>
      <c r="P1513" s="9">
        <f t="shared" si="162"/>
        <v>70.230769230769226</v>
      </c>
      <c r="Q1513" t="s">
        <v>8317</v>
      </c>
      <c r="R1513" t="s">
        <v>8318</v>
      </c>
      <c r="S1513" s="13">
        <f t="shared" si="163"/>
        <v>42054.640717592592</v>
      </c>
      <c r="T1513" s="14">
        <f t="shared" si="164"/>
        <v>42084.599050925921</v>
      </c>
      <c r="U1513" s="13" t="str">
        <f t="shared" si="165"/>
        <v>Feb</v>
      </c>
      <c r="V1513" t="str">
        <f t="shared" si="166"/>
        <v>Mar</v>
      </c>
      <c r="W1513" t="str">
        <f t="shared" si="167"/>
        <v>2015</v>
      </c>
    </row>
    <row r="1514" spans="1:23" ht="45" x14ac:dyDescent="0.2">
      <c r="A1514">
        <v>3814</v>
      </c>
      <c r="B1514" s="3" t="s">
        <v>3811</v>
      </c>
      <c r="C1514" s="3" t="s">
        <v>7924</v>
      </c>
      <c r="D1514">
        <v>1500</v>
      </c>
      <c r="E1514">
        <v>2102</v>
      </c>
      <c r="F1514" t="s">
        <v>8219</v>
      </c>
      <c r="G1514" t="s">
        <v>8224</v>
      </c>
      <c r="H1514" t="s">
        <v>8246</v>
      </c>
      <c r="I1514">
        <v>1427860740</v>
      </c>
      <c r="J1514">
        <v>1424727712</v>
      </c>
      <c r="K1514" t="b">
        <v>0</v>
      </c>
      <c r="L1514">
        <v>34</v>
      </c>
      <c r="M1514" t="b">
        <v>1</v>
      </c>
      <c r="N1514" t="s">
        <v>8271</v>
      </c>
      <c r="O1514" s="8">
        <f t="shared" si="161"/>
        <v>140.13333333333333</v>
      </c>
      <c r="P1514" s="9">
        <f t="shared" si="162"/>
        <v>61.823529411764703</v>
      </c>
      <c r="Q1514" t="s">
        <v>8317</v>
      </c>
      <c r="R1514" t="s">
        <v>8318</v>
      </c>
      <c r="S1514" s="13">
        <f t="shared" si="163"/>
        <v>42058.695740740739</v>
      </c>
      <c r="T1514" s="14">
        <f t="shared" si="164"/>
        <v>42094.957638888889</v>
      </c>
      <c r="U1514" s="13" t="str">
        <f t="shared" si="165"/>
        <v>Feb</v>
      </c>
      <c r="V1514" t="str">
        <f t="shared" si="166"/>
        <v>Mar</v>
      </c>
      <c r="W1514" t="str">
        <f t="shared" si="167"/>
        <v>2015</v>
      </c>
    </row>
    <row r="1515" spans="1:23" ht="45" x14ac:dyDescent="0.2">
      <c r="A1515">
        <v>3818</v>
      </c>
      <c r="B1515" s="3" t="s">
        <v>3815</v>
      </c>
      <c r="C1515" s="3" t="s">
        <v>7928</v>
      </c>
      <c r="D1515">
        <v>250</v>
      </c>
      <c r="E1515">
        <v>570</v>
      </c>
      <c r="F1515" t="s">
        <v>8219</v>
      </c>
      <c r="G1515" t="s">
        <v>8224</v>
      </c>
      <c r="H1515" t="s">
        <v>8246</v>
      </c>
      <c r="I1515">
        <v>1426187582</v>
      </c>
      <c r="J1515">
        <v>1423599182</v>
      </c>
      <c r="K1515" t="b">
        <v>0</v>
      </c>
      <c r="L1515">
        <v>10</v>
      </c>
      <c r="M1515" t="b">
        <v>1</v>
      </c>
      <c r="N1515" t="s">
        <v>8271</v>
      </c>
      <c r="O1515" s="8">
        <f t="shared" si="161"/>
        <v>227.99999999999997</v>
      </c>
      <c r="P1515" s="9">
        <f t="shared" si="162"/>
        <v>57</v>
      </c>
      <c r="Q1515" t="s">
        <v>8317</v>
      </c>
      <c r="R1515" t="s">
        <v>8318</v>
      </c>
      <c r="S1515" s="13">
        <f t="shared" si="163"/>
        <v>42045.634050925924</v>
      </c>
      <c r="T1515" s="14">
        <f t="shared" si="164"/>
        <v>42075.592384259253</v>
      </c>
      <c r="U1515" s="13" t="str">
        <f t="shared" si="165"/>
        <v>Feb</v>
      </c>
      <c r="V1515" t="str">
        <f t="shared" si="166"/>
        <v>Mar</v>
      </c>
      <c r="W1515" t="str">
        <f t="shared" si="167"/>
        <v>2015</v>
      </c>
    </row>
    <row r="1516" spans="1:23" ht="30" x14ac:dyDescent="0.2">
      <c r="A1516">
        <v>1</v>
      </c>
      <c r="B1516" s="3" t="s">
        <v>3</v>
      </c>
      <c r="C1516" s="3" t="s">
        <v>4112</v>
      </c>
      <c r="D1516">
        <v>10275</v>
      </c>
      <c r="E1516">
        <v>14653</v>
      </c>
      <c r="F1516" t="s">
        <v>8219</v>
      </c>
      <c r="G1516" t="s">
        <v>8224</v>
      </c>
      <c r="H1516" t="s">
        <v>8246</v>
      </c>
      <c r="I1516">
        <v>1488464683</v>
      </c>
      <c r="J1516">
        <v>1485872683</v>
      </c>
      <c r="K1516" t="b">
        <v>0</v>
      </c>
      <c r="L1516">
        <v>79</v>
      </c>
      <c r="M1516" t="b">
        <v>1</v>
      </c>
      <c r="N1516" t="s">
        <v>8265</v>
      </c>
      <c r="O1516" s="8">
        <f t="shared" si="161"/>
        <v>142.60827250608273</v>
      </c>
      <c r="P1516" s="9">
        <f t="shared" si="162"/>
        <v>185.48101265822785</v>
      </c>
      <c r="Q1516" t="s">
        <v>8310</v>
      </c>
      <c r="R1516" t="s">
        <v>8311</v>
      </c>
      <c r="S1516" s="13">
        <f t="shared" si="163"/>
        <v>42766.392164351848</v>
      </c>
      <c r="T1516" s="14">
        <f t="shared" si="164"/>
        <v>42796.392164351848</v>
      </c>
      <c r="U1516" s="13" t="str">
        <f t="shared" si="165"/>
        <v>Jan</v>
      </c>
      <c r="V1516" t="str">
        <f t="shared" si="166"/>
        <v>Mar</v>
      </c>
      <c r="W1516" t="str">
        <f t="shared" si="167"/>
        <v>2017</v>
      </c>
    </row>
    <row r="1517" spans="1:23" ht="45" x14ac:dyDescent="0.2">
      <c r="A1517">
        <v>31</v>
      </c>
      <c r="B1517" s="3" t="s">
        <v>33</v>
      </c>
      <c r="C1517" s="3" t="s">
        <v>4142</v>
      </c>
      <c r="D1517">
        <v>13</v>
      </c>
      <c r="E1517">
        <v>13</v>
      </c>
      <c r="F1517" t="s">
        <v>8219</v>
      </c>
      <c r="G1517" t="s">
        <v>8224</v>
      </c>
      <c r="H1517" t="s">
        <v>8246</v>
      </c>
      <c r="I1517">
        <v>1453748434</v>
      </c>
      <c r="J1517">
        <v>1452193234</v>
      </c>
      <c r="K1517" t="b">
        <v>0</v>
      </c>
      <c r="L1517">
        <v>1</v>
      </c>
      <c r="M1517" t="b">
        <v>1</v>
      </c>
      <c r="N1517" t="s">
        <v>8265</v>
      </c>
      <c r="O1517" s="8">
        <f t="shared" si="161"/>
        <v>100</v>
      </c>
      <c r="P1517" s="9">
        <f t="shared" si="162"/>
        <v>13</v>
      </c>
      <c r="Q1517" t="s">
        <v>8310</v>
      </c>
      <c r="R1517" t="s">
        <v>8311</v>
      </c>
      <c r="S1517" s="13">
        <f t="shared" si="163"/>
        <v>42376.583726851844</v>
      </c>
      <c r="T1517" s="14">
        <f t="shared" si="164"/>
        <v>42394.583726851844</v>
      </c>
      <c r="U1517" s="13" t="str">
        <f t="shared" si="165"/>
        <v>Jan</v>
      </c>
      <c r="V1517" t="str">
        <f t="shared" si="166"/>
        <v>Jan</v>
      </c>
      <c r="W1517" t="str">
        <f t="shared" si="167"/>
        <v>2016</v>
      </c>
    </row>
    <row r="1518" spans="1:23" ht="45" x14ac:dyDescent="0.2">
      <c r="A1518">
        <v>37</v>
      </c>
      <c r="B1518" s="3" t="s">
        <v>39</v>
      </c>
      <c r="C1518" s="3" t="s">
        <v>4148</v>
      </c>
      <c r="D1518">
        <v>22000</v>
      </c>
      <c r="E1518">
        <v>40357</v>
      </c>
      <c r="F1518" t="s">
        <v>8219</v>
      </c>
      <c r="G1518" t="s">
        <v>8224</v>
      </c>
      <c r="H1518" t="s">
        <v>8246</v>
      </c>
      <c r="I1518">
        <v>1425055079</v>
      </c>
      <c r="J1518">
        <v>1422463079</v>
      </c>
      <c r="K1518" t="b">
        <v>0</v>
      </c>
      <c r="L1518">
        <v>253</v>
      </c>
      <c r="M1518" t="b">
        <v>1</v>
      </c>
      <c r="N1518" t="s">
        <v>8265</v>
      </c>
      <c r="O1518" s="8">
        <f t="shared" si="161"/>
        <v>183.44090909090909</v>
      </c>
      <c r="P1518" s="9">
        <f t="shared" si="162"/>
        <v>159.51383399209487</v>
      </c>
      <c r="Q1518" t="s">
        <v>8310</v>
      </c>
      <c r="R1518" t="s">
        <v>8311</v>
      </c>
      <c r="S1518" s="13">
        <f t="shared" si="163"/>
        <v>42032.484710648147</v>
      </c>
      <c r="T1518" s="14">
        <f t="shared" si="164"/>
        <v>42062.484710648147</v>
      </c>
      <c r="U1518" s="13" t="str">
        <f t="shared" si="165"/>
        <v>Jan</v>
      </c>
      <c r="V1518" t="str">
        <f t="shared" si="166"/>
        <v>Feb</v>
      </c>
      <c r="W1518" t="str">
        <f t="shared" si="167"/>
        <v>2015</v>
      </c>
    </row>
    <row r="1519" spans="1:23" ht="45" x14ac:dyDescent="0.2">
      <c r="A1519">
        <v>48</v>
      </c>
      <c r="B1519" s="3" t="s">
        <v>50</v>
      </c>
      <c r="C1519" s="3" t="s">
        <v>4159</v>
      </c>
      <c r="D1519">
        <v>2000</v>
      </c>
      <c r="E1519">
        <v>2159</v>
      </c>
      <c r="F1519" t="s">
        <v>8219</v>
      </c>
      <c r="G1519" t="s">
        <v>8225</v>
      </c>
      <c r="H1519" t="s">
        <v>8247</v>
      </c>
      <c r="I1519">
        <v>1425211200</v>
      </c>
      <c r="J1519">
        <v>1422534260</v>
      </c>
      <c r="K1519" t="b">
        <v>0</v>
      </c>
      <c r="L1519">
        <v>38</v>
      </c>
      <c r="M1519" t="b">
        <v>1</v>
      </c>
      <c r="N1519" t="s">
        <v>8265</v>
      </c>
      <c r="O1519" s="8">
        <f t="shared" si="161"/>
        <v>107.94999999999999</v>
      </c>
      <c r="P1519" s="9">
        <f t="shared" si="162"/>
        <v>56.815789473684212</v>
      </c>
      <c r="Q1519" t="s">
        <v>8310</v>
      </c>
      <c r="R1519" t="s">
        <v>8311</v>
      </c>
      <c r="S1519" s="13">
        <f t="shared" si="163"/>
        <v>42033.308564814812</v>
      </c>
      <c r="T1519" s="14">
        <f t="shared" si="164"/>
        <v>42064.291666666664</v>
      </c>
      <c r="U1519" s="13" t="str">
        <f t="shared" si="165"/>
        <v>Jan</v>
      </c>
      <c r="V1519" t="str">
        <f t="shared" si="166"/>
        <v>Mar</v>
      </c>
      <c r="W1519" t="str">
        <f t="shared" si="167"/>
        <v>2015</v>
      </c>
    </row>
    <row r="1520" spans="1:23" ht="60" x14ac:dyDescent="0.2">
      <c r="A1520">
        <v>68</v>
      </c>
      <c r="B1520" s="3" t="s">
        <v>70</v>
      </c>
      <c r="C1520" s="3" t="s">
        <v>4179</v>
      </c>
      <c r="D1520">
        <v>600</v>
      </c>
      <c r="E1520">
        <v>763</v>
      </c>
      <c r="F1520" t="s">
        <v>8219</v>
      </c>
      <c r="G1520" t="s">
        <v>8225</v>
      </c>
      <c r="H1520" t="s">
        <v>8247</v>
      </c>
      <c r="I1520">
        <v>1393162791</v>
      </c>
      <c r="J1520">
        <v>1390570791</v>
      </c>
      <c r="K1520" t="b">
        <v>0</v>
      </c>
      <c r="L1520">
        <v>36</v>
      </c>
      <c r="M1520" t="b">
        <v>1</v>
      </c>
      <c r="N1520" t="s">
        <v>8266</v>
      </c>
      <c r="O1520" s="8">
        <f t="shared" si="161"/>
        <v>127.16666666666667</v>
      </c>
      <c r="P1520" s="9">
        <f t="shared" si="162"/>
        <v>21.194444444444443</v>
      </c>
      <c r="Q1520" t="s">
        <v>8310</v>
      </c>
      <c r="R1520" t="s">
        <v>8312</v>
      </c>
      <c r="S1520" s="13">
        <f t="shared" si="163"/>
        <v>41663.36100694444</v>
      </c>
      <c r="T1520" s="14">
        <f t="shared" si="164"/>
        <v>41693.36100694444</v>
      </c>
      <c r="U1520" s="13" t="str">
        <f t="shared" si="165"/>
        <v>Jan</v>
      </c>
      <c r="V1520" t="str">
        <f t="shared" si="166"/>
        <v>Feb</v>
      </c>
      <c r="W1520" t="str">
        <f t="shared" si="167"/>
        <v>2014</v>
      </c>
    </row>
    <row r="1521" spans="1:23" ht="45" x14ac:dyDescent="0.2">
      <c r="A1521">
        <v>95</v>
      </c>
      <c r="B1521" s="3" t="s">
        <v>97</v>
      </c>
      <c r="C1521" s="3" t="s">
        <v>4206</v>
      </c>
      <c r="D1521">
        <v>350</v>
      </c>
      <c r="E1521">
        <v>460</v>
      </c>
      <c r="F1521" t="s">
        <v>8219</v>
      </c>
      <c r="G1521" t="s">
        <v>8224</v>
      </c>
      <c r="H1521" t="s">
        <v>8246</v>
      </c>
      <c r="I1521">
        <v>1330214841</v>
      </c>
      <c r="J1521">
        <v>1327622841</v>
      </c>
      <c r="K1521" t="b">
        <v>0</v>
      </c>
      <c r="L1521">
        <v>21</v>
      </c>
      <c r="M1521" t="b">
        <v>1</v>
      </c>
      <c r="N1521" t="s">
        <v>8266</v>
      </c>
      <c r="O1521" s="8">
        <f t="shared" si="161"/>
        <v>131.42857142857142</v>
      </c>
      <c r="P1521" s="9">
        <f t="shared" si="162"/>
        <v>21.904761904761905</v>
      </c>
      <c r="Q1521" t="s">
        <v>8310</v>
      </c>
      <c r="R1521" t="s">
        <v>8312</v>
      </c>
      <c r="S1521" s="13">
        <f t="shared" si="163"/>
        <v>40934.796770833331</v>
      </c>
      <c r="T1521" s="14">
        <f t="shared" si="164"/>
        <v>40964.796770833331</v>
      </c>
      <c r="U1521" s="13" t="str">
        <f t="shared" si="165"/>
        <v>Jan</v>
      </c>
      <c r="V1521" t="str">
        <f t="shared" si="166"/>
        <v>Feb</v>
      </c>
      <c r="W1521" t="str">
        <f t="shared" si="167"/>
        <v>2012</v>
      </c>
    </row>
    <row r="1522" spans="1:23" ht="45" x14ac:dyDescent="0.2">
      <c r="A1522">
        <v>109</v>
      </c>
      <c r="B1522" s="3" t="s">
        <v>111</v>
      </c>
      <c r="C1522" s="3" t="s">
        <v>4220</v>
      </c>
      <c r="D1522">
        <v>1000</v>
      </c>
      <c r="E1522">
        <v>2195</v>
      </c>
      <c r="F1522" t="s">
        <v>8219</v>
      </c>
      <c r="G1522" t="s">
        <v>8224</v>
      </c>
      <c r="H1522" t="s">
        <v>8246</v>
      </c>
      <c r="I1522">
        <v>1298680630</v>
      </c>
      <c r="J1522">
        <v>1296088630</v>
      </c>
      <c r="K1522" t="b">
        <v>0</v>
      </c>
      <c r="L1522">
        <v>47</v>
      </c>
      <c r="M1522" t="b">
        <v>1</v>
      </c>
      <c r="N1522" t="s">
        <v>8266</v>
      </c>
      <c r="O1522" s="8">
        <f t="shared" si="161"/>
        <v>219.49999999999997</v>
      </c>
      <c r="P1522" s="9">
        <f t="shared" si="162"/>
        <v>46.702127659574465</v>
      </c>
      <c r="Q1522" t="s">
        <v>8310</v>
      </c>
      <c r="R1522" t="s">
        <v>8312</v>
      </c>
      <c r="S1522" s="13">
        <f t="shared" si="163"/>
        <v>40569.817476851851</v>
      </c>
      <c r="T1522" s="14">
        <f t="shared" si="164"/>
        <v>40599.817476851851</v>
      </c>
      <c r="U1522" s="13" t="str">
        <f t="shared" si="165"/>
        <v>Jan</v>
      </c>
      <c r="V1522" t="str">
        <f t="shared" si="166"/>
        <v>Feb</v>
      </c>
      <c r="W1522" t="str">
        <f t="shared" si="167"/>
        <v>2011</v>
      </c>
    </row>
    <row r="1523" spans="1:23" x14ac:dyDescent="0.2">
      <c r="A1523">
        <v>115</v>
      </c>
      <c r="B1523" s="3" t="s">
        <v>117</v>
      </c>
      <c r="C1523" s="3" t="s">
        <v>4226</v>
      </c>
      <c r="D1523">
        <v>450</v>
      </c>
      <c r="E1523">
        <v>632</v>
      </c>
      <c r="F1523" t="s">
        <v>8219</v>
      </c>
      <c r="G1523" t="s">
        <v>8224</v>
      </c>
      <c r="H1523" t="s">
        <v>8246</v>
      </c>
      <c r="I1523">
        <v>1328377444</v>
      </c>
      <c r="J1523">
        <v>1326217444</v>
      </c>
      <c r="K1523" t="b">
        <v>0</v>
      </c>
      <c r="L1523">
        <v>22</v>
      </c>
      <c r="M1523" t="b">
        <v>1</v>
      </c>
      <c r="N1523" t="s">
        <v>8266</v>
      </c>
      <c r="O1523" s="8">
        <f t="shared" si="161"/>
        <v>140.44444444444443</v>
      </c>
      <c r="P1523" s="9">
        <f t="shared" si="162"/>
        <v>28.727272727272727</v>
      </c>
      <c r="Q1523" t="s">
        <v>8310</v>
      </c>
      <c r="R1523" t="s">
        <v>8312</v>
      </c>
      <c r="S1523" s="13">
        <f t="shared" si="163"/>
        <v>40918.530601851853</v>
      </c>
      <c r="T1523" s="14">
        <f t="shared" si="164"/>
        <v>40943.530601851853</v>
      </c>
      <c r="U1523" s="13" t="str">
        <f t="shared" si="165"/>
        <v>Jan</v>
      </c>
      <c r="V1523" t="str">
        <f t="shared" si="166"/>
        <v>Feb</v>
      </c>
      <c r="W1523" t="str">
        <f t="shared" si="167"/>
        <v>2012</v>
      </c>
    </row>
    <row r="1524" spans="1:23" ht="45" x14ac:dyDescent="0.2">
      <c r="A1524">
        <v>243</v>
      </c>
      <c r="B1524" s="3" t="s">
        <v>245</v>
      </c>
      <c r="C1524" s="3" t="s">
        <v>4353</v>
      </c>
      <c r="D1524">
        <v>25000</v>
      </c>
      <c r="E1524">
        <v>25648</v>
      </c>
      <c r="F1524" t="s">
        <v>8219</v>
      </c>
      <c r="G1524" t="s">
        <v>8224</v>
      </c>
      <c r="H1524" t="s">
        <v>8246</v>
      </c>
      <c r="I1524">
        <v>1393031304</v>
      </c>
      <c r="J1524">
        <v>1390439304</v>
      </c>
      <c r="K1524" t="b">
        <v>1</v>
      </c>
      <c r="L1524">
        <v>328</v>
      </c>
      <c r="M1524" t="b">
        <v>1</v>
      </c>
      <c r="N1524" t="s">
        <v>8269</v>
      </c>
      <c r="O1524" s="8">
        <f t="shared" si="161"/>
        <v>102.592</v>
      </c>
      <c r="P1524" s="9">
        <f t="shared" si="162"/>
        <v>78.195121951219505</v>
      </c>
      <c r="Q1524" t="s">
        <v>8310</v>
      </c>
      <c r="R1524" t="s">
        <v>8315</v>
      </c>
      <c r="S1524" s="13">
        <f t="shared" si="163"/>
        <v>41661.839166666665</v>
      </c>
      <c r="T1524" s="14">
        <f t="shared" si="164"/>
        <v>41691.839166666665</v>
      </c>
      <c r="U1524" s="13" t="str">
        <f t="shared" si="165"/>
        <v>Jan</v>
      </c>
      <c r="V1524" t="str">
        <f t="shared" si="166"/>
        <v>Feb</v>
      </c>
      <c r="W1524" t="str">
        <f t="shared" si="167"/>
        <v>2014</v>
      </c>
    </row>
    <row r="1525" spans="1:23" ht="45" x14ac:dyDescent="0.2">
      <c r="A1525">
        <v>253</v>
      </c>
      <c r="B1525" s="3" t="s">
        <v>254</v>
      </c>
      <c r="C1525" s="3" t="s">
        <v>4363</v>
      </c>
      <c r="D1525">
        <v>1500</v>
      </c>
      <c r="E1525">
        <v>1511</v>
      </c>
      <c r="F1525" t="s">
        <v>8219</v>
      </c>
      <c r="G1525" t="s">
        <v>8224</v>
      </c>
      <c r="H1525" t="s">
        <v>8246</v>
      </c>
      <c r="I1525">
        <v>1329320235</v>
      </c>
      <c r="J1525">
        <v>1326728235</v>
      </c>
      <c r="K1525" t="b">
        <v>1</v>
      </c>
      <c r="L1525">
        <v>7</v>
      </c>
      <c r="M1525" t="b">
        <v>1</v>
      </c>
      <c r="N1525" t="s">
        <v>8269</v>
      </c>
      <c r="O1525" s="8">
        <f t="shared" si="161"/>
        <v>100.73333333333335</v>
      </c>
      <c r="P1525" s="9">
        <f t="shared" si="162"/>
        <v>215.85714285714286</v>
      </c>
      <c r="Q1525" t="s">
        <v>8310</v>
      </c>
      <c r="R1525" t="s">
        <v>8315</v>
      </c>
      <c r="S1525" s="13">
        <f t="shared" si="163"/>
        <v>40924.44253472222</v>
      </c>
      <c r="T1525" s="14">
        <f t="shared" si="164"/>
        <v>40954.44253472222</v>
      </c>
      <c r="U1525" s="13" t="str">
        <f t="shared" si="165"/>
        <v>Jan</v>
      </c>
      <c r="V1525" t="str">
        <f t="shared" si="166"/>
        <v>Feb</v>
      </c>
      <c r="W1525" t="str">
        <f t="shared" si="167"/>
        <v>2012</v>
      </c>
    </row>
    <row r="1526" spans="1:23" ht="30" x14ac:dyDescent="0.2">
      <c r="A1526">
        <v>262</v>
      </c>
      <c r="B1526" s="3" t="s">
        <v>263</v>
      </c>
      <c r="C1526" s="3" t="s">
        <v>4372</v>
      </c>
      <c r="D1526">
        <v>2500</v>
      </c>
      <c r="E1526">
        <v>6000</v>
      </c>
      <c r="F1526" t="s">
        <v>8219</v>
      </c>
      <c r="G1526" t="s">
        <v>8224</v>
      </c>
      <c r="H1526" t="s">
        <v>8246</v>
      </c>
      <c r="I1526">
        <v>1298699828</v>
      </c>
      <c r="J1526">
        <v>1294811828</v>
      </c>
      <c r="K1526" t="b">
        <v>1</v>
      </c>
      <c r="L1526">
        <v>145</v>
      </c>
      <c r="M1526" t="b">
        <v>1</v>
      </c>
      <c r="N1526" t="s">
        <v>8269</v>
      </c>
      <c r="O1526" s="8">
        <f t="shared" si="161"/>
        <v>240</v>
      </c>
      <c r="P1526" s="9">
        <f t="shared" si="162"/>
        <v>41.379310344827587</v>
      </c>
      <c r="Q1526" t="s">
        <v>8310</v>
      </c>
      <c r="R1526" t="s">
        <v>8315</v>
      </c>
      <c r="S1526" s="13">
        <f t="shared" si="163"/>
        <v>40555.039675925924</v>
      </c>
      <c r="T1526" s="14">
        <f t="shared" si="164"/>
        <v>40600.039675925924</v>
      </c>
      <c r="U1526" s="13" t="str">
        <f t="shared" si="165"/>
        <v>Jan</v>
      </c>
      <c r="V1526" t="str">
        <f t="shared" si="166"/>
        <v>Feb</v>
      </c>
      <c r="W1526" t="str">
        <f t="shared" si="167"/>
        <v>2011</v>
      </c>
    </row>
    <row r="1527" spans="1:23" ht="45" x14ac:dyDescent="0.2">
      <c r="A1527">
        <v>266</v>
      </c>
      <c r="B1527" s="3" t="s">
        <v>267</v>
      </c>
      <c r="C1527" s="3" t="s">
        <v>4376</v>
      </c>
      <c r="D1527">
        <v>1000</v>
      </c>
      <c r="E1527">
        <v>1455</v>
      </c>
      <c r="F1527" t="s">
        <v>8219</v>
      </c>
      <c r="G1527" t="s">
        <v>8224</v>
      </c>
      <c r="H1527" t="s">
        <v>8246</v>
      </c>
      <c r="I1527">
        <v>1271994660</v>
      </c>
      <c r="J1527">
        <v>1264565507</v>
      </c>
      <c r="K1527" t="b">
        <v>1</v>
      </c>
      <c r="L1527">
        <v>36</v>
      </c>
      <c r="M1527" t="b">
        <v>1</v>
      </c>
      <c r="N1527" t="s">
        <v>8269</v>
      </c>
      <c r="O1527" s="8">
        <f t="shared" si="161"/>
        <v>145.5</v>
      </c>
      <c r="P1527" s="9">
        <f t="shared" si="162"/>
        <v>40.416666666666664</v>
      </c>
      <c r="Q1527" t="s">
        <v>8310</v>
      </c>
      <c r="R1527" t="s">
        <v>8315</v>
      </c>
      <c r="S1527" s="13">
        <f t="shared" si="163"/>
        <v>40204.966516203705</v>
      </c>
      <c r="T1527" s="14">
        <f t="shared" si="164"/>
        <v>40290.95208333333</v>
      </c>
      <c r="U1527" s="13" t="str">
        <f t="shared" si="165"/>
        <v>Jan</v>
      </c>
      <c r="V1527" t="str">
        <f t="shared" si="166"/>
        <v>Apr</v>
      </c>
      <c r="W1527" t="str">
        <f t="shared" si="167"/>
        <v>2010</v>
      </c>
    </row>
    <row r="1528" spans="1:23" ht="45" x14ac:dyDescent="0.2">
      <c r="A1528">
        <v>269</v>
      </c>
      <c r="B1528" s="3" t="s">
        <v>270</v>
      </c>
      <c r="C1528" s="3" t="s">
        <v>4379</v>
      </c>
      <c r="D1528">
        <v>100000</v>
      </c>
      <c r="E1528">
        <v>147233.76999999999</v>
      </c>
      <c r="F1528" t="s">
        <v>8219</v>
      </c>
      <c r="G1528" t="s">
        <v>8226</v>
      </c>
      <c r="H1528" t="s">
        <v>8248</v>
      </c>
      <c r="I1528">
        <v>1487738622</v>
      </c>
      <c r="J1528">
        <v>1485146622</v>
      </c>
      <c r="K1528" t="b">
        <v>1</v>
      </c>
      <c r="L1528">
        <v>1596</v>
      </c>
      <c r="M1528" t="b">
        <v>1</v>
      </c>
      <c r="N1528" t="s">
        <v>8269</v>
      </c>
      <c r="O1528" s="8">
        <f t="shared" si="161"/>
        <v>147.23376999999999</v>
      </c>
      <c r="P1528" s="9">
        <f t="shared" si="162"/>
        <v>92.251735588972423</v>
      </c>
      <c r="Q1528" t="s">
        <v>8310</v>
      </c>
      <c r="R1528" t="s">
        <v>8315</v>
      </c>
      <c r="S1528" s="13">
        <f t="shared" si="163"/>
        <v>42757.988680555551</v>
      </c>
      <c r="T1528" s="14">
        <f t="shared" si="164"/>
        <v>42787.988680555551</v>
      </c>
      <c r="U1528" s="13" t="str">
        <f t="shared" si="165"/>
        <v>Jan</v>
      </c>
      <c r="V1528" t="str">
        <f t="shared" si="166"/>
        <v>Feb</v>
      </c>
      <c r="W1528" t="str">
        <f t="shared" si="167"/>
        <v>2017</v>
      </c>
    </row>
    <row r="1529" spans="1:23" ht="45" x14ac:dyDescent="0.2">
      <c r="A1529">
        <v>279</v>
      </c>
      <c r="B1529" s="3" t="s">
        <v>280</v>
      </c>
      <c r="C1529" s="3" t="s">
        <v>4389</v>
      </c>
      <c r="D1529">
        <v>17000</v>
      </c>
      <c r="E1529">
        <v>26744.11</v>
      </c>
      <c r="F1529" t="s">
        <v>8219</v>
      </c>
      <c r="G1529" t="s">
        <v>8224</v>
      </c>
      <c r="H1529" t="s">
        <v>8246</v>
      </c>
      <c r="I1529">
        <v>1488160860</v>
      </c>
      <c r="J1529">
        <v>1485237096</v>
      </c>
      <c r="K1529" t="b">
        <v>1</v>
      </c>
      <c r="L1529">
        <v>305</v>
      </c>
      <c r="M1529" t="b">
        <v>1</v>
      </c>
      <c r="N1529" t="s">
        <v>8269</v>
      </c>
      <c r="O1529" s="8">
        <f t="shared" si="161"/>
        <v>157.31829411764707</v>
      </c>
      <c r="P1529" s="9">
        <f t="shared" si="162"/>
        <v>87.685606557377056</v>
      </c>
      <c r="Q1529" t="s">
        <v>8310</v>
      </c>
      <c r="R1529" t="s">
        <v>8315</v>
      </c>
      <c r="S1529" s="13">
        <f t="shared" si="163"/>
        <v>42759.035833333335</v>
      </c>
      <c r="T1529" s="14">
        <f t="shared" si="164"/>
        <v>42792.875694444439</v>
      </c>
      <c r="U1529" s="13" t="str">
        <f t="shared" si="165"/>
        <v>Jan</v>
      </c>
      <c r="V1529" t="str">
        <f t="shared" si="166"/>
        <v>Feb</v>
      </c>
      <c r="W1529" t="str">
        <f t="shared" si="167"/>
        <v>2017</v>
      </c>
    </row>
    <row r="1530" spans="1:23" ht="45" x14ac:dyDescent="0.2">
      <c r="A1530">
        <v>282</v>
      </c>
      <c r="B1530" s="3" t="s">
        <v>283</v>
      </c>
      <c r="C1530" s="3" t="s">
        <v>4392</v>
      </c>
      <c r="D1530">
        <v>45000</v>
      </c>
      <c r="E1530">
        <v>45535</v>
      </c>
      <c r="F1530" t="s">
        <v>8219</v>
      </c>
      <c r="G1530" t="s">
        <v>8224</v>
      </c>
      <c r="H1530" t="s">
        <v>8246</v>
      </c>
      <c r="I1530">
        <v>1266876000</v>
      </c>
      <c r="J1530">
        <v>1263679492</v>
      </c>
      <c r="K1530" t="b">
        <v>1</v>
      </c>
      <c r="L1530">
        <v>179</v>
      </c>
      <c r="M1530" t="b">
        <v>1</v>
      </c>
      <c r="N1530" t="s">
        <v>8269</v>
      </c>
      <c r="O1530" s="8">
        <f t="shared" si="161"/>
        <v>101.18888888888888</v>
      </c>
      <c r="P1530" s="9">
        <f t="shared" si="162"/>
        <v>254.38547486033519</v>
      </c>
      <c r="Q1530" t="s">
        <v>8310</v>
      </c>
      <c r="R1530" t="s">
        <v>8315</v>
      </c>
      <c r="S1530" s="13">
        <f t="shared" si="163"/>
        <v>40194.711712962962</v>
      </c>
      <c r="T1530" s="14">
        <f t="shared" si="164"/>
        <v>40231.708333333328</v>
      </c>
      <c r="U1530" s="13" t="str">
        <f t="shared" si="165"/>
        <v>Jan</v>
      </c>
      <c r="V1530" t="str">
        <f t="shared" si="166"/>
        <v>Feb</v>
      </c>
      <c r="W1530" t="str">
        <f t="shared" si="167"/>
        <v>2010</v>
      </c>
    </row>
    <row r="1531" spans="1:23" ht="45" x14ac:dyDescent="0.2">
      <c r="A1531">
        <v>302</v>
      </c>
      <c r="B1531" s="3" t="s">
        <v>303</v>
      </c>
      <c r="C1531" s="3" t="s">
        <v>4412</v>
      </c>
      <c r="D1531">
        <v>10000</v>
      </c>
      <c r="E1531">
        <v>10046</v>
      </c>
      <c r="F1531" t="s">
        <v>8219</v>
      </c>
      <c r="G1531" t="s">
        <v>8224</v>
      </c>
      <c r="H1531" t="s">
        <v>8246</v>
      </c>
      <c r="I1531">
        <v>1330115638</v>
      </c>
      <c r="J1531">
        <v>1327523638</v>
      </c>
      <c r="K1531" t="b">
        <v>1</v>
      </c>
      <c r="L1531">
        <v>108</v>
      </c>
      <c r="M1531" t="b">
        <v>1</v>
      </c>
      <c r="N1531" t="s">
        <v>8269</v>
      </c>
      <c r="O1531" s="8">
        <f t="shared" si="161"/>
        <v>100.46</v>
      </c>
      <c r="P1531" s="9">
        <f t="shared" si="162"/>
        <v>93.018518518518519</v>
      </c>
      <c r="Q1531" t="s">
        <v>8310</v>
      </c>
      <c r="R1531" t="s">
        <v>8315</v>
      </c>
      <c r="S1531" s="13">
        <f t="shared" si="163"/>
        <v>40933.648587962962</v>
      </c>
      <c r="T1531" s="14">
        <f t="shared" si="164"/>
        <v>40963.648587962962</v>
      </c>
      <c r="U1531" s="13" t="str">
        <f t="shared" si="165"/>
        <v>Jan</v>
      </c>
      <c r="V1531" t="str">
        <f t="shared" si="166"/>
        <v>Feb</v>
      </c>
      <c r="W1531" t="str">
        <f t="shared" si="167"/>
        <v>2012</v>
      </c>
    </row>
    <row r="1532" spans="1:23" x14ac:dyDescent="0.2">
      <c r="A1532">
        <v>307</v>
      </c>
      <c r="B1532" s="3" t="s">
        <v>308</v>
      </c>
      <c r="C1532" s="3" t="s">
        <v>4417</v>
      </c>
      <c r="D1532">
        <v>22000</v>
      </c>
      <c r="E1532">
        <v>24490</v>
      </c>
      <c r="F1532" t="s">
        <v>8219</v>
      </c>
      <c r="G1532" t="s">
        <v>8224</v>
      </c>
      <c r="H1532" t="s">
        <v>8246</v>
      </c>
      <c r="I1532">
        <v>1360276801</v>
      </c>
      <c r="J1532">
        <v>1357684801</v>
      </c>
      <c r="K1532" t="b">
        <v>1</v>
      </c>
      <c r="L1532">
        <v>576</v>
      </c>
      <c r="M1532" t="b">
        <v>1</v>
      </c>
      <c r="N1532" t="s">
        <v>8269</v>
      </c>
      <c r="O1532" s="8">
        <f t="shared" si="161"/>
        <v>111.31818181818183</v>
      </c>
      <c r="P1532" s="9">
        <f t="shared" si="162"/>
        <v>42.517361111111114</v>
      </c>
      <c r="Q1532" t="s">
        <v>8310</v>
      </c>
      <c r="R1532" t="s">
        <v>8315</v>
      </c>
      <c r="S1532" s="13">
        <f t="shared" si="163"/>
        <v>41282.736122685186</v>
      </c>
      <c r="T1532" s="14">
        <f t="shared" si="164"/>
        <v>41312.736122685186</v>
      </c>
      <c r="U1532" s="13" t="str">
        <f t="shared" si="165"/>
        <v>Jan</v>
      </c>
      <c r="V1532" t="str">
        <f t="shared" si="166"/>
        <v>Feb</v>
      </c>
      <c r="W1532" t="str">
        <f t="shared" si="167"/>
        <v>2013</v>
      </c>
    </row>
    <row r="1533" spans="1:23" ht="45" x14ac:dyDescent="0.2">
      <c r="A1533">
        <v>308</v>
      </c>
      <c r="B1533" s="3" t="s">
        <v>309</v>
      </c>
      <c r="C1533" s="3" t="s">
        <v>4418</v>
      </c>
      <c r="D1533">
        <v>12000</v>
      </c>
      <c r="E1533">
        <v>12668</v>
      </c>
      <c r="F1533" t="s">
        <v>8219</v>
      </c>
      <c r="G1533" t="s">
        <v>8224</v>
      </c>
      <c r="H1533" t="s">
        <v>8246</v>
      </c>
      <c r="I1533">
        <v>1299775210</v>
      </c>
      <c r="J1533">
        <v>1295887210</v>
      </c>
      <c r="K1533" t="b">
        <v>1</v>
      </c>
      <c r="L1533">
        <v>202</v>
      </c>
      <c r="M1533" t="b">
        <v>1</v>
      </c>
      <c r="N1533" t="s">
        <v>8269</v>
      </c>
      <c r="O1533" s="8">
        <f t="shared" si="161"/>
        <v>105.56666666666668</v>
      </c>
      <c r="P1533" s="9">
        <f t="shared" si="162"/>
        <v>62.712871287128714</v>
      </c>
      <c r="Q1533" t="s">
        <v>8310</v>
      </c>
      <c r="R1533" t="s">
        <v>8315</v>
      </c>
      <c r="S1533" s="13">
        <f t="shared" si="163"/>
        <v>40567.486226851848</v>
      </c>
      <c r="T1533" s="14">
        <f t="shared" si="164"/>
        <v>40612.486226851848</v>
      </c>
      <c r="U1533" s="13" t="str">
        <f t="shared" si="165"/>
        <v>Jan</v>
      </c>
      <c r="V1533" t="str">
        <f t="shared" si="166"/>
        <v>Mar</v>
      </c>
      <c r="W1533" t="str">
        <f t="shared" si="167"/>
        <v>2011</v>
      </c>
    </row>
    <row r="1534" spans="1:23" ht="45" x14ac:dyDescent="0.2">
      <c r="A1534">
        <v>314</v>
      </c>
      <c r="B1534" s="3" t="s">
        <v>315</v>
      </c>
      <c r="C1534" s="3" t="s">
        <v>4424</v>
      </c>
      <c r="D1534">
        <v>1000</v>
      </c>
      <c r="E1534">
        <v>3851.5</v>
      </c>
      <c r="F1534" t="s">
        <v>8219</v>
      </c>
      <c r="G1534" t="s">
        <v>8224</v>
      </c>
      <c r="H1534" t="s">
        <v>8246</v>
      </c>
      <c r="I1534">
        <v>1362167988</v>
      </c>
      <c r="J1534">
        <v>1359575988</v>
      </c>
      <c r="K1534" t="b">
        <v>1</v>
      </c>
      <c r="L1534">
        <v>120</v>
      </c>
      <c r="M1534" t="b">
        <v>1</v>
      </c>
      <c r="N1534" t="s">
        <v>8269</v>
      </c>
      <c r="O1534" s="8">
        <f t="shared" si="161"/>
        <v>385.15000000000003</v>
      </c>
      <c r="P1534" s="9">
        <f t="shared" si="162"/>
        <v>32.095833333333331</v>
      </c>
      <c r="Q1534" t="s">
        <v>8310</v>
      </c>
      <c r="R1534" t="s">
        <v>8315</v>
      </c>
      <c r="S1534" s="13">
        <f t="shared" si="163"/>
        <v>41304.624861111108</v>
      </c>
      <c r="T1534" s="14">
        <f t="shared" si="164"/>
        <v>41334.624861111108</v>
      </c>
      <c r="U1534" s="13" t="str">
        <f t="shared" si="165"/>
        <v>Jan</v>
      </c>
      <c r="V1534" t="str">
        <f t="shared" si="166"/>
        <v>Mar</v>
      </c>
      <c r="W1534" t="str">
        <f t="shared" si="167"/>
        <v>2013</v>
      </c>
    </row>
    <row r="1535" spans="1:23" ht="30" x14ac:dyDescent="0.2">
      <c r="A1535">
        <v>349</v>
      </c>
      <c r="B1535" s="3" t="s">
        <v>350</v>
      </c>
      <c r="C1535" s="3" t="s">
        <v>4459</v>
      </c>
      <c r="D1535">
        <v>11260</v>
      </c>
      <c r="E1535">
        <v>12007.18</v>
      </c>
      <c r="F1535" t="s">
        <v>8219</v>
      </c>
      <c r="G1535" t="s">
        <v>8224</v>
      </c>
      <c r="H1535" t="s">
        <v>8246</v>
      </c>
      <c r="I1535">
        <v>1487937508</v>
      </c>
      <c r="J1535">
        <v>1485345508</v>
      </c>
      <c r="K1535" t="b">
        <v>1</v>
      </c>
      <c r="L1535">
        <v>167</v>
      </c>
      <c r="M1535" t="b">
        <v>1</v>
      </c>
      <c r="N1535" t="s">
        <v>8269</v>
      </c>
      <c r="O1535" s="8">
        <f t="shared" si="161"/>
        <v>106.63570159857905</v>
      </c>
      <c r="P1535" s="9">
        <f t="shared" si="162"/>
        <v>71.899281437125751</v>
      </c>
      <c r="Q1535" t="s">
        <v>8310</v>
      </c>
      <c r="R1535" t="s">
        <v>8315</v>
      </c>
      <c r="S1535" s="13">
        <f t="shared" si="163"/>
        <v>42760.290601851848</v>
      </c>
      <c r="T1535" s="14">
        <f t="shared" si="164"/>
        <v>42790.290601851848</v>
      </c>
      <c r="U1535" s="13" t="str">
        <f t="shared" si="165"/>
        <v>Jan</v>
      </c>
      <c r="V1535" t="str">
        <f t="shared" si="166"/>
        <v>Feb</v>
      </c>
      <c r="W1535" t="str">
        <f t="shared" si="167"/>
        <v>2017</v>
      </c>
    </row>
    <row r="1536" spans="1:23" ht="45" x14ac:dyDescent="0.2">
      <c r="A1536">
        <v>365</v>
      </c>
      <c r="B1536" s="3" t="s">
        <v>366</v>
      </c>
      <c r="C1536" s="3" t="s">
        <v>4475</v>
      </c>
      <c r="D1536">
        <v>15000</v>
      </c>
      <c r="E1536">
        <v>15596</v>
      </c>
      <c r="F1536" t="s">
        <v>8219</v>
      </c>
      <c r="G1536" t="s">
        <v>8225</v>
      </c>
      <c r="H1536" t="s">
        <v>8247</v>
      </c>
      <c r="I1536">
        <v>1393597999</v>
      </c>
      <c r="J1536">
        <v>1391005999</v>
      </c>
      <c r="K1536" t="b">
        <v>0</v>
      </c>
      <c r="L1536">
        <v>65</v>
      </c>
      <c r="M1536" t="b">
        <v>1</v>
      </c>
      <c r="N1536" t="s">
        <v>8269</v>
      </c>
      <c r="O1536" s="8">
        <f t="shared" si="161"/>
        <v>103.97333333333334</v>
      </c>
      <c r="P1536" s="9">
        <f t="shared" si="162"/>
        <v>239.93846153846152</v>
      </c>
      <c r="Q1536" t="s">
        <v>8310</v>
      </c>
      <c r="R1536" t="s">
        <v>8315</v>
      </c>
      <c r="S1536" s="13">
        <f t="shared" si="163"/>
        <v>41668.398136574069</v>
      </c>
      <c r="T1536" s="14">
        <f t="shared" si="164"/>
        <v>41698.398136574069</v>
      </c>
      <c r="U1536" s="13" t="str">
        <f t="shared" si="165"/>
        <v>Jan</v>
      </c>
      <c r="V1536" t="str">
        <f t="shared" si="166"/>
        <v>Feb</v>
      </c>
      <c r="W1536" t="str">
        <f t="shared" si="167"/>
        <v>2014</v>
      </c>
    </row>
    <row r="1537" spans="1:23" ht="45" x14ac:dyDescent="0.2">
      <c r="A1537">
        <v>375</v>
      </c>
      <c r="B1537" s="3" t="s">
        <v>376</v>
      </c>
      <c r="C1537" s="3" t="s">
        <v>4485</v>
      </c>
      <c r="D1537">
        <v>500</v>
      </c>
      <c r="E1537">
        <v>600</v>
      </c>
      <c r="F1537" t="s">
        <v>8219</v>
      </c>
      <c r="G1537" t="s">
        <v>8224</v>
      </c>
      <c r="H1537" t="s">
        <v>8246</v>
      </c>
      <c r="I1537">
        <v>1393694280</v>
      </c>
      <c r="J1537">
        <v>1390088311</v>
      </c>
      <c r="K1537" t="b">
        <v>0</v>
      </c>
      <c r="L1537">
        <v>14</v>
      </c>
      <c r="M1537" t="b">
        <v>1</v>
      </c>
      <c r="N1537" t="s">
        <v>8269</v>
      </c>
      <c r="O1537" s="8">
        <f t="shared" si="161"/>
        <v>120</v>
      </c>
      <c r="P1537" s="9">
        <f t="shared" si="162"/>
        <v>42.857142857142854</v>
      </c>
      <c r="Q1537" t="s">
        <v>8310</v>
      </c>
      <c r="R1537" t="s">
        <v>8315</v>
      </c>
      <c r="S1537" s="13">
        <f t="shared" si="163"/>
        <v>41657.77674768518</v>
      </c>
      <c r="T1537" s="14">
        <f t="shared" si="164"/>
        <v>41699.512499999997</v>
      </c>
      <c r="U1537" s="13" t="str">
        <f t="shared" si="165"/>
        <v>Jan</v>
      </c>
      <c r="V1537" t="str">
        <f t="shared" si="166"/>
        <v>Mar</v>
      </c>
      <c r="W1537" t="str">
        <f t="shared" si="167"/>
        <v>2014</v>
      </c>
    </row>
    <row r="1538" spans="1:23" ht="45" x14ac:dyDescent="0.2">
      <c r="A1538">
        <v>378</v>
      </c>
      <c r="B1538" s="3" t="s">
        <v>379</v>
      </c>
      <c r="C1538" s="3" t="s">
        <v>4488</v>
      </c>
      <c r="D1538">
        <v>3000</v>
      </c>
      <c r="E1538">
        <v>3353</v>
      </c>
      <c r="F1538" t="s">
        <v>8219</v>
      </c>
      <c r="G1538" t="s">
        <v>8229</v>
      </c>
      <c r="H1538" t="s">
        <v>8251</v>
      </c>
      <c r="I1538">
        <v>1453765920</v>
      </c>
      <c r="J1538">
        <v>1451655808</v>
      </c>
      <c r="K1538" t="b">
        <v>0</v>
      </c>
      <c r="L1538">
        <v>83</v>
      </c>
      <c r="M1538" t="b">
        <v>1</v>
      </c>
      <c r="N1538" t="s">
        <v>8269</v>
      </c>
      <c r="O1538" s="8">
        <f t="shared" ref="O1538:O1601" si="168">(E1538/D1538)*100</f>
        <v>111.76666666666665</v>
      </c>
      <c r="P1538" s="9">
        <f t="shared" ref="P1538:P1601" si="169">IFERROR(E1538/L1538,0)</f>
        <v>40.397590361445786</v>
      </c>
      <c r="Q1538" t="s">
        <v>8310</v>
      </c>
      <c r="R1538" t="s">
        <v>8315</v>
      </c>
      <c r="S1538" s="13">
        <f t="shared" ref="S1538:S1601" si="170">(J1538/86400)+25569+(-5/24)</f>
        <v>42370.363518518519</v>
      </c>
      <c r="T1538" s="14">
        <f t="shared" ref="T1538:T1601" si="171">(I1538/86400)+25569+(-5/24)</f>
        <v>42394.786111111105</v>
      </c>
      <c r="U1538" s="13" t="str">
        <f t="shared" ref="U1538:U1601" si="172">TEXT((S1538),"mmm")</f>
        <v>Jan</v>
      </c>
      <c r="V1538" t="str">
        <f t="shared" ref="V1538:V1601" si="173">TEXT((T1538),"mmm")</f>
        <v>Jan</v>
      </c>
      <c r="W1538" t="str">
        <f t="shared" ref="W1538:W1601" si="174">TEXT((S1538),"yyyy")</f>
        <v>2016</v>
      </c>
    </row>
    <row r="1539" spans="1:23" ht="45" x14ac:dyDescent="0.2">
      <c r="A1539">
        <v>404</v>
      </c>
      <c r="B1539" s="3" t="s">
        <v>405</v>
      </c>
      <c r="C1539" s="3" t="s">
        <v>4514</v>
      </c>
      <c r="D1539">
        <v>35000</v>
      </c>
      <c r="E1539">
        <v>36082</v>
      </c>
      <c r="F1539" t="s">
        <v>8219</v>
      </c>
      <c r="G1539" t="s">
        <v>8224</v>
      </c>
      <c r="H1539" t="s">
        <v>8246</v>
      </c>
      <c r="I1539">
        <v>1391641440</v>
      </c>
      <c r="J1539">
        <v>1389107062</v>
      </c>
      <c r="K1539" t="b">
        <v>0</v>
      </c>
      <c r="L1539">
        <v>271</v>
      </c>
      <c r="M1539" t="b">
        <v>1</v>
      </c>
      <c r="N1539" t="s">
        <v>8269</v>
      </c>
      <c r="O1539" s="8">
        <f t="shared" si="168"/>
        <v>103.09142857142857</v>
      </c>
      <c r="P1539" s="9">
        <f t="shared" si="169"/>
        <v>133.14391143911439</v>
      </c>
      <c r="Q1539" t="s">
        <v>8310</v>
      </c>
      <c r="R1539" t="s">
        <v>8315</v>
      </c>
      <c r="S1539" s="13">
        <f t="shared" si="170"/>
        <v>41646.419699074067</v>
      </c>
      <c r="T1539" s="14">
        <f t="shared" si="171"/>
        <v>41675.75277777778</v>
      </c>
      <c r="U1539" s="13" t="str">
        <f t="shared" si="172"/>
        <v>Jan</v>
      </c>
      <c r="V1539" t="str">
        <f t="shared" si="173"/>
        <v>Feb</v>
      </c>
      <c r="W1539" t="str">
        <f t="shared" si="174"/>
        <v>2014</v>
      </c>
    </row>
    <row r="1540" spans="1:23" ht="30" x14ac:dyDescent="0.2">
      <c r="A1540">
        <v>416</v>
      </c>
      <c r="B1540" s="3" t="s">
        <v>417</v>
      </c>
      <c r="C1540" s="3" t="s">
        <v>4526</v>
      </c>
      <c r="D1540">
        <v>1000</v>
      </c>
      <c r="E1540">
        <v>1202.17</v>
      </c>
      <c r="F1540" t="s">
        <v>8219</v>
      </c>
      <c r="G1540" t="s">
        <v>8224</v>
      </c>
      <c r="H1540" t="s">
        <v>8246</v>
      </c>
      <c r="I1540">
        <v>1391851831</v>
      </c>
      <c r="J1540">
        <v>1389259831</v>
      </c>
      <c r="K1540" t="b">
        <v>0</v>
      </c>
      <c r="L1540">
        <v>25</v>
      </c>
      <c r="M1540" t="b">
        <v>1</v>
      </c>
      <c r="N1540" t="s">
        <v>8269</v>
      </c>
      <c r="O1540" s="8">
        <f t="shared" si="168"/>
        <v>120.21700000000001</v>
      </c>
      <c r="P1540" s="9">
        <f t="shared" si="169"/>
        <v>48.086800000000004</v>
      </c>
      <c r="Q1540" t="s">
        <v>8310</v>
      </c>
      <c r="R1540" t="s">
        <v>8315</v>
      </c>
      <c r="S1540" s="13">
        <f t="shared" si="170"/>
        <v>41648.187858796293</v>
      </c>
      <c r="T1540" s="14">
        <f t="shared" si="171"/>
        <v>41678.187858796293</v>
      </c>
      <c r="U1540" s="13" t="str">
        <f t="shared" si="172"/>
        <v>Jan</v>
      </c>
      <c r="V1540" t="str">
        <f t="shared" si="173"/>
        <v>Feb</v>
      </c>
      <c r="W1540" t="str">
        <f t="shared" si="174"/>
        <v>2014</v>
      </c>
    </row>
    <row r="1541" spans="1:23" ht="45" x14ac:dyDescent="0.2">
      <c r="A1541">
        <v>527</v>
      </c>
      <c r="B1541" s="3" t="s">
        <v>528</v>
      </c>
      <c r="C1541" s="3" t="s">
        <v>4637</v>
      </c>
      <c r="D1541">
        <v>10000</v>
      </c>
      <c r="E1541">
        <v>10085</v>
      </c>
      <c r="F1541" t="s">
        <v>8219</v>
      </c>
      <c r="G1541" t="s">
        <v>8224</v>
      </c>
      <c r="H1541" t="s">
        <v>8246</v>
      </c>
      <c r="I1541">
        <v>1487347500</v>
      </c>
      <c r="J1541">
        <v>1484715366</v>
      </c>
      <c r="K1541" t="b">
        <v>0</v>
      </c>
      <c r="L1541">
        <v>158</v>
      </c>
      <c r="M1541" t="b">
        <v>1</v>
      </c>
      <c r="N1541" t="s">
        <v>8271</v>
      </c>
      <c r="O1541" s="8">
        <f t="shared" si="168"/>
        <v>100.85</v>
      </c>
      <c r="P1541" s="9">
        <f t="shared" si="169"/>
        <v>63.829113924050631</v>
      </c>
      <c r="Q1541" t="s">
        <v>8317</v>
      </c>
      <c r="R1541" t="s">
        <v>8318</v>
      </c>
      <c r="S1541" s="13">
        <f t="shared" si="170"/>
        <v>42752.997291666667</v>
      </c>
      <c r="T1541" s="14">
        <f t="shared" si="171"/>
        <v>42783.461805555555</v>
      </c>
      <c r="U1541" s="13" t="str">
        <f t="shared" si="172"/>
        <v>Jan</v>
      </c>
      <c r="V1541" t="str">
        <f t="shared" si="173"/>
        <v>Feb</v>
      </c>
      <c r="W1541" t="str">
        <f t="shared" si="174"/>
        <v>2017</v>
      </c>
    </row>
    <row r="1542" spans="1:23" ht="45" x14ac:dyDescent="0.2">
      <c r="A1542">
        <v>720</v>
      </c>
      <c r="B1542" s="3" t="s">
        <v>721</v>
      </c>
      <c r="C1542" s="3" t="s">
        <v>4830</v>
      </c>
      <c r="D1542">
        <v>1900</v>
      </c>
      <c r="E1542">
        <v>2735</v>
      </c>
      <c r="F1542" t="s">
        <v>8219</v>
      </c>
      <c r="G1542" t="s">
        <v>8224</v>
      </c>
      <c r="H1542" t="s">
        <v>8246</v>
      </c>
      <c r="I1542">
        <v>1327851291</v>
      </c>
      <c r="J1542">
        <v>1325432091</v>
      </c>
      <c r="K1542" t="b">
        <v>0</v>
      </c>
      <c r="L1542">
        <v>41</v>
      </c>
      <c r="M1542" t="b">
        <v>1</v>
      </c>
      <c r="N1542" t="s">
        <v>8274</v>
      </c>
      <c r="O1542" s="8">
        <f t="shared" si="168"/>
        <v>143.94736842105263</v>
      </c>
      <c r="P1542" s="9">
        <f t="shared" si="169"/>
        <v>66.707317073170728</v>
      </c>
      <c r="Q1542" t="s">
        <v>8322</v>
      </c>
      <c r="R1542" t="s">
        <v>8323</v>
      </c>
      <c r="S1542" s="13">
        <f t="shared" si="170"/>
        <v>40909.440868055557</v>
      </c>
      <c r="T1542" s="14">
        <f t="shared" si="171"/>
        <v>40937.440868055557</v>
      </c>
      <c r="U1542" s="13" t="str">
        <f t="shared" si="172"/>
        <v>Jan</v>
      </c>
      <c r="V1542" t="str">
        <f t="shared" si="173"/>
        <v>Jan</v>
      </c>
      <c r="W1542" t="str">
        <f t="shared" si="174"/>
        <v>2012</v>
      </c>
    </row>
    <row r="1543" spans="1:23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68"/>
        <v>3.3333333333333333E-2</v>
      </c>
      <c r="P1543" s="9">
        <f t="shared" si="169"/>
        <v>3</v>
      </c>
      <c r="Q1543" t="s">
        <v>8338</v>
      </c>
      <c r="R1543" t="s">
        <v>8343</v>
      </c>
      <c r="S1543" s="13">
        <f t="shared" si="170"/>
        <v>41974.503912037035</v>
      </c>
      <c r="T1543" s="14">
        <f t="shared" si="171"/>
        <v>42004.503912037035</v>
      </c>
      <c r="U1543" s="13" t="str">
        <f t="shared" si="172"/>
        <v>Dec</v>
      </c>
      <c r="V1543" t="str">
        <f t="shared" si="173"/>
        <v>Dec</v>
      </c>
      <c r="W1543" t="str">
        <f t="shared" si="174"/>
        <v>2014</v>
      </c>
    </row>
    <row r="1544" spans="1:23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68"/>
        <v>4</v>
      </c>
      <c r="P1544" s="9">
        <f t="shared" si="169"/>
        <v>20</v>
      </c>
      <c r="Q1544" t="s">
        <v>8338</v>
      </c>
      <c r="R1544" t="s">
        <v>8343</v>
      </c>
      <c r="S1544" s="13">
        <f t="shared" si="170"/>
        <v>42170.788194444445</v>
      </c>
      <c r="T1544" s="14">
        <f t="shared" si="171"/>
        <v>42185.788194444445</v>
      </c>
      <c r="U1544" s="13" t="str">
        <f t="shared" si="172"/>
        <v>Jun</v>
      </c>
      <c r="V1544" t="str">
        <f t="shared" si="173"/>
        <v>Jun</v>
      </c>
      <c r="W1544" t="str">
        <f t="shared" si="174"/>
        <v>2015</v>
      </c>
    </row>
    <row r="1545" spans="1:23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68"/>
        <v>0.44444444444444442</v>
      </c>
      <c r="P1545" s="9">
        <f t="shared" si="169"/>
        <v>10</v>
      </c>
      <c r="Q1545" t="s">
        <v>8338</v>
      </c>
      <c r="R1545" t="s">
        <v>8343</v>
      </c>
      <c r="S1545" s="13">
        <f t="shared" si="170"/>
        <v>41935.301319444443</v>
      </c>
      <c r="T1545" s="14">
        <f t="shared" si="171"/>
        <v>41965.342986111107</v>
      </c>
      <c r="U1545" s="13" t="str">
        <f t="shared" si="172"/>
        <v>Oct</v>
      </c>
      <c r="V1545" t="str">
        <f t="shared" si="173"/>
        <v>Nov</v>
      </c>
      <c r="W1545" t="str">
        <f t="shared" si="174"/>
        <v>2014</v>
      </c>
    </row>
    <row r="1546" spans="1:23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68"/>
        <v>0</v>
      </c>
      <c r="P1546" s="9">
        <f t="shared" si="169"/>
        <v>0</v>
      </c>
      <c r="Q1546" t="s">
        <v>8338</v>
      </c>
      <c r="R1546" t="s">
        <v>8343</v>
      </c>
      <c r="S1546" s="13">
        <f t="shared" si="170"/>
        <v>42052.842870370368</v>
      </c>
      <c r="T1546" s="14">
        <f t="shared" si="171"/>
        <v>42094.804166666661</v>
      </c>
      <c r="U1546" s="13" t="str">
        <f t="shared" si="172"/>
        <v>Feb</v>
      </c>
      <c r="V1546" t="str">
        <f t="shared" si="173"/>
        <v>Mar</v>
      </c>
      <c r="W1546" t="str">
        <f t="shared" si="174"/>
        <v>2015</v>
      </c>
    </row>
    <row r="1547" spans="1:23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68"/>
        <v>3.3333333333333333E-2</v>
      </c>
      <c r="P1547" s="9">
        <f t="shared" si="169"/>
        <v>1</v>
      </c>
      <c r="Q1547" t="s">
        <v>8338</v>
      </c>
      <c r="R1547" t="s">
        <v>8343</v>
      </c>
      <c r="S1547" s="13">
        <f t="shared" si="170"/>
        <v>42031.676319444443</v>
      </c>
      <c r="T1547" s="14">
        <f t="shared" si="171"/>
        <v>42065.677777777775</v>
      </c>
      <c r="U1547" s="13" t="str">
        <f t="shared" si="172"/>
        <v>Jan</v>
      </c>
      <c r="V1547" t="str">
        <f t="shared" si="173"/>
        <v>Mar</v>
      </c>
      <c r="W1547" t="str">
        <f t="shared" si="174"/>
        <v>2015</v>
      </c>
    </row>
    <row r="1548" spans="1:23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68"/>
        <v>28.9</v>
      </c>
      <c r="P1548" s="9">
        <f t="shared" si="169"/>
        <v>26.272727272727273</v>
      </c>
      <c r="Q1548" t="s">
        <v>8338</v>
      </c>
      <c r="R1548" t="s">
        <v>8343</v>
      </c>
      <c r="S1548" s="13">
        <f t="shared" si="170"/>
        <v>41839.004618055551</v>
      </c>
      <c r="T1548" s="14">
        <f t="shared" si="171"/>
        <v>41899.004618055551</v>
      </c>
      <c r="U1548" s="13" t="str">
        <f t="shared" si="172"/>
        <v>Jul</v>
      </c>
      <c r="V1548" t="str">
        <f t="shared" si="173"/>
        <v>Sep</v>
      </c>
      <c r="W1548" t="str">
        <f t="shared" si="174"/>
        <v>2014</v>
      </c>
    </row>
    <row r="1549" spans="1:23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68"/>
        <v>0</v>
      </c>
      <c r="P1549" s="9">
        <f t="shared" si="169"/>
        <v>0</v>
      </c>
      <c r="Q1549" t="s">
        <v>8338</v>
      </c>
      <c r="R1549" t="s">
        <v>8343</v>
      </c>
      <c r="S1549" s="13">
        <f t="shared" si="170"/>
        <v>42782.218541666669</v>
      </c>
      <c r="T1549" s="14">
        <f t="shared" si="171"/>
        <v>42789.218541666669</v>
      </c>
      <c r="U1549" s="13" t="str">
        <f t="shared" si="172"/>
        <v>Feb</v>
      </c>
      <c r="V1549" t="str">
        <f t="shared" si="173"/>
        <v>Feb</v>
      </c>
      <c r="W1549" t="str">
        <f t="shared" si="174"/>
        <v>2017</v>
      </c>
    </row>
    <row r="1550" spans="1:23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68"/>
        <v>8.5714285714285712</v>
      </c>
      <c r="P1550" s="9">
        <f t="shared" si="169"/>
        <v>60</v>
      </c>
      <c r="Q1550" t="s">
        <v>8338</v>
      </c>
      <c r="R1550" t="s">
        <v>8343</v>
      </c>
      <c r="S1550" s="13">
        <f t="shared" si="170"/>
        <v>42286.673842592594</v>
      </c>
      <c r="T1550" s="14">
        <f t="shared" si="171"/>
        <v>42316.715509259258</v>
      </c>
      <c r="U1550" s="13" t="str">
        <f t="shared" si="172"/>
        <v>Oct</v>
      </c>
      <c r="V1550" t="str">
        <f t="shared" si="173"/>
        <v>Nov</v>
      </c>
      <c r="W1550" t="str">
        <f t="shared" si="174"/>
        <v>2015</v>
      </c>
    </row>
    <row r="1551" spans="1:23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68"/>
        <v>34</v>
      </c>
      <c r="P1551" s="9">
        <f t="shared" si="169"/>
        <v>28.333333333333332</v>
      </c>
      <c r="Q1551" t="s">
        <v>8338</v>
      </c>
      <c r="R1551" t="s">
        <v>8343</v>
      </c>
      <c r="S1551" s="13">
        <f t="shared" si="170"/>
        <v>42280.927766203698</v>
      </c>
      <c r="T1551" s="14">
        <f t="shared" si="171"/>
        <v>42310.96943287037</v>
      </c>
      <c r="U1551" s="13" t="str">
        <f t="shared" si="172"/>
        <v>Oct</v>
      </c>
      <c r="V1551" t="str">
        <f t="shared" si="173"/>
        <v>Nov</v>
      </c>
      <c r="W1551" t="str">
        <f t="shared" si="174"/>
        <v>2015</v>
      </c>
    </row>
    <row r="1552" spans="1:23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68"/>
        <v>13.466666666666665</v>
      </c>
      <c r="P1552" s="9">
        <f t="shared" si="169"/>
        <v>14.428571428571429</v>
      </c>
      <c r="Q1552" t="s">
        <v>8338</v>
      </c>
      <c r="R1552" t="s">
        <v>8343</v>
      </c>
      <c r="S1552" s="13">
        <f t="shared" si="170"/>
        <v>42472.24113425926</v>
      </c>
      <c r="T1552" s="14">
        <f t="shared" si="171"/>
        <v>42502.24113425926</v>
      </c>
      <c r="U1552" s="13" t="str">
        <f t="shared" si="172"/>
        <v>Apr</v>
      </c>
      <c r="V1552" t="str">
        <f t="shared" si="173"/>
        <v>May</v>
      </c>
      <c r="W1552" t="str">
        <f t="shared" si="174"/>
        <v>2016</v>
      </c>
    </row>
    <row r="1553" spans="1:23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68"/>
        <v>0</v>
      </c>
      <c r="P1553" s="9">
        <f t="shared" si="169"/>
        <v>0</v>
      </c>
      <c r="Q1553" t="s">
        <v>8338</v>
      </c>
      <c r="R1553" t="s">
        <v>8343</v>
      </c>
      <c r="S1553" s="13">
        <f t="shared" si="170"/>
        <v>42121.616192129623</v>
      </c>
      <c r="T1553" s="14">
        <f t="shared" si="171"/>
        <v>42151.616192129623</v>
      </c>
      <c r="U1553" s="13" t="str">
        <f t="shared" si="172"/>
        <v>Apr</v>
      </c>
      <c r="V1553" t="str">
        <f t="shared" si="173"/>
        <v>May</v>
      </c>
      <c r="W1553" t="str">
        <f t="shared" si="174"/>
        <v>2015</v>
      </c>
    </row>
    <row r="1554" spans="1:23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68"/>
        <v>49.186046511627907</v>
      </c>
      <c r="P1554" s="9">
        <f t="shared" si="169"/>
        <v>132.1875</v>
      </c>
      <c r="Q1554" t="s">
        <v>8338</v>
      </c>
      <c r="R1554" t="s">
        <v>8343</v>
      </c>
      <c r="S1554" s="13">
        <f t="shared" si="170"/>
        <v>41892.480416666665</v>
      </c>
      <c r="T1554" s="14">
        <f t="shared" si="171"/>
        <v>41912.957638888889</v>
      </c>
      <c r="U1554" s="13" t="str">
        <f t="shared" si="172"/>
        <v>Sep</v>
      </c>
      <c r="V1554" t="str">
        <f t="shared" si="173"/>
        <v>Sep</v>
      </c>
      <c r="W1554" t="str">
        <f t="shared" si="174"/>
        <v>2014</v>
      </c>
    </row>
    <row r="1555" spans="1:23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68"/>
        <v>0</v>
      </c>
      <c r="P1555" s="9">
        <f t="shared" si="169"/>
        <v>0</v>
      </c>
      <c r="Q1555" t="s">
        <v>8338</v>
      </c>
      <c r="R1555" t="s">
        <v>8343</v>
      </c>
      <c r="S1555" s="13">
        <f t="shared" si="170"/>
        <v>42219.074618055551</v>
      </c>
      <c r="T1555" s="14">
        <f t="shared" si="171"/>
        <v>42249.074618055551</v>
      </c>
      <c r="U1555" s="13" t="str">
        <f t="shared" si="172"/>
        <v>Aug</v>
      </c>
      <c r="V1555" t="str">
        <f t="shared" si="173"/>
        <v>Sep</v>
      </c>
      <c r="W1555" t="str">
        <f t="shared" si="174"/>
        <v>2015</v>
      </c>
    </row>
    <row r="1556" spans="1:23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68"/>
        <v>0</v>
      </c>
      <c r="P1556" s="9">
        <f t="shared" si="169"/>
        <v>0</v>
      </c>
      <c r="Q1556" t="s">
        <v>8338</v>
      </c>
      <c r="R1556" t="s">
        <v>8343</v>
      </c>
      <c r="S1556" s="13">
        <f t="shared" si="170"/>
        <v>42188.043865740743</v>
      </c>
      <c r="T1556" s="14">
        <f t="shared" si="171"/>
        <v>42218.043865740743</v>
      </c>
      <c r="U1556" s="13" t="str">
        <f t="shared" si="172"/>
        <v>Jul</v>
      </c>
      <c r="V1556" t="str">
        <f t="shared" si="173"/>
        <v>Aug</v>
      </c>
      <c r="W1556" t="str">
        <f t="shared" si="174"/>
        <v>2015</v>
      </c>
    </row>
    <row r="1557" spans="1:23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68"/>
        <v>0</v>
      </c>
      <c r="P1557" s="9">
        <f t="shared" si="169"/>
        <v>0</v>
      </c>
      <c r="Q1557" t="s">
        <v>8338</v>
      </c>
      <c r="R1557" t="s">
        <v>8343</v>
      </c>
      <c r="S1557" s="13">
        <f t="shared" si="170"/>
        <v>42241.405462962961</v>
      </c>
      <c r="T1557" s="14">
        <f t="shared" si="171"/>
        <v>42264.499999999993</v>
      </c>
      <c r="U1557" s="13" t="str">
        <f t="shared" si="172"/>
        <v>Aug</v>
      </c>
      <c r="V1557" t="str">
        <f t="shared" si="173"/>
        <v>Sep</v>
      </c>
      <c r="W1557" t="str">
        <f t="shared" si="174"/>
        <v>2015</v>
      </c>
    </row>
    <row r="1558" spans="1:23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68"/>
        <v>45.133333333333333</v>
      </c>
      <c r="P1558" s="9">
        <f t="shared" si="169"/>
        <v>56.416666666666664</v>
      </c>
      <c r="Q1558" t="s">
        <v>8338</v>
      </c>
      <c r="R1558" t="s">
        <v>8343</v>
      </c>
      <c r="S1558" s="13">
        <f t="shared" si="170"/>
        <v>42524.944722222215</v>
      </c>
      <c r="T1558" s="14">
        <f t="shared" si="171"/>
        <v>42554.944722222215</v>
      </c>
      <c r="U1558" s="13" t="str">
        <f t="shared" si="172"/>
        <v>Jun</v>
      </c>
      <c r="V1558" t="str">
        <f t="shared" si="173"/>
        <v>Jul</v>
      </c>
      <c r="W1558" t="str">
        <f t="shared" si="174"/>
        <v>2016</v>
      </c>
    </row>
    <row r="1559" spans="1:23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68"/>
        <v>4</v>
      </c>
      <c r="P1559" s="9">
        <f t="shared" si="169"/>
        <v>100</v>
      </c>
      <c r="Q1559" t="s">
        <v>8338</v>
      </c>
      <c r="R1559" t="s">
        <v>8343</v>
      </c>
      <c r="S1559" s="13">
        <f t="shared" si="170"/>
        <v>41871.444826388884</v>
      </c>
      <c r="T1559" s="14">
        <f t="shared" si="171"/>
        <v>41902.444826388884</v>
      </c>
      <c r="U1559" s="13" t="str">
        <f t="shared" si="172"/>
        <v>Aug</v>
      </c>
      <c r="V1559" t="str">
        <f t="shared" si="173"/>
        <v>Sep</v>
      </c>
      <c r="W1559" t="str">
        <f t="shared" si="174"/>
        <v>2014</v>
      </c>
    </row>
    <row r="1560" spans="1:23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68"/>
        <v>4.666666666666667</v>
      </c>
      <c r="P1560" s="9">
        <f t="shared" si="169"/>
        <v>11.666666666666666</v>
      </c>
      <c r="Q1560" t="s">
        <v>8338</v>
      </c>
      <c r="R1560" t="s">
        <v>8343</v>
      </c>
      <c r="S1560" s="13">
        <f t="shared" si="170"/>
        <v>42185.189340277771</v>
      </c>
      <c r="T1560" s="14">
        <f t="shared" si="171"/>
        <v>42244.299999999996</v>
      </c>
      <c r="U1560" s="13" t="str">
        <f t="shared" si="172"/>
        <v>Jun</v>
      </c>
      <c r="V1560" t="str">
        <f t="shared" si="173"/>
        <v>Aug</v>
      </c>
      <c r="W1560" t="str">
        <f t="shared" si="174"/>
        <v>2015</v>
      </c>
    </row>
    <row r="1561" spans="1:23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68"/>
        <v>0.33333333333333337</v>
      </c>
      <c r="P1561" s="9">
        <f t="shared" si="169"/>
        <v>50</v>
      </c>
      <c r="Q1561" t="s">
        <v>8338</v>
      </c>
      <c r="R1561" t="s">
        <v>8343</v>
      </c>
      <c r="S1561" s="13">
        <f t="shared" si="170"/>
        <v>42107.844895833332</v>
      </c>
      <c r="T1561" s="14">
        <f t="shared" si="171"/>
        <v>42122.844895833332</v>
      </c>
      <c r="U1561" s="13" t="str">
        <f t="shared" si="172"/>
        <v>Apr</v>
      </c>
      <c r="V1561" t="str">
        <f t="shared" si="173"/>
        <v>Apr</v>
      </c>
      <c r="W1561" t="str">
        <f t="shared" si="174"/>
        <v>2015</v>
      </c>
    </row>
    <row r="1562" spans="1:23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68"/>
        <v>3.7600000000000002</v>
      </c>
      <c r="P1562" s="9">
        <f t="shared" si="169"/>
        <v>23.5</v>
      </c>
      <c r="Q1562" t="s">
        <v>8338</v>
      </c>
      <c r="R1562" t="s">
        <v>8343</v>
      </c>
      <c r="S1562" s="13">
        <f t="shared" si="170"/>
        <v>41935.812418981477</v>
      </c>
      <c r="T1562" s="14">
        <f t="shared" si="171"/>
        <v>41955.854085648149</v>
      </c>
      <c r="U1562" s="13" t="str">
        <f t="shared" si="172"/>
        <v>Oct</v>
      </c>
      <c r="V1562" t="str">
        <f t="shared" si="173"/>
        <v>Nov</v>
      </c>
      <c r="W1562" t="str">
        <f t="shared" si="174"/>
        <v>2014</v>
      </c>
    </row>
    <row r="1563" spans="1:23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68"/>
        <v>0.67</v>
      </c>
      <c r="P1563" s="9">
        <f t="shared" si="169"/>
        <v>67</v>
      </c>
      <c r="Q1563" t="s">
        <v>8322</v>
      </c>
      <c r="R1563" t="s">
        <v>8344</v>
      </c>
      <c r="S1563" s="13">
        <f t="shared" si="170"/>
        <v>41554.833368055552</v>
      </c>
      <c r="T1563" s="14">
        <f t="shared" si="171"/>
        <v>41584.875034722216</v>
      </c>
      <c r="U1563" s="13" t="str">
        <f t="shared" si="172"/>
        <v>Oct</v>
      </c>
      <c r="V1563" t="str">
        <f t="shared" si="173"/>
        <v>Nov</v>
      </c>
      <c r="W1563" t="str">
        <f t="shared" si="174"/>
        <v>2013</v>
      </c>
    </row>
    <row r="1564" spans="1:23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68"/>
        <v>0</v>
      </c>
      <c r="P1564" s="9">
        <f t="shared" si="169"/>
        <v>0</v>
      </c>
      <c r="Q1564" t="s">
        <v>8322</v>
      </c>
      <c r="R1564" t="s">
        <v>8344</v>
      </c>
      <c r="S1564" s="13">
        <f t="shared" si="170"/>
        <v>40079.357824074068</v>
      </c>
      <c r="T1564" s="14">
        <f t="shared" si="171"/>
        <v>40148.826388888883</v>
      </c>
      <c r="U1564" s="13" t="str">
        <f t="shared" si="172"/>
        <v>Sep</v>
      </c>
      <c r="V1564" t="str">
        <f t="shared" si="173"/>
        <v>Dec</v>
      </c>
      <c r="W1564" t="str">
        <f t="shared" si="174"/>
        <v>2009</v>
      </c>
    </row>
    <row r="1565" spans="1:23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68"/>
        <v>1.4166666666666665</v>
      </c>
      <c r="P1565" s="9">
        <f t="shared" si="169"/>
        <v>42.5</v>
      </c>
      <c r="Q1565" t="s">
        <v>8322</v>
      </c>
      <c r="R1565" t="s">
        <v>8344</v>
      </c>
      <c r="S1565" s="13">
        <f t="shared" si="170"/>
        <v>41652.534155092588</v>
      </c>
      <c r="T1565" s="14">
        <f t="shared" si="171"/>
        <v>41712.492488425924</v>
      </c>
      <c r="U1565" s="13" t="str">
        <f t="shared" si="172"/>
        <v>Jan</v>
      </c>
      <c r="V1565" t="str">
        <f t="shared" si="173"/>
        <v>Mar</v>
      </c>
      <c r="W1565" t="str">
        <f t="shared" si="174"/>
        <v>2014</v>
      </c>
    </row>
    <row r="1566" spans="1:23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68"/>
        <v>0.1</v>
      </c>
      <c r="P1566" s="9">
        <f t="shared" si="169"/>
        <v>10</v>
      </c>
      <c r="Q1566" t="s">
        <v>8322</v>
      </c>
      <c r="R1566" t="s">
        <v>8344</v>
      </c>
      <c r="S1566" s="13">
        <f t="shared" si="170"/>
        <v>42121.158668981479</v>
      </c>
      <c r="T1566" s="14">
        <f t="shared" si="171"/>
        <v>42152.628472222219</v>
      </c>
      <c r="U1566" s="13" t="str">
        <f t="shared" si="172"/>
        <v>Apr</v>
      </c>
      <c r="V1566" t="str">
        <f t="shared" si="173"/>
        <v>May</v>
      </c>
      <c r="W1566" t="str">
        <f t="shared" si="174"/>
        <v>2015</v>
      </c>
    </row>
    <row r="1567" spans="1:23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68"/>
        <v>2.5</v>
      </c>
      <c r="P1567" s="9">
        <f t="shared" si="169"/>
        <v>100</v>
      </c>
      <c r="Q1567" t="s">
        <v>8322</v>
      </c>
      <c r="R1567" t="s">
        <v>8344</v>
      </c>
      <c r="S1567" s="13">
        <f t="shared" si="170"/>
        <v>40672.521539351852</v>
      </c>
      <c r="T1567" s="14">
        <f t="shared" si="171"/>
        <v>40702.521539351852</v>
      </c>
      <c r="U1567" s="13" t="str">
        <f t="shared" si="172"/>
        <v>May</v>
      </c>
      <c r="V1567" t="str">
        <f t="shared" si="173"/>
        <v>Jun</v>
      </c>
      <c r="W1567" t="str">
        <f t="shared" si="174"/>
        <v>2011</v>
      </c>
    </row>
    <row r="1568" spans="1:23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68"/>
        <v>21.25</v>
      </c>
      <c r="P1568" s="9">
        <f t="shared" si="169"/>
        <v>108.05084745762711</v>
      </c>
      <c r="Q1568" t="s">
        <v>8322</v>
      </c>
      <c r="R1568" t="s">
        <v>8344</v>
      </c>
      <c r="S1568" s="13">
        <f t="shared" si="170"/>
        <v>42549.708379629628</v>
      </c>
      <c r="T1568" s="14">
        <f t="shared" si="171"/>
        <v>42578.708333333336</v>
      </c>
      <c r="U1568" s="13" t="str">
        <f t="shared" si="172"/>
        <v>Jun</v>
      </c>
      <c r="V1568" t="str">
        <f t="shared" si="173"/>
        <v>Jul</v>
      </c>
      <c r="W1568" t="str">
        <f t="shared" si="174"/>
        <v>2016</v>
      </c>
    </row>
    <row r="1569" spans="1:23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68"/>
        <v>4.117647058823529</v>
      </c>
      <c r="P1569" s="9">
        <f t="shared" si="169"/>
        <v>26.923076923076923</v>
      </c>
      <c r="Q1569" t="s">
        <v>8322</v>
      </c>
      <c r="R1569" t="s">
        <v>8344</v>
      </c>
      <c r="S1569" s="13">
        <f t="shared" si="170"/>
        <v>41671.728530092594</v>
      </c>
      <c r="T1569" s="14">
        <f t="shared" si="171"/>
        <v>41686.791666666664</v>
      </c>
      <c r="U1569" s="13" t="str">
        <f t="shared" si="172"/>
        <v>Feb</v>
      </c>
      <c r="V1569" t="str">
        <f t="shared" si="173"/>
        <v>Feb</v>
      </c>
      <c r="W1569" t="str">
        <f t="shared" si="174"/>
        <v>2014</v>
      </c>
    </row>
    <row r="1570" spans="1:23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68"/>
        <v>13.639999999999999</v>
      </c>
      <c r="P1570" s="9">
        <f t="shared" si="169"/>
        <v>155</v>
      </c>
      <c r="Q1570" t="s">
        <v>8322</v>
      </c>
      <c r="R1570" t="s">
        <v>8344</v>
      </c>
      <c r="S1570" s="13">
        <f t="shared" si="170"/>
        <v>41961.853993055549</v>
      </c>
      <c r="T1570" s="14">
        <f t="shared" si="171"/>
        <v>41996.853993055549</v>
      </c>
      <c r="U1570" s="13" t="str">
        <f t="shared" si="172"/>
        <v>Nov</v>
      </c>
      <c r="V1570" t="str">
        <f t="shared" si="173"/>
        <v>Dec</v>
      </c>
      <c r="W1570" t="str">
        <f t="shared" si="174"/>
        <v>2014</v>
      </c>
    </row>
    <row r="1571" spans="1:23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68"/>
        <v>0</v>
      </c>
      <c r="P1571" s="9">
        <f t="shared" si="169"/>
        <v>0</v>
      </c>
      <c r="Q1571" t="s">
        <v>8322</v>
      </c>
      <c r="R1571" t="s">
        <v>8344</v>
      </c>
      <c r="S1571" s="13">
        <f t="shared" si="170"/>
        <v>41389.471226851849</v>
      </c>
      <c r="T1571" s="14">
        <f t="shared" si="171"/>
        <v>41419.471226851849</v>
      </c>
      <c r="U1571" s="13" t="str">
        <f t="shared" si="172"/>
        <v>Apr</v>
      </c>
      <c r="V1571" t="str">
        <f t="shared" si="173"/>
        <v>May</v>
      </c>
      <c r="W1571" t="str">
        <f t="shared" si="174"/>
        <v>2013</v>
      </c>
    </row>
    <row r="1572" spans="1:23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68"/>
        <v>41.4</v>
      </c>
      <c r="P1572" s="9">
        <f t="shared" si="169"/>
        <v>47.769230769230766</v>
      </c>
      <c r="Q1572" t="s">
        <v>8322</v>
      </c>
      <c r="R1572" t="s">
        <v>8344</v>
      </c>
      <c r="S1572" s="13">
        <f t="shared" si="170"/>
        <v>42438.605115740742</v>
      </c>
      <c r="T1572" s="14">
        <f t="shared" si="171"/>
        <v>42468.56344907407</v>
      </c>
      <c r="U1572" s="13" t="str">
        <f t="shared" si="172"/>
        <v>Mar</v>
      </c>
      <c r="V1572" t="str">
        <f t="shared" si="173"/>
        <v>Apr</v>
      </c>
      <c r="W1572" t="str">
        <f t="shared" si="174"/>
        <v>2016</v>
      </c>
    </row>
    <row r="1573" spans="1:23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68"/>
        <v>0.66115702479338845</v>
      </c>
      <c r="P1573" s="9">
        <f t="shared" si="169"/>
        <v>20</v>
      </c>
      <c r="Q1573" t="s">
        <v>8322</v>
      </c>
      <c r="R1573" t="s">
        <v>8344</v>
      </c>
      <c r="S1573" s="13">
        <f t="shared" si="170"/>
        <v>42144.56114583333</v>
      </c>
      <c r="T1573" s="14">
        <f t="shared" si="171"/>
        <v>42174.56114583333</v>
      </c>
      <c r="U1573" s="13" t="str">
        <f t="shared" si="172"/>
        <v>May</v>
      </c>
      <c r="V1573" t="str">
        <f t="shared" si="173"/>
        <v>Jun</v>
      </c>
      <c r="W1573" t="str">
        <f t="shared" si="174"/>
        <v>2015</v>
      </c>
    </row>
    <row r="1574" spans="1:23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68"/>
        <v>5</v>
      </c>
      <c r="P1574" s="9">
        <f t="shared" si="169"/>
        <v>41.666666666666664</v>
      </c>
      <c r="Q1574" t="s">
        <v>8322</v>
      </c>
      <c r="R1574" t="s">
        <v>8344</v>
      </c>
      <c r="S1574" s="13">
        <f t="shared" si="170"/>
        <v>42403.824756944443</v>
      </c>
      <c r="T1574" s="14">
        <f t="shared" si="171"/>
        <v>42428.790972222218</v>
      </c>
      <c r="U1574" s="13" t="str">
        <f t="shared" si="172"/>
        <v>Feb</v>
      </c>
      <c r="V1574" t="str">
        <f t="shared" si="173"/>
        <v>Feb</v>
      </c>
      <c r="W1574" t="str">
        <f t="shared" si="174"/>
        <v>2016</v>
      </c>
    </row>
    <row r="1575" spans="1:23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68"/>
        <v>2.4777777777777779</v>
      </c>
      <c r="P1575" s="9">
        <f t="shared" si="169"/>
        <v>74.333333333333329</v>
      </c>
      <c r="Q1575" t="s">
        <v>8322</v>
      </c>
      <c r="R1575" t="s">
        <v>8344</v>
      </c>
      <c r="S1575" s="13">
        <f t="shared" si="170"/>
        <v>42785.791689814818</v>
      </c>
      <c r="T1575" s="14">
        <f t="shared" si="171"/>
        <v>42825.957638888889</v>
      </c>
      <c r="U1575" s="13" t="str">
        <f t="shared" si="172"/>
        <v>Feb</v>
      </c>
      <c r="V1575" t="str">
        <f t="shared" si="173"/>
        <v>Mar</v>
      </c>
      <c r="W1575" t="str">
        <f t="shared" si="174"/>
        <v>2017</v>
      </c>
    </row>
    <row r="1576" spans="1:23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68"/>
        <v>5.0599999999999996</v>
      </c>
      <c r="P1576" s="9">
        <f t="shared" si="169"/>
        <v>84.333333333333329</v>
      </c>
      <c r="Q1576" t="s">
        <v>8322</v>
      </c>
      <c r="R1576" t="s">
        <v>8344</v>
      </c>
      <c r="S1576" s="13">
        <f t="shared" si="170"/>
        <v>42017.719085648147</v>
      </c>
      <c r="T1576" s="14">
        <f t="shared" si="171"/>
        <v>42052.719085648147</v>
      </c>
      <c r="U1576" s="13" t="str">
        <f t="shared" si="172"/>
        <v>Jan</v>
      </c>
      <c r="V1576" t="str">
        <f t="shared" si="173"/>
        <v>Feb</v>
      </c>
      <c r="W1576" t="str">
        <f t="shared" si="174"/>
        <v>2015</v>
      </c>
    </row>
    <row r="1577" spans="1:23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68"/>
        <v>22.91</v>
      </c>
      <c r="P1577" s="9">
        <f t="shared" si="169"/>
        <v>65.457142857142856</v>
      </c>
      <c r="Q1577" t="s">
        <v>8322</v>
      </c>
      <c r="R1577" t="s">
        <v>8344</v>
      </c>
      <c r="S1577" s="13">
        <f t="shared" si="170"/>
        <v>41799.315925925919</v>
      </c>
      <c r="T1577" s="14">
        <f t="shared" si="171"/>
        <v>41829.315925925919</v>
      </c>
      <c r="U1577" s="13" t="str">
        <f t="shared" si="172"/>
        <v>Jun</v>
      </c>
      <c r="V1577" t="str">
        <f t="shared" si="173"/>
        <v>Jul</v>
      </c>
      <c r="W1577" t="str">
        <f t="shared" si="174"/>
        <v>2014</v>
      </c>
    </row>
    <row r="1578" spans="1:23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68"/>
        <v>13</v>
      </c>
      <c r="P1578" s="9">
        <f t="shared" si="169"/>
        <v>65</v>
      </c>
      <c r="Q1578" t="s">
        <v>8322</v>
      </c>
      <c r="R1578" t="s">
        <v>8344</v>
      </c>
      <c r="S1578" s="13">
        <f t="shared" si="170"/>
        <v>42140.670925925922</v>
      </c>
      <c r="T1578" s="14">
        <f t="shared" si="171"/>
        <v>42185.670925925922</v>
      </c>
      <c r="U1578" s="13" t="str">
        <f t="shared" si="172"/>
        <v>May</v>
      </c>
      <c r="V1578" t="str">
        <f t="shared" si="173"/>
        <v>Jun</v>
      </c>
      <c r="W1578" t="str">
        <f t="shared" si="174"/>
        <v>2015</v>
      </c>
    </row>
    <row r="1579" spans="1:23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68"/>
        <v>0.54999999999999993</v>
      </c>
      <c r="P1579" s="9">
        <f t="shared" si="169"/>
        <v>27.5</v>
      </c>
      <c r="Q1579" t="s">
        <v>8322</v>
      </c>
      <c r="R1579" t="s">
        <v>8344</v>
      </c>
      <c r="S1579" s="13">
        <f t="shared" si="170"/>
        <v>41054.639444444438</v>
      </c>
      <c r="T1579" s="14">
        <f t="shared" si="171"/>
        <v>41114.639444444438</v>
      </c>
      <c r="U1579" s="13" t="str">
        <f t="shared" si="172"/>
        <v>May</v>
      </c>
      <c r="V1579" t="str">
        <f t="shared" si="173"/>
        <v>Jul</v>
      </c>
      <c r="W1579" t="str">
        <f t="shared" si="174"/>
        <v>2012</v>
      </c>
    </row>
    <row r="1580" spans="1:23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68"/>
        <v>10.806536636794938</v>
      </c>
      <c r="P1580" s="9">
        <f t="shared" si="169"/>
        <v>51.25</v>
      </c>
      <c r="Q1580" t="s">
        <v>8322</v>
      </c>
      <c r="R1580" t="s">
        <v>8344</v>
      </c>
      <c r="S1580" s="13">
        <f t="shared" si="170"/>
        <v>40398.857534722221</v>
      </c>
      <c r="T1580" s="14">
        <f t="shared" si="171"/>
        <v>40422.875</v>
      </c>
      <c r="U1580" s="13" t="str">
        <f t="shared" si="172"/>
        <v>Aug</v>
      </c>
      <c r="V1580" t="str">
        <f t="shared" si="173"/>
        <v>Sep</v>
      </c>
      <c r="W1580" t="str">
        <f t="shared" si="174"/>
        <v>2010</v>
      </c>
    </row>
    <row r="1581" spans="1:23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68"/>
        <v>0.84008400840084008</v>
      </c>
      <c r="P1581" s="9">
        <f t="shared" si="169"/>
        <v>14</v>
      </c>
      <c r="Q1581" t="s">
        <v>8322</v>
      </c>
      <c r="R1581" t="s">
        <v>8344</v>
      </c>
      <c r="S1581" s="13">
        <f t="shared" si="170"/>
        <v>41481.788090277776</v>
      </c>
      <c r="T1581" s="14">
        <f t="shared" si="171"/>
        <v>41514.788090277776</v>
      </c>
      <c r="U1581" s="13" t="str">
        <f t="shared" si="172"/>
        <v>Jul</v>
      </c>
      <c r="V1581" t="str">
        <f t="shared" si="173"/>
        <v>Aug</v>
      </c>
      <c r="W1581" t="str">
        <f t="shared" si="174"/>
        <v>2013</v>
      </c>
    </row>
    <row r="1582" spans="1:23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68"/>
        <v>0</v>
      </c>
      <c r="P1582" s="9">
        <f t="shared" si="169"/>
        <v>0</v>
      </c>
      <c r="Q1582" t="s">
        <v>8322</v>
      </c>
      <c r="R1582" t="s">
        <v>8344</v>
      </c>
      <c r="S1582" s="13">
        <f t="shared" si="170"/>
        <v>40989.841736111106</v>
      </c>
      <c r="T1582" s="14">
        <f t="shared" si="171"/>
        <v>41049.841736111106</v>
      </c>
      <c r="U1582" s="13" t="str">
        <f t="shared" si="172"/>
        <v>Mar</v>
      </c>
      <c r="V1582" t="str">
        <f t="shared" si="173"/>
        <v>May</v>
      </c>
      <c r="W1582" t="str">
        <f t="shared" si="174"/>
        <v>2012</v>
      </c>
    </row>
    <row r="1583" spans="1:23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68"/>
        <v>0.5</v>
      </c>
      <c r="P1583" s="9">
        <f t="shared" si="169"/>
        <v>5</v>
      </c>
      <c r="Q1583" t="s">
        <v>8338</v>
      </c>
      <c r="R1583" t="s">
        <v>8345</v>
      </c>
      <c r="S1583" s="13">
        <f t="shared" si="170"/>
        <v>42325.240624999999</v>
      </c>
      <c r="T1583" s="14">
        <f t="shared" si="171"/>
        <v>42357.240624999999</v>
      </c>
      <c r="U1583" s="13" t="str">
        <f t="shared" si="172"/>
        <v>Nov</v>
      </c>
      <c r="V1583" t="str">
        <f t="shared" si="173"/>
        <v>Dec</v>
      </c>
      <c r="W1583" t="str">
        <f t="shared" si="174"/>
        <v>2015</v>
      </c>
    </row>
    <row r="1584" spans="1:23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68"/>
        <v>9.3000000000000007</v>
      </c>
      <c r="P1584" s="9">
        <f t="shared" si="169"/>
        <v>31</v>
      </c>
      <c r="Q1584" t="s">
        <v>8338</v>
      </c>
      <c r="R1584" t="s">
        <v>8345</v>
      </c>
      <c r="S1584" s="13">
        <f t="shared" si="170"/>
        <v>42246.581631944442</v>
      </c>
      <c r="T1584" s="14">
        <f t="shared" si="171"/>
        <v>42303.680555555555</v>
      </c>
      <c r="U1584" s="13" t="str">
        <f t="shared" si="172"/>
        <v>Aug</v>
      </c>
      <c r="V1584" t="str">
        <f t="shared" si="173"/>
        <v>Oct</v>
      </c>
      <c r="W1584" t="str">
        <f t="shared" si="174"/>
        <v>2015</v>
      </c>
    </row>
    <row r="1585" spans="1:23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68"/>
        <v>7.4999999999999997E-2</v>
      </c>
      <c r="P1585" s="9">
        <f t="shared" si="169"/>
        <v>15</v>
      </c>
      <c r="Q1585" t="s">
        <v>8338</v>
      </c>
      <c r="R1585" t="s">
        <v>8345</v>
      </c>
      <c r="S1585" s="13">
        <f t="shared" si="170"/>
        <v>41877.696655092594</v>
      </c>
      <c r="T1585" s="14">
        <f t="shared" si="171"/>
        <v>41907.696655092594</v>
      </c>
      <c r="U1585" s="13" t="str">
        <f t="shared" si="172"/>
        <v>Aug</v>
      </c>
      <c r="V1585" t="str">
        <f t="shared" si="173"/>
        <v>Sep</v>
      </c>
      <c r="W1585" t="str">
        <f t="shared" si="174"/>
        <v>2014</v>
      </c>
    </row>
    <row r="1586" spans="1:23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68"/>
        <v>0</v>
      </c>
      <c r="P1586" s="9">
        <f t="shared" si="169"/>
        <v>0</v>
      </c>
      <c r="Q1586" t="s">
        <v>8338</v>
      </c>
      <c r="R1586" t="s">
        <v>8345</v>
      </c>
      <c r="S1586" s="13">
        <f t="shared" si="170"/>
        <v>41779.440983796296</v>
      </c>
      <c r="T1586" s="14">
        <f t="shared" si="171"/>
        <v>41789.440983796296</v>
      </c>
      <c r="U1586" s="13" t="str">
        <f t="shared" si="172"/>
        <v>May</v>
      </c>
      <c r="V1586" t="str">
        <f t="shared" si="173"/>
        <v>May</v>
      </c>
      <c r="W1586" t="str">
        <f t="shared" si="174"/>
        <v>2014</v>
      </c>
    </row>
    <row r="1587" spans="1:23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68"/>
        <v>79</v>
      </c>
      <c r="P1587" s="9">
        <f t="shared" si="169"/>
        <v>131.66666666666666</v>
      </c>
      <c r="Q1587" t="s">
        <v>8338</v>
      </c>
      <c r="R1587" t="s">
        <v>8345</v>
      </c>
      <c r="S1587" s="13">
        <f t="shared" si="170"/>
        <v>42707.687129629623</v>
      </c>
      <c r="T1587" s="14">
        <f t="shared" si="171"/>
        <v>42729.249999999993</v>
      </c>
      <c r="U1587" s="13" t="str">
        <f t="shared" si="172"/>
        <v>Dec</v>
      </c>
      <c r="V1587" t="str">
        <f t="shared" si="173"/>
        <v>Dec</v>
      </c>
      <c r="W1587" t="str">
        <f t="shared" si="174"/>
        <v>2016</v>
      </c>
    </row>
    <row r="1588" spans="1:23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68"/>
        <v>0</v>
      </c>
      <c r="P1588" s="9">
        <f t="shared" si="169"/>
        <v>0</v>
      </c>
      <c r="Q1588" t="s">
        <v>8338</v>
      </c>
      <c r="R1588" t="s">
        <v>8345</v>
      </c>
      <c r="S1588" s="13">
        <f t="shared" si="170"/>
        <v>42068.896087962959</v>
      </c>
      <c r="T1588" s="14">
        <f t="shared" si="171"/>
        <v>42098.854421296295</v>
      </c>
      <c r="U1588" s="13" t="str">
        <f t="shared" si="172"/>
        <v>Mar</v>
      </c>
      <c r="V1588" t="str">
        <f t="shared" si="173"/>
        <v>Apr</v>
      </c>
      <c r="W1588" t="str">
        <f t="shared" si="174"/>
        <v>2015</v>
      </c>
    </row>
    <row r="1589" spans="1:23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68"/>
        <v>1.3333333333333334E-2</v>
      </c>
      <c r="P1589" s="9">
        <f t="shared" si="169"/>
        <v>1</v>
      </c>
      <c r="Q1589" t="s">
        <v>8338</v>
      </c>
      <c r="R1589" t="s">
        <v>8345</v>
      </c>
      <c r="S1589" s="13">
        <f t="shared" si="170"/>
        <v>41956.742650462962</v>
      </c>
      <c r="T1589" s="14">
        <f t="shared" si="171"/>
        <v>41986.742650462962</v>
      </c>
      <c r="U1589" s="13" t="str">
        <f t="shared" si="172"/>
        <v>Nov</v>
      </c>
      <c r="V1589" t="str">
        <f t="shared" si="173"/>
        <v>Dec</v>
      </c>
      <c r="W1589" t="str">
        <f t="shared" si="174"/>
        <v>2014</v>
      </c>
    </row>
    <row r="1590" spans="1:23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68"/>
        <v>0</v>
      </c>
      <c r="P1590" s="9">
        <f t="shared" si="169"/>
        <v>0</v>
      </c>
      <c r="Q1590" t="s">
        <v>8338</v>
      </c>
      <c r="R1590" t="s">
        <v>8345</v>
      </c>
      <c r="S1590" s="13">
        <f t="shared" si="170"/>
        <v>42005.041655092595</v>
      </c>
      <c r="T1590" s="14">
        <f t="shared" si="171"/>
        <v>42035.633333333331</v>
      </c>
      <c r="U1590" s="13" t="str">
        <f t="shared" si="172"/>
        <v>Jan</v>
      </c>
      <c r="V1590" t="str">
        <f t="shared" si="173"/>
        <v>Jan</v>
      </c>
      <c r="W1590" t="str">
        <f t="shared" si="174"/>
        <v>2015</v>
      </c>
    </row>
    <row r="1591" spans="1:23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68"/>
        <v>0</v>
      </c>
      <c r="P1591" s="9">
        <f t="shared" si="169"/>
        <v>0</v>
      </c>
      <c r="Q1591" t="s">
        <v>8338</v>
      </c>
      <c r="R1591" t="s">
        <v>8345</v>
      </c>
      <c r="S1591" s="13">
        <f t="shared" si="170"/>
        <v>42256.776458333326</v>
      </c>
      <c r="T1591" s="14">
        <f t="shared" si="171"/>
        <v>42286.776458333326</v>
      </c>
      <c r="U1591" s="13" t="str">
        <f t="shared" si="172"/>
        <v>Sep</v>
      </c>
      <c r="V1591" t="str">
        <f t="shared" si="173"/>
        <v>Oct</v>
      </c>
      <c r="W1591" t="str">
        <f t="shared" si="174"/>
        <v>2015</v>
      </c>
    </row>
    <row r="1592" spans="1:23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68"/>
        <v>1.7000000000000002</v>
      </c>
      <c r="P1592" s="9">
        <f t="shared" si="169"/>
        <v>510</v>
      </c>
      <c r="Q1592" t="s">
        <v>8338</v>
      </c>
      <c r="R1592" t="s">
        <v>8345</v>
      </c>
      <c r="S1592" s="13">
        <f t="shared" si="170"/>
        <v>42240.648888888885</v>
      </c>
      <c r="T1592" s="14">
        <f t="shared" si="171"/>
        <v>42270.648888888885</v>
      </c>
      <c r="U1592" s="13" t="str">
        <f t="shared" si="172"/>
        <v>Aug</v>
      </c>
      <c r="V1592" t="str">
        <f t="shared" si="173"/>
        <v>Sep</v>
      </c>
      <c r="W1592" t="str">
        <f t="shared" si="174"/>
        <v>2015</v>
      </c>
    </row>
    <row r="1593" spans="1:23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68"/>
        <v>29.228571428571428</v>
      </c>
      <c r="P1593" s="9">
        <f t="shared" si="169"/>
        <v>44.478260869565219</v>
      </c>
      <c r="Q1593" t="s">
        <v>8338</v>
      </c>
      <c r="R1593" t="s">
        <v>8345</v>
      </c>
      <c r="S1593" s="13">
        <f t="shared" si="170"/>
        <v>42433.517835648141</v>
      </c>
      <c r="T1593" s="14">
        <f t="shared" si="171"/>
        <v>42463.476168981484</v>
      </c>
      <c r="U1593" s="13" t="str">
        <f t="shared" si="172"/>
        <v>Mar</v>
      </c>
      <c r="V1593" t="str">
        <f t="shared" si="173"/>
        <v>Apr</v>
      </c>
      <c r="W1593" t="str">
        <f t="shared" si="174"/>
        <v>2016</v>
      </c>
    </row>
    <row r="1594" spans="1:23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68"/>
        <v>0</v>
      </c>
      <c r="P1594" s="9">
        <f t="shared" si="169"/>
        <v>0</v>
      </c>
      <c r="Q1594" t="s">
        <v>8338</v>
      </c>
      <c r="R1594" t="s">
        <v>8345</v>
      </c>
      <c r="S1594" s="13">
        <f t="shared" si="170"/>
        <v>42045.86440972222</v>
      </c>
      <c r="T1594" s="14">
        <f t="shared" si="171"/>
        <v>42090.822743055549</v>
      </c>
      <c r="U1594" s="13" t="str">
        <f t="shared" si="172"/>
        <v>Feb</v>
      </c>
      <c r="V1594" t="str">
        <f t="shared" si="173"/>
        <v>Mar</v>
      </c>
      <c r="W1594" t="str">
        <f t="shared" si="174"/>
        <v>2015</v>
      </c>
    </row>
    <row r="1595" spans="1:23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68"/>
        <v>1.3636363636363637E-2</v>
      </c>
      <c r="P1595" s="9">
        <f t="shared" si="169"/>
        <v>1</v>
      </c>
      <c r="Q1595" t="s">
        <v>8338</v>
      </c>
      <c r="R1595" t="s">
        <v>8345</v>
      </c>
      <c r="S1595" s="13">
        <f t="shared" si="170"/>
        <v>42033.63721064815</v>
      </c>
      <c r="T1595" s="14">
        <f t="shared" si="171"/>
        <v>42063.63721064815</v>
      </c>
      <c r="U1595" s="13" t="str">
        <f t="shared" si="172"/>
        <v>Jan</v>
      </c>
      <c r="V1595" t="str">
        <f t="shared" si="173"/>
        <v>Feb</v>
      </c>
      <c r="W1595" t="str">
        <f t="shared" si="174"/>
        <v>2015</v>
      </c>
    </row>
    <row r="1596" spans="1:23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68"/>
        <v>20.5</v>
      </c>
      <c r="P1596" s="9">
        <f t="shared" si="169"/>
        <v>20.5</v>
      </c>
      <c r="Q1596" t="s">
        <v>8338</v>
      </c>
      <c r="R1596" t="s">
        <v>8345</v>
      </c>
      <c r="S1596" s="13">
        <f t="shared" si="170"/>
        <v>42445.504421296289</v>
      </c>
      <c r="T1596" s="14">
        <f t="shared" si="171"/>
        <v>42505.472916666666</v>
      </c>
      <c r="U1596" s="13" t="str">
        <f t="shared" si="172"/>
        <v>Mar</v>
      </c>
      <c r="V1596" t="str">
        <f t="shared" si="173"/>
        <v>May</v>
      </c>
      <c r="W1596" t="str">
        <f t="shared" si="174"/>
        <v>2016</v>
      </c>
    </row>
    <row r="1597" spans="1:23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68"/>
        <v>0.27999999999999997</v>
      </c>
      <c r="P1597" s="9">
        <f t="shared" si="169"/>
        <v>40</v>
      </c>
      <c r="Q1597" t="s">
        <v>8338</v>
      </c>
      <c r="R1597" t="s">
        <v>8345</v>
      </c>
      <c r="S1597" s="13">
        <f t="shared" si="170"/>
        <v>41779.84175925926</v>
      </c>
      <c r="T1597" s="14">
        <f t="shared" si="171"/>
        <v>41808.634027777771</v>
      </c>
      <c r="U1597" s="13" t="str">
        <f t="shared" si="172"/>
        <v>May</v>
      </c>
      <c r="V1597" t="str">
        <f t="shared" si="173"/>
        <v>Jun</v>
      </c>
      <c r="W1597" t="str">
        <f t="shared" si="174"/>
        <v>2014</v>
      </c>
    </row>
    <row r="1598" spans="1:23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68"/>
        <v>2.3076923076923079</v>
      </c>
      <c r="P1598" s="9">
        <f t="shared" si="169"/>
        <v>25</v>
      </c>
      <c r="Q1598" t="s">
        <v>8338</v>
      </c>
      <c r="R1598" t="s">
        <v>8345</v>
      </c>
      <c r="S1598" s="13">
        <f t="shared" si="170"/>
        <v>41941.221863425926</v>
      </c>
      <c r="T1598" s="14">
        <f t="shared" si="171"/>
        <v>41986.26353009259</v>
      </c>
      <c r="U1598" s="13" t="str">
        <f t="shared" si="172"/>
        <v>Oct</v>
      </c>
      <c r="V1598" t="str">
        <f t="shared" si="173"/>
        <v>Dec</v>
      </c>
      <c r="W1598" t="str">
        <f t="shared" si="174"/>
        <v>2014</v>
      </c>
    </row>
    <row r="1599" spans="1:23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68"/>
        <v>0</v>
      </c>
      <c r="P1599" s="9">
        <f t="shared" si="169"/>
        <v>0</v>
      </c>
      <c r="Q1599" t="s">
        <v>8338</v>
      </c>
      <c r="R1599" t="s">
        <v>8345</v>
      </c>
      <c r="S1599" s="13">
        <f t="shared" si="170"/>
        <v>42603.145798611113</v>
      </c>
      <c r="T1599" s="14">
        <f t="shared" si="171"/>
        <v>42633.145798611113</v>
      </c>
      <c r="U1599" s="13" t="str">
        <f t="shared" si="172"/>
        <v>Aug</v>
      </c>
      <c r="V1599" t="str">
        <f t="shared" si="173"/>
        <v>Sep</v>
      </c>
      <c r="W1599" t="str">
        <f t="shared" si="174"/>
        <v>2016</v>
      </c>
    </row>
    <row r="1600" spans="1:23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68"/>
        <v>0.125</v>
      </c>
      <c r="P1600" s="9">
        <f t="shared" si="169"/>
        <v>1</v>
      </c>
      <c r="Q1600" t="s">
        <v>8338</v>
      </c>
      <c r="R1600" t="s">
        <v>8345</v>
      </c>
      <c r="S1600" s="13">
        <f t="shared" si="170"/>
        <v>42151.459004629629</v>
      </c>
      <c r="T1600" s="14">
        <f t="shared" si="171"/>
        <v>42211.459004629629</v>
      </c>
      <c r="U1600" s="13" t="str">
        <f t="shared" si="172"/>
        <v>May</v>
      </c>
      <c r="V1600" t="str">
        <f t="shared" si="173"/>
        <v>Jul</v>
      </c>
      <c r="W1600" t="str">
        <f t="shared" si="174"/>
        <v>2015</v>
      </c>
    </row>
    <row r="1601" spans="1:23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68"/>
        <v>0</v>
      </c>
      <c r="P1601" s="9">
        <f t="shared" si="169"/>
        <v>0</v>
      </c>
      <c r="Q1601" t="s">
        <v>8338</v>
      </c>
      <c r="R1601" t="s">
        <v>8345</v>
      </c>
      <c r="S1601" s="13">
        <f t="shared" si="170"/>
        <v>42438.330740740734</v>
      </c>
      <c r="T1601" s="14">
        <f t="shared" si="171"/>
        <v>42468.289074074077</v>
      </c>
      <c r="U1601" s="13" t="str">
        <f t="shared" si="172"/>
        <v>Mar</v>
      </c>
      <c r="V1601" t="str">
        <f t="shared" si="173"/>
        <v>Apr</v>
      </c>
      <c r="W1601" t="str">
        <f t="shared" si="174"/>
        <v>2016</v>
      </c>
    </row>
    <row r="1602" spans="1:23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75">(E1602/D1602)*100</f>
        <v>7.3400000000000007</v>
      </c>
      <c r="P1602" s="9">
        <f t="shared" ref="P1602:P1665" si="176">IFERROR(E1602/L1602,0)</f>
        <v>40.777777777777779</v>
      </c>
      <c r="Q1602" t="s">
        <v>8338</v>
      </c>
      <c r="R1602" t="s">
        <v>8345</v>
      </c>
      <c r="S1602" s="13">
        <f t="shared" ref="S1602:S1665" si="177">(J1602/86400)+25569+(-5/24)</f>
        <v>41790.848981481475</v>
      </c>
      <c r="T1602" s="14">
        <f t="shared" ref="T1602:T1665" si="178">(I1602/86400)+25569+(-5/24)</f>
        <v>41835.007638888885</v>
      </c>
      <c r="U1602" s="13" t="str">
        <f t="shared" ref="U1602:U1665" si="179">TEXT((S1602),"mmm")</f>
        <v>May</v>
      </c>
      <c r="V1602" t="str">
        <f t="shared" ref="V1602:V1665" si="180">TEXT((T1602),"mmm")</f>
        <v>Jul</v>
      </c>
      <c r="W1602" t="str">
        <f t="shared" ref="W1602:W1665" si="181">TEXT((S1602),"yyyy")</f>
        <v>2014</v>
      </c>
    </row>
    <row r="1603" spans="1:23" ht="45" x14ac:dyDescent="0.2">
      <c r="A1603">
        <v>737</v>
      </c>
      <c r="B1603" s="3" t="s">
        <v>738</v>
      </c>
      <c r="C1603" s="3" t="s">
        <v>4847</v>
      </c>
      <c r="D1603">
        <v>5000</v>
      </c>
      <c r="E1603">
        <v>6120</v>
      </c>
      <c r="F1603" t="s">
        <v>8219</v>
      </c>
      <c r="G1603" t="s">
        <v>8224</v>
      </c>
      <c r="H1603" t="s">
        <v>8246</v>
      </c>
      <c r="I1603">
        <v>1392408000</v>
      </c>
      <c r="J1603">
        <v>1390890987</v>
      </c>
      <c r="K1603" t="b">
        <v>0</v>
      </c>
      <c r="L1603">
        <v>108</v>
      </c>
      <c r="M1603" t="b">
        <v>1</v>
      </c>
      <c r="N1603" t="s">
        <v>8274</v>
      </c>
      <c r="O1603" s="8">
        <f t="shared" si="175"/>
        <v>122.39999999999999</v>
      </c>
      <c r="P1603" s="9">
        <f t="shared" si="176"/>
        <v>56.666666666666664</v>
      </c>
      <c r="Q1603" t="s">
        <v>8322</v>
      </c>
      <c r="R1603" t="s">
        <v>8323</v>
      </c>
      <c r="S1603" s="13">
        <f t="shared" si="177"/>
        <v>41667.066979166666</v>
      </c>
      <c r="T1603" s="14">
        <f t="shared" si="178"/>
        <v>41684.625</v>
      </c>
      <c r="U1603" s="13" t="str">
        <f t="shared" si="179"/>
        <v>Jan</v>
      </c>
      <c r="V1603" t="str">
        <f t="shared" si="180"/>
        <v>Feb</v>
      </c>
      <c r="W1603" t="str">
        <f t="shared" si="181"/>
        <v>2014</v>
      </c>
    </row>
    <row r="1604" spans="1:23" ht="45" x14ac:dyDescent="0.2">
      <c r="A1604">
        <v>750</v>
      </c>
      <c r="B1604" s="3" t="s">
        <v>751</v>
      </c>
      <c r="C1604" s="3" t="s">
        <v>4860</v>
      </c>
      <c r="D1604">
        <v>4444</v>
      </c>
      <c r="E1604">
        <v>4559</v>
      </c>
      <c r="F1604" t="s">
        <v>8219</v>
      </c>
      <c r="G1604" t="s">
        <v>8224</v>
      </c>
      <c r="H1604" t="s">
        <v>8246</v>
      </c>
      <c r="I1604">
        <v>1361739872</v>
      </c>
      <c r="J1604">
        <v>1359147872</v>
      </c>
      <c r="K1604" t="b">
        <v>0</v>
      </c>
      <c r="L1604">
        <v>59</v>
      </c>
      <c r="M1604" t="b">
        <v>1</v>
      </c>
      <c r="N1604" t="s">
        <v>8274</v>
      </c>
      <c r="O1604" s="8">
        <f t="shared" si="175"/>
        <v>102.58775877587757</v>
      </c>
      <c r="P1604" s="9">
        <f t="shared" si="176"/>
        <v>77.271186440677965</v>
      </c>
      <c r="Q1604" t="s">
        <v>8322</v>
      </c>
      <c r="R1604" t="s">
        <v>8323</v>
      </c>
      <c r="S1604" s="13">
        <f t="shared" si="177"/>
        <v>41299.669814814813</v>
      </c>
      <c r="T1604" s="14">
        <f t="shared" si="178"/>
        <v>41329.669814814813</v>
      </c>
      <c r="U1604" s="13" t="str">
        <f t="shared" si="179"/>
        <v>Jan</v>
      </c>
      <c r="V1604" t="str">
        <f t="shared" si="180"/>
        <v>Feb</v>
      </c>
      <c r="W1604" t="str">
        <f t="shared" si="181"/>
        <v>2013</v>
      </c>
    </row>
    <row r="1605" spans="1:23" ht="45" x14ac:dyDescent="0.2">
      <c r="A1605">
        <v>753</v>
      </c>
      <c r="B1605" s="3" t="s">
        <v>754</v>
      </c>
      <c r="C1605" s="3" t="s">
        <v>4863</v>
      </c>
      <c r="D1605">
        <v>10000</v>
      </c>
      <c r="E1605">
        <v>12800</v>
      </c>
      <c r="F1605" t="s">
        <v>8219</v>
      </c>
      <c r="G1605" t="s">
        <v>8224</v>
      </c>
      <c r="H1605" t="s">
        <v>8246</v>
      </c>
      <c r="I1605">
        <v>1423922991</v>
      </c>
      <c r="J1605">
        <v>1421330991</v>
      </c>
      <c r="K1605" t="b">
        <v>0</v>
      </c>
      <c r="L1605">
        <v>26</v>
      </c>
      <c r="M1605" t="b">
        <v>1</v>
      </c>
      <c r="N1605" t="s">
        <v>8274</v>
      </c>
      <c r="O1605" s="8">
        <f t="shared" si="175"/>
        <v>128</v>
      </c>
      <c r="P1605" s="9">
        <f t="shared" si="176"/>
        <v>492.30769230769232</v>
      </c>
      <c r="Q1605" t="s">
        <v>8322</v>
      </c>
      <c r="R1605" t="s">
        <v>8323</v>
      </c>
      <c r="S1605" s="13">
        <f t="shared" si="177"/>
        <v>42019.381840277776</v>
      </c>
      <c r="T1605" s="14">
        <f t="shared" si="178"/>
        <v>42049.381840277776</v>
      </c>
      <c r="U1605" s="13" t="str">
        <f t="shared" si="179"/>
        <v>Jan</v>
      </c>
      <c r="V1605" t="str">
        <f t="shared" si="180"/>
        <v>Feb</v>
      </c>
      <c r="W1605" t="str">
        <f t="shared" si="181"/>
        <v>2015</v>
      </c>
    </row>
    <row r="1606" spans="1:23" ht="45" x14ac:dyDescent="0.2">
      <c r="A1606">
        <v>785</v>
      </c>
      <c r="B1606" s="3" t="s">
        <v>786</v>
      </c>
      <c r="C1606" s="3" t="s">
        <v>4895</v>
      </c>
      <c r="D1606">
        <v>500</v>
      </c>
      <c r="E1606">
        <v>903.14</v>
      </c>
      <c r="F1606" t="s">
        <v>8219</v>
      </c>
      <c r="G1606" t="s">
        <v>8224</v>
      </c>
      <c r="H1606" t="s">
        <v>8246</v>
      </c>
      <c r="I1606">
        <v>1362060915</v>
      </c>
      <c r="J1606">
        <v>1359468915</v>
      </c>
      <c r="K1606" t="b">
        <v>0</v>
      </c>
      <c r="L1606">
        <v>29</v>
      </c>
      <c r="M1606" t="b">
        <v>1</v>
      </c>
      <c r="N1606" t="s">
        <v>8276</v>
      </c>
      <c r="O1606" s="8">
        <f t="shared" si="175"/>
        <v>180.62799999999999</v>
      </c>
      <c r="P1606" s="9">
        <f t="shared" si="176"/>
        <v>31.142758620689655</v>
      </c>
      <c r="Q1606" t="s">
        <v>8325</v>
      </c>
      <c r="R1606" t="s">
        <v>8326</v>
      </c>
      <c r="S1606" s="13">
        <f t="shared" si="177"/>
        <v>41303.38559027778</v>
      </c>
      <c r="T1606" s="14">
        <f t="shared" si="178"/>
        <v>41333.38559027778</v>
      </c>
      <c r="U1606" s="13" t="str">
        <f t="shared" si="179"/>
        <v>Jan</v>
      </c>
      <c r="V1606" t="str">
        <f t="shared" si="180"/>
        <v>Feb</v>
      </c>
      <c r="W1606" t="str">
        <f t="shared" si="181"/>
        <v>2013</v>
      </c>
    </row>
    <row r="1607" spans="1:23" ht="45" x14ac:dyDescent="0.2">
      <c r="A1607">
        <v>789</v>
      </c>
      <c r="B1607" s="3" t="s">
        <v>790</v>
      </c>
      <c r="C1607" s="3" t="s">
        <v>4899</v>
      </c>
      <c r="D1607">
        <v>1700</v>
      </c>
      <c r="E1607">
        <v>1860</v>
      </c>
      <c r="F1607" t="s">
        <v>8219</v>
      </c>
      <c r="G1607" t="s">
        <v>8224</v>
      </c>
      <c r="H1607" t="s">
        <v>8246</v>
      </c>
      <c r="I1607">
        <v>1358755140</v>
      </c>
      <c r="J1607">
        <v>1357187280</v>
      </c>
      <c r="K1607" t="b">
        <v>0</v>
      </c>
      <c r="L1607">
        <v>14</v>
      </c>
      <c r="M1607" t="b">
        <v>1</v>
      </c>
      <c r="N1607" t="s">
        <v>8276</v>
      </c>
      <c r="O1607" s="8">
        <f t="shared" si="175"/>
        <v>109.41176470588236</v>
      </c>
      <c r="P1607" s="9">
        <f t="shared" si="176"/>
        <v>132.85714285714286</v>
      </c>
      <c r="Q1607" t="s">
        <v>8325</v>
      </c>
      <c r="R1607" t="s">
        <v>8326</v>
      </c>
      <c r="S1607" s="13">
        <f t="shared" si="177"/>
        <v>41276.977777777771</v>
      </c>
      <c r="T1607" s="14">
        <f t="shared" si="178"/>
        <v>41295.124305555553</v>
      </c>
      <c r="U1607" s="13" t="str">
        <f t="shared" si="179"/>
        <v>Jan</v>
      </c>
      <c r="V1607" t="str">
        <f t="shared" si="180"/>
        <v>Jan</v>
      </c>
      <c r="W1607" t="str">
        <f t="shared" si="181"/>
        <v>2013</v>
      </c>
    </row>
    <row r="1608" spans="1:23" ht="45" x14ac:dyDescent="0.2">
      <c r="A1608">
        <v>790</v>
      </c>
      <c r="B1608" s="3" t="s">
        <v>791</v>
      </c>
      <c r="C1608" s="3" t="s">
        <v>4900</v>
      </c>
      <c r="D1608">
        <v>10000</v>
      </c>
      <c r="E1608">
        <v>14437.46</v>
      </c>
      <c r="F1608" t="s">
        <v>8219</v>
      </c>
      <c r="G1608" t="s">
        <v>8224</v>
      </c>
      <c r="H1608" t="s">
        <v>8246</v>
      </c>
      <c r="I1608">
        <v>1359680939</v>
      </c>
      <c r="J1608">
        <v>1357088939</v>
      </c>
      <c r="K1608" t="b">
        <v>0</v>
      </c>
      <c r="L1608">
        <v>156</v>
      </c>
      <c r="M1608" t="b">
        <v>1</v>
      </c>
      <c r="N1608" t="s">
        <v>8276</v>
      </c>
      <c r="O1608" s="8">
        <f t="shared" si="175"/>
        <v>144.37459999999999</v>
      </c>
      <c r="P1608" s="9">
        <f t="shared" si="176"/>
        <v>92.547820512820508</v>
      </c>
      <c r="Q1608" t="s">
        <v>8325</v>
      </c>
      <c r="R1608" t="s">
        <v>8326</v>
      </c>
      <c r="S1608" s="13">
        <f t="shared" si="177"/>
        <v>41275.839571759258</v>
      </c>
      <c r="T1608" s="14">
        <f t="shared" si="178"/>
        <v>41305.839571759258</v>
      </c>
      <c r="U1608" s="13" t="str">
        <f t="shared" si="179"/>
        <v>Jan</v>
      </c>
      <c r="V1608" t="str">
        <f t="shared" si="180"/>
        <v>Jan</v>
      </c>
      <c r="W1608" t="str">
        <f t="shared" si="181"/>
        <v>2013</v>
      </c>
    </row>
    <row r="1609" spans="1:23" ht="30" x14ac:dyDescent="0.2">
      <c r="A1609">
        <v>807</v>
      </c>
      <c r="B1609" s="3" t="s">
        <v>808</v>
      </c>
      <c r="C1609" s="3" t="s">
        <v>4917</v>
      </c>
      <c r="D1609">
        <v>4000</v>
      </c>
      <c r="E1609">
        <v>4205</v>
      </c>
      <c r="F1609" t="s">
        <v>8219</v>
      </c>
      <c r="G1609" t="s">
        <v>8224</v>
      </c>
      <c r="H1609" t="s">
        <v>8246</v>
      </c>
      <c r="I1609">
        <v>1488333600</v>
      </c>
      <c r="J1609">
        <v>1485270311</v>
      </c>
      <c r="K1609" t="b">
        <v>0</v>
      </c>
      <c r="L1609">
        <v>57</v>
      </c>
      <c r="M1609" t="b">
        <v>1</v>
      </c>
      <c r="N1609" t="s">
        <v>8276</v>
      </c>
      <c r="O1609" s="8">
        <f t="shared" si="175"/>
        <v>105.125</v>
      </c>
      <c r="P1609" s="9">
        <f t="shared" si="176"/>
        <v>73.771929824561397</v>
      </c>
      <c r="Q1609" t="s">
        <v>8325</v>
      </c>
      <c r="R1609" t="s">
        <v>8326</v>
      </c>
      <c r="S1609" s="13">
        <f t="shared" si="177"/>
        <v>42759.420266203706</v>
      </c>
      <c r="T1609" s="14">
        <f t="shared" si="178"/>
        <v>42794.874999999993</v>
      </c>
      <c r="U1609" s="13" t="str">
        <f t="shared" si="179"/>
        <v>Jan</v>
      </c>
      <c r="V1609" t="str">
        <f t="shared" si="180"/>
        <v>Feb</v>
      </c>
      <c r="W1609" t="str">
        <f t="shared" si="181"/>
        <v>2017</v>
      </c>
    </row>
    <row r="1610" spans="1:23" ht="45" x14ac:dyDescent="0.2">
      <c r="A1610">
        <v>812</v>
      </c>
      <c r="B1610" s="3" t="s">
        <v>813</v>
      </c>
      <c r="C1610" s="3" t="s">
        <v>4922</v>
      </c>
      <c r="D1610">
        <v>600</v>
      </c>
      <c r="E1610">
        <v>911</v>
      </c>
      <c r="F1610" t="s">
        <v>8219</v>
      </c>
      <c r="G1610" t="s">
        <v>8224</v>
      </c>
      <c r="H1610" t="s">
        <v>8246</v>
      </c>
      <c r="I1610">
        <v>1362146280</v>
      </c>
      <c r="J1610">
        <v>1357604752</v>
      </c>
      <c r="K1610" t="b">
        <v>0</v>
      </c>
      <c r="L1610">
        <v>33</v>
      </c>
      <c r="M1610" t="b">
        <v>1</v>
      </c>
      <c r="N1610" t="s">
        <v>8276</v>
      </c>
      <c r="O1610" s="8">
        <f t="shared" si="175"/>
        <v>151.83333333333334</v>
      </c>
      <c r="P1610" s="9">
        <f t="shared" si="176"/>
        <v>27.606060606060606</v>
      </c>
      <c r="Q1610" t="s">
        <v>8325</v>
      </c>
      <c r="R1610" t="s">
        <v>8326</v>
      </c>
      <c r="S1610" s="13">
        <f t="shared" si="177"/>
        <v>41281.809629629628</v>
      </c>
      <c r="T1610" s="14">
        <f t="shared" si="178"/>
        <v>41334.373611111107</v>
      </c>
      <c r="U1610" s="13" t="str">
        <f t="shared" si="179"/>
        <v>Jan</v>
      </c>
      <c r="V1610" t="str">
        <f t="shared" si="180"/>
        <v>Mar</v>
      </c>
      <c r="W1610" t="str">
        <f t="shared" si="181"/>
        <v>2013</v>
      </c>
    </row>
    <row r="1611" spans="1:23" ht="45" x14ac:dyDescent="0.2">
      <c r="A1611">
        <v>817</v>
      </c>
      <c r="B1611" s="3" t="s">
        <v>818</v>
      </c>
      <c r="C1611" s="3" t="s">
        <v>4927</v>
      </c>
      <c r="D1611">
        <v>1500</v>
      </c>
      <c r="E1611">
        <v>2056.66</v>
      </c>
      <c r="F1611" t="s">
        <v>8219</v>
      </c>
      <c r="G1611" t="s">
        <v>8224</v>
      </c>
      <c r="H1611" t="s">
        <v>8246</v>
      </c>
      <c r="I1611">
        <v>1331441940</v>
      </c>
      <c r="J1611">
        <v>1326810211</v>
      </c>
      <c r="K1611" t="b">
        <v>0</v>
      </c>
      <c r="L1611">
        <v>23</v>
      </c>
      <c r="M1611" t="b">
        <v>1</v>
      </c>
      <c r="N1611" t="s">
        <v>8276</v>
      </c>
      <c r="O1611" s="8">
        <f t="shared" si="175"/>
        <v>137.11066666666665</v>
      </c>
      <c r="P1611" s="9">
        <f t="shared" si="176"/>
        <v>89.419999999999987</v>
      </c>
      <c r="Q1611" t="s">
        <v>8325</v>
      </c>
      <c r="R1611" t="s">
        <v>8326</v>
      </c>
      <c r="S1611" s="13">
        <f t="shared" si="177"/>
        <v>40925.391331018516</v>
      </c>
      <c r="T1611" s="14">
        <f t="shared" si="178"/>
        <v>40978.999305555553</v>
      </c>
      <c r="U1611" s="13" t="str">
        <f t="shared" si="179"/>
        <v>Jan</v>
      </c>
      <c r="V1611" t="str">
        <f t="shared" si="180"/>
        <v>Mar</v>
      </c>
      <c r="W1611" t="str">
        <f t="shared" si="181"/>
        <v>2012</v>
      </c>
    </row>
    <row r="1612" spans="1:23" ht="45" x14ac:dyDescent="0.2">
      <c r="A1612">
        <v>827</v>
      </c>
      <c r="B1612" s="3" t="s">
        <v>828</v>
      </c>
      <c r="C1612" s="3" t="s">
        <v>4937</v>
      </c>
      <c r="D1612">
        <v>300</v>
      </c>
      <c r="E1612">
        <v>310</v>
      </c>
      <c r="F1612" t="s">
        <v>8219</v>
      </c>
      <c r="G1612" t="s">
        <v>8224</v>
      </c>
      <c r="H1612" t="s">
        <v>8246</v>
      </c>
      <c r="I1612">
        <v>1329248940</v>
      </c>
      <c r="J1612">
        <v>1326972107</v>
      </c>
      <c r="K1612" t="b">
        <v>0</v>
      </c>
      <c r="L1612">
        <v>11</v>
      </c>
      <c r="M1612" t="b">
        <v>1</v>
      </c>
      <c r="N1612" t="s">
        <v>8276</v>
      </c>
      <c r="O1612" s="8">
        <f t="shared" si="175"/>
        <v>103.33333333333334</v>
      </c>
      <c r="P1612" s="9">
        <f t="shared" si="176"/>
        <v>28.181818181818183</v>
      </c>
      <c r="Q1612" t="s">
        <v>8325</v>
      </c>
      <c r="R1612" t="s">
        <v>8326</v>
      </c>
      <c r="S1612" s="13">
        <f t="shared" si="177"/>
        <v>40927.265127314815</v>
      </c>
      <c r="T1612" s="14">
        <f t="shared" si="178"/>
        <v>40953.617361111108</v>
      </c>
      <c r="U1612" s="13" t="str">
        <f t="shared" si="179"/>
        <v>Jan</v>
      </c>
      <c r="V1612" t="str">
        <f t="shared" si="180"/>
        <v>Feb</v>
      </c>
      <c r="W1612" t="str">
        <f t="shared" si="181"/>
        <v>2012</v>
      </c>
    </row>
    <row r="1613" spans="1:23" ht="45" x14ac:dyDescent="0.2">
      <c r="A1613">
        <v>853</v>
      </c>
      <c r="B1613" s="3" t="s">
        <v>854</v>
      </c>
      <c r="C1613" s="3" t="s">
        <v>4963</v>
      </c>
      <c r="D1613">
        <v>300</v>
      </c>
      <c r="E1613">
        <v>300</v>
      </c>
      <c r="F1613" t="s">
        <v>8219</v>
      </c>
      <c r="G1613" t="s">
        <v>8224</v>
      </c>
      <c r="H1613" t="s">
        <v>8246</v>
      </c>
      <c r="I1613">
        <v>1424116709</v>
      </c>
      <c r="J1613">
        <v>1421524709</v>
      </c>
      <c r="K1613" t="b">
        <v>0</v>
      </c>
      <c r="L1613">
        <v>10</v>
      </c>
      <c r="M1613" t="b">
        <v>1</v>
      </c>
      <c r="N1613" t="s">
        <v>8277</v>
      </c>
      <c r="O1613" s="8">
        <f t="shared" si="175"/>
        <v>100</v>
      </c>
      <c r="P1613" s="9">
        <f t="shared" si="176"/>
        <v>30</v>
      </c>
      <c r="Q1613" t="s">
        <v>8325</v>
      </c>
      <c r="R1613" t="s">
        <v>8327</v>
      </c>
      <c r="S1613" s="13">
        <f t="shared" si="177"/>
        <v>42021.62394675926</v>
      </c>
      <c r="T1613" s="14">
        <f t="shared" si="178"/>
        <v>42051.62394675926</v>
      </c>
      <c r="U1613" s="13" t="str">
        <f t="shared" si="179"/>
        <v>Jan</v>
      </c>
      <c r="V1613" t="str">
        <f t="shared" si="180"/>
        <v>Feb</v>
      </c>
      <c r="W1613" t="str">
        <f t="shared" si="181"/>
        <v>2015</v>
      </c>
    </row>
    <row r="1614" spans="1:23" ht="45" x14ac:dyDescent="0.2">
      <c r="A1614">
        <v>1024</v>
      </c>
      <c r="B1614" s="3" t="s">
        <v>1025</v>
      </c>
      <c r="C1614" s="3" t="s">
        <v>5134</v>
      </c>
      <c r="D1614">
        <v>20000</v>
      </c>
      <c r="E1614">
        <v>23727.55</v>
      </c>
      <c r="F1614" t="s">
        <v>8219</v>
      </c>
      <c r="G1614" t="s">
        <v>8235</v>
      </c>
      <c r="H1614" t="s">
        <v>8255</v>
      </c>
      <c r="I1614">
        <v>1454248563</v>
      </c>
      <c r="J1614">
        <v>1451656563</v>
      </c>
      <c r="K1614" t="b">
        <v>1</v>
      </c>
      <c r="L1614">
        <v>61</v>
      </c>
      <c r="M1614" t="b">
        <v>1</v>
      </c>
      <c r="N1614" t="s">
        <v>8280</v>
      </c>
      <c r="O1614" s="8">
        <f t="shared" si="175"/>
        <v>118.63774999999998</v>
      </c>
      <c r="P1614" s="9">
        <f t="shared" si="176"/>
        <v>388.9762295081967</v>
      </c>
      <c r="Q1614" t="s">
        <v>8325</v>
      </c>
      <c r="R1614" t="s">
        <v>8330</v>
      </c>
      <c r="S1614" s="13">
        <f t="shared" si="177"/>
        <v>42370.372256944444</v>
      </c>
      <c r="T1614" s="14">
        <f t="shared" si="178"/>
        <v>42400.372256944444</v>
      </c>
      <c r="U1614" s="13" t="str">
        <f t="shared" si="179"/>
        <v>Jan</v>
      </c>
      <c r="V1614" t="str">
        <f t="shared" si="180"/>
        <v>Jan</v>
      </c>
      <c r="W1614" t="str">
        <f t="shared" si="181"/>
        <v>2016</v>
      </c>
    </row>
    <row r="1615" spans="1:23" ht="45" x14ac:dyDescent="0.2">
      <c r="A1615">
        <v>1028</v>
      </c>
      <c r="B1615" s="3" t="s">
        <v>1029</v>
      </c>
      <c r="C1615" s="3" t="s">
        <v>5138</v>
      </c>
      <c r="D1615">
        <v>10000</v>
      </c>
      <c r="E1615">
        <v>11727</v>
      </c>
      <c r="F1615" t="s">
        <v>8219</v>
      </c>
      <c r="G1615" t="s">
        <v>8225</v>
      </c>
      <c r="H1615" t="s">
        <v>8247</v>
      </c>
      <c r="I1615">
        <v>1488830400</v>
      </c>
      <c r="J1615">
        <v>1484924605</v>
      </c>
      <c r="K1615" t="b">
        <v>1</v>
      </c>
      <c r="L1615">
        <v>255</v>
      </c>
      <c r="M1615" t="b">
        <v>1</v>
      </c>
      <c r="N1615" t="s">
        <v>8280</v>
      </c>
      <c r="O1615" s="8">
        <f t="shared" si="175"/>
        <v>117.27000000000001</v>
      </c>
      <c r="P1615" s="9">
        <f t="shared" si="176"/>
        <v>45.988235294117644</v>
      </c>
      <c r="Q1615" t="s">
        <v>8325</v>
      </c>
      <c r="R1615" t="s">
        <v>8330</v>
      </c>
      <c r="S1615" s="13">
        <f t="shared" si="177"/>
        <v>42755.419039351851</v>
      </c>
      <c r="T1615" s="14">
        <f t="shared" si="178"/>
        <v>42800.624999999993</v>
      </c>
      <c r="U1615" s="13" t="str">
        <f t="shared" si="179"/>
        <v>Jan</v>
      </c>
      <c r="V1615" t="str">
        <f t="shared" si="180"/>
        <v>Mar</v>
      </c>
      <c r="W1615" t="str">
        <f t="shared" si="181"/>
        <v>2017</v>
      </c>
    </row>
    <row r="1616" spans="1:23" ht="45" x14ac:dyDescent="0.2">
      <c r="A1616">
        <v>1035</v>
      </c>
      <c r="B1616" s="3" t="s">
        <v>1036</v>
      </c>
      <c r="C1616" s="3" t="s">
        <v>5145</v>
      </c>
      <c r="D1616">
        <v>4600</v>
      </c>
      <c r="E1616">
        <v>4952</v>
      </c>
      <c r="F1616" t="s">
        <v>8219</v>
      </c>
      <c r="G1616" t="s">
        <v>8224</v>
      </c>
      <c r="H1616" t="s">
        <v>8246</v>
      </c>
      <c r="I1616">
        <v>1423668220</v>
      </c>
      <c r="J1616">
        <v>1421076220</v>
      </c>
      <c r="K1616" t="b">
        <v>0</v>
      </c>
      <c r="L1616">
        <v>76</v>
      </c>
      <c r="M1616" t="b">
        <v>1</v>
      </c>
      <c r="N1616" t="s">
        <v>8280</v>
      </c>
      <c r="O1616" s="8">
        <f t="shared" si="175"/>
        <v>107.65217391304347</v>
      </c>
      <c r="P1616" s="9">
        <f t="shared" si="176"/>
        <v>65.15789473684211</v>
      </c>
      <c r="Q1616" t="s">
        <v>8325</v>
      </c>
      <c r="R1616" t="s">
        <v>8330</v>
      </c>
      <c r="S1616" s="13">
        <f t="shared" si="177"/>
        <v>42016.43310185185</v>
      </c>
      <c r="T1616" s="14">
        <f t="shared" si="178"/>
        <v>42046.43310185185</v>
      </c>
      <c r="U1616" s="13" t="str">
        <f t="shared" si="179"/>
        <v>Jan</v>
      </c>
      <c r="V1616" t="str">
        <f t="shared" si="180"/>
        <v>Feb</v>
      </c>
      <c r="W1616" t="str">
        <f t="shared" si="181"/>
        <v>2015</v>
      </c>
    </row>
    <row r="1617" spans="1:23" ht="45" x14ac:dyDescent="0.2">
      <c r="A1617">
        <v>1184</v>
      </c>
      <c r="B1617" s="3" t="s">
        <v>1185</v>
      </c>
      <c r="C1617" s="3" t="s">
        <v>5294</v>
      </c>
      <c r="D1617">
        <v>22000</v>
      </c>
      <c r="E1617">
        <v>23086</v>
      </c>
      <c r="F1617" t="s">
        <v>8219</v>
      </c>
      <c r="G1617" t="s">
        <v>8225</v>
      </c>
      <c r="H1617" t="s">
        <v>8247</v>
      </c>
      <c r="I1617">
        <v>1486391011</v>
      </c>
      <c r="J1617">
        <v>1483712611</v>
      </c>
      <c r="K1617" t="b">
        <v>0</v>
      </c>
      <c r="L1617">
        <v>375</v>
      </c>
      <c r="M1617" t="b">
        <v>1</v>
      </c>
      <c r="N1617" t="s">
        <v>8285</v>
      </c>
      <c r="O1617" s="8">
        <f t="shared" si="175"/>
        <v>104.93636363636362</v>
      </c>
      <c r="P1617" s="9">
        <f t="shared" si="176"/>
        <v>61.562666666666665</v>
      </c>
      <c r="Q1617" t="s">
        <v>8338</v>
      </c>
      <c r="R1617" t="s">
        <v>8339</v>
      </c>
      <c r="S1617" s="13">
        <f t="shared" si="177"/>
        <v>42741.391331018516</v>
      </c>
      <c r="T1617" s="14">
        <f t="shared" si="178"/>
        <v>42772.391331018516</v>
      </c>
      <c r="U1617" s="13" t="str">
        <f t="shared" si="179"/>
        <v>Jan</v>
      </c>
      <c r="V1617" t="str">
        <f t="shared" si="180"/>
        <v>Feb</v>
      </c>
      <c r="W1617" t="str">
        <f t="shared" si="181"/>
        <v>2017</v>
      </c>
    </row>
    <row r="1618" spans="1:23" ht="30" x14ac:dyDescent="0.2">
      <c r="A1618">
        <v>1192</v>
      </c>
      <c r="B1618" s="3" t="s">
        <v>1193</v>
      </c>
      <c r="C1618" s="3" t="s">
        <v>5302</v>
      </c>
      <c r="D1618">
        <v>100</v>
      </c>
      <c r="E1618">
        <v>290</v>
      </c>
      <c r="F1618" t="s">
        <v>8219</v>
      </c>
      <c r="G1618" t="s">
        <v>8225</v>
      </c>
      <c r="H1618" t="s">
        <v>8247</v>
      </c>
      <c r="I1618">
        <v>1486814978</v>
      </c>
      <c r="J1618">
        <v>1484222978</v>
      </c>
      <c r="K1618" t="b">
        <v>0</v>
      </c>
      <c r="L1618">
        <v>15</v>
      </c>
      <c r="M1618" t="b">
        <v>1</v>
      </c>
      <c r="N1618" t="s">
        <v>8285</v>
      </c>
      <c r="O1618" s="8">
        <f t="shared" si="175"/>
        <v>290</v>
      </c>
      <c r="P1618" s="9">
        <f t="shared" si="176"/>
        <v>19.333333333333332</v>
      </c>
      <c r="Q1618" t="s">
        <v>8338</v>
      </c>
      <c r="R1618" t="s">
        <v>8339</v>
      </c>
      <c r="S1618" s="13">
        <f t="shared" si="177"/>
        <v>42747.298356481479</v>
      </c>
      <c r="T1618" s="14">
        <f t="shared" si="178"/>
        <v>42777.298356481479</v>
      </c>
      <c r="U1618" s="13" t="str">
        <f t="shared" si="179"/>
        <v>Jan</v>
      </c>
      <c r="V1618" t="str">
        <f t="shared" si="180"/>
        <v>Feb</v>
      </c>
      <c r="W1618" t="str">
        <f t="shared" si="181"/>
        <v>2017</v>
      </c>
    </row>
    <row r="1619" spans="1:23" ht="45" x14ac:dyDescent="0.2">
      <c r="A1619">
        <v>1209</v>
      </c>
      <c r="B1619" s="3" t="s">
        <v>1210</v>
      </c>
      <c r="C1619" s="3" t="s">
        <v>5319</v>
      </c>
      <c r="D1619">
        <v>6000</v>
      </c>
      <c r="E1619">
        <v>6360</v>
      </c>
      <c r="F1619" t="s">
        <v>8219</v>
      </c>
      <c r="G1619" t="s">
        <v>8224</v>
      </c>
      <c r="H1619" t="s">
        <v>8246</v>
      </c>
      <c r="I1619">
        <v>1488053905</v>
      </c>
      <c r="J1619">
        <v>1485461905</v>
      </c>
      <c r="K1619" t="b">
        <v>0</v>
      </c>
      <c r="L1619">
        <v>46</v>
      </c>
      <c r="M1619" t="b">
        <v>1</v>
      </c>
      <c r="N1619" t="s">
        <v>8285</v>
      </c>
      <c r="O1619" s="8">
        <f t="shared" si="175"/>
        <v>106</v>
      </c>
      <c r="P1619" s="9">
        <f t="shared" si="176"/>
        <v>138.2608695652174</v>
      </c>
      <c r="Q1619" t="s">
        <v>8338</v>
      </c>
      <c r="R1619" t="s">
        <v>8339</v>
      </c>
      <c r="S1619" s="13">
        <f t="shared" si="177"/>
        <v>42761.637789351851</v>
      </c>
      <c r="T1619" s="14">
        <f t="shared" si="178"/>
        <v>42791.637789351851</v>
      </c>
      <c r="U1619" s="13" t="str">
        <f t="shared" si="179"/>
        <v>Jan</v>
      </c>
      <c r="V1619" t="str">
        <f t="shared" si="180"/>
        <v>Feb</v>
      </c>
      <c r="W1619" t="str">
        <f t="shared" si="181"/>
        <v>2017</v>
      </c>
    </row>
    <row r="1620" spans="1:23" ht="45" x14ac:dyDescent="0.2">
      <c r="A1620">
        <v>1256</v>
      </c>
      <c r="B1620" s="3" t="s">
        <v>1257</v>
      </c>
      <c r="C1620" s="3" t="s">
        <v>5366</v>
      </c>
      <c r="D1620">
        <v>30000</v>
      </c>
      <c r="E1620">
        <v>35389.129999999997</v>
      </c>
      <c r="F1620" t="s">
        <v>8219</v>
      </c>
      <c r="G1620" t="s">
        <v>8224</v>
      </c>
      <c r="H1620" t="s">
        <v>8246</v>
      </c>
      <c r="I1620">
        <v>1329084231</v>
      </c>
      <c r="J1620">
        <v>1326492231</v>
      </c>
      <c r="K1620" t="b">
        <v>1</v>
      </c>
      <c r="L1620">
        <v>361</v>
      </c>
      <c r="M1620" t="b">
        <v>1</v>
      </c>
      <c r="N1620" t="s">
        <v>8276</v>
      </c>
      <c r="O1620" s="8">
        <f t="shared" si="175"/>
        <v>117.96376666666666</v>
      </c>
      <c r="P1620" s="9">
        <f t="shared" si="176"/>
        <v>98.030831024930734</v>
      </c>
      <c r="Q1620" t="s">
        <v>8325</v>
      </c>
      <c r="R1620" t="s">
        <v>8326</v>
      </c>
      <c r="S1620" s="13">
        <f t="shared" si="177"/>
        <v>40921.711006944439</v>
      </c>
      <c r="T1620" s="14">
        <f t="shared" si="178"/>
        <v>40951.711006944439</v>
      </c>
      <c r="U1620" s="13" t="str">
        <f t="shared" si="179"/>
        <v>Jan</v>
      </c>
      <c r="V1620" t="str">
        <f t="shared" si="180"/>
        <v>Feb</v>
      </c>
      <c r="W1620" t="str">
        <f t="shared" si="181"/>
        <v>2012</v>
      </c>
    </row>
    <row r="1621" spans="1:23" ht="45" x14ac:dyDescent="0.2">
      <c r="A1621">
        <v>1260</v>
      </c>
      <c r="B1621" s="3" t="s">
        <v>1261</v>
      </c>
      <c r="C1621" s="3" t="s">
        <v>5370</v>
      </c>
      <c r="D1621">
        <v>3300</v>
      </c>
      <c r="E1621">
        <v>3751</v>
      </c>
      <c r="F1621" t="s">
        <v>8219</v>
      </c>
      <c r="G1621" t="s">
        <v>8224</v>
      </c>
      <c r="H1621" t="s">
        <v>8246</v>
      </c>
      <c r="I1621">
        <v>1393445620</v>
      </c>
      <c r="J1621">
        <v>1390853620</v>
      </c>
      <c r="K1621" t="b">
        <v>1</v>
      </c>
      <c r="L1621">
        <v>74</v>
      </c>
      <c r="M1621" t="b">
        <v>1</v>
      </c>
      <c r="N1621" t="s">
        <v>8276</v>
      </c>
      <c r="O1621" s="8">
        <f t="shared" si="175"/>
        <v>113.66666666666667</v>
      </c>
      <c r="P1621" s="9">
        <f t="shared" si="176"/>
        <v>50.689189189189186</v>
      </c>
      <c r="Q1621" t="s">
        <v>8325</v>
      </c>
      <c r="R1621" t="s">
        <v>8326</v>
      </c>
      <c r="S1621" s="13">
        <f t="shared" si="177"/>
        <v>41666.63449074074</v>
      </c>
      <c r="T1621" s="14">
        <f t="shared" si="178"/>
        <v>41696.63449074074</v>
      </c>
      <c r="U1621" s="13" t="str">
        <f t="shared" si="179"/>
        <v>Jan</v>
      </c>
      <c r="V1621" t="str">
        <f t="shared" si="180"/>
        <v>Feb</v>
      </c>
      <c r="W1621" t="str">
        <f t="shared" si="181"/>
        <v>2014</v>
      </c>
    </row>
    <row r="1622" spans="1:23" ht="45" x14ac:dyDescent="0.2">
      <c r="A1622">
        <v>1262</v>
      </c>
      <c r="B1622" s="3" t="s">
        <v>1263</v>
      </c>
      <c r="C1622" s="3" t="s">
        <v>5372</v>
      </c>
      <c r="D1622">
        <v>6500</v>
      </c>
      <c r="E1622">
        <v>8152</v>
      </c>
      <c r="F1622" t="s">
        <v>8219</v>
      </c>
      <c r="G1622" t="s">
        <v>8229</v>
      </c>
      <c r="H1622" t="s">
        <v>8251</v>
      </c>
      <c r="I1622">
        <v>1392574692</v>
      </c>
      <c r="J1622">
        <v>1389982692</v>
      </c>
      <c r="K1622" t="b">
        <v>1</v>
      </c>
      <c r="L1622">
        <v>105</v>
      </c>
      <c r="M1622" t="b">
        <v>1</v>
      </c>
      <c r="N1622" t="s">
        <v>8276</v>
      </c>
      <c r="O1622" s="8">
        <f t="shared" si="175"/>
        <v>125.41538461538462</v>
      </c>
      <c r="P1622" s="9">
        <f t="shared" si="176"/>
        <v>77.638095238095232</v>
      </c>
      <c r="Q1622" t="s">
        <v>8325</v>
      </c>
      <c r="R1622" t="s">
        <v>8326</v>
      </c>
      <c r="S1622" s="13">
        <f t="shared" si="177"/>
        <v>41656.554305555554</v>
      </c>
      <c r="T1622" s="14">
        <f t="shared" si="178"/>
        <v>41686.554305555554</v>
      </c>
      <c r="U1622" s="13" t="str">
        <f t="shared" si="179"/>
        <v>Jan</v>
      </c>
      <c r="V1622" t="str">
        <f t="shared" si="180"/>
        <v>Feb</v>
      </c>
      <c r="W1622" t="str">
        <f t="shared" si="181"/>
        <v>2014</v>
      </c>
    </row>
    <row r="1623" spans="1:23" ht="30" x14ac:dyDescent="0.2">
      <c r="A1623">
        <v>1270</v>
      </c>
      <c r="B1623" s="3" t="s">
        <v>1271</v>
      </c>
      <c r="C1623" s="3" t="s">
        <v>5380</v>
      </c>
      <c r="D1623">
        <v>10000</v>
      </c>
      <c r="E1623">
        <v>11472</v>
      </c>
      <c r="F1623" t="s">
        <v>8219</v>
      </c>
      <c r="G1623" t="s">
        <v>8224</v>
      </c>
      <c r="H1623" t="s">
        <v>8246</v>
      </c>
      <c r="I1623">
        <v>1332704042</v>
      </c>
      <c r="J1623">
        <v>1327523642</v>
      </c>
      <c r="K1623" t="b">
        <v>1</v>
      </c>
      <c r="L1623">
        <v>169</v>
      </c>
      <c r="M1623" t="b">
        <v>1</v>
      </c>
      <c r="N1623" t="s">
        <v>8276</v>
      </c>
      <c r="O1623" s="8">
        <f t="shared" si="175"/>
        <v>114.72</v>
      </c>
      <c r="P1623" s="9">
        <f t="shared" si="176"/>
        <v>67.881656804733723</v>
      </c>
      <c r="Q1623" t="s">
        <v>8325</v>
      </c>
      <c r="R1623" t="s">
        <v>8326</v>
      </c>
      <c r="S1623" s="13">
        <f t="shared" si="177"/>
        <v>40933.648634259254</v>
      </c>
      <c r="T1623" s="14">
        <f t="shared" si="178"/>
        <v>40993.60696759259</v>
      </c>
      <c r="U1623" s="13" t="str">
        <f t="shared" si="179"/>
        <v>Jan</v>
      </c>
      <c r="V1623" t="str">
        <f t="shared" si="180"/>
        <v>Mar</v>
      </c>
      <c r="W1623" t="str">
        <f t="shared" si="181"/>
        <v>2012</v>
      </c>
    </row>
    <row r="1624" spans="1:23" ht="30" x14ac:dyDescent="0.2">
      <c r="A1624">
        <v>1351</v>
      </c>
      <c r="B1624" s="3" t="s">
        <v>1352</v>
      </c>
      <c r="C1624" s="3" t="s">
        <v>5461</v>
      </c>
      <c r="D1624">
        <v>20000</v>
      </c>
      <c r="E1624">
        <v>20253</v>
      </c>
      <c r="F1624" t="s">
        <v>8219</v>
      </c>
      <c r="G1624" t="s">
        <v>8224</v>
      </c>
      <c r="H1624" t="s">
        <v>8246</v>
      </c>
      <c r="I1624">
        <v>1455299144</v>
      </c>
      <c r="J1624">
        <v>1452707144</v>
      </c>
      <c r="K1624" t="b">
        <v>0</v>
      </c>
      <c r="L1624">
        <v>120</v>
      </c>
      <c r="M1624" t="b">
        <v>1</v>
      </c>
      <c r="N1624" t="s">
        <v>8274</v>
      </c>
      <c r="O1624" s="8">
        <f t="shared" si="175"/>
        <v>101.265</v>
      </c>
      <c r="P1624" s="9">
        <f t="shared" si="176"/>
        <v>168.77500000000001</v>
      </c>
      <c r="Q1624" t="s">
        <v>8322</v>
      </c>
      <c r="R1624" t="s">
        <v>8323</v>
      </c>
      <c r="S1624" s="13">
        <f t="shared" si="177"/>
        <v>42382.531759259255</v>
      </c>
      <c r="T1624" s="14">
        <f t="shared" si="178"/>
        <v>42412.531759259255</v>
      </c>
      <c r="U1624" s="13" t="str">
        <f t="shared" si="179"/>
        <v>Jan</v>
      </c>
      <c r="V1624" t="str">
        <f t="shared" si="180"/>
        <v>Feb</v>
      </c>
      <c r="W1624" t="str">
        <f t="shared" si="181"/>
        <v>2016</v>
      </c>
    </row>
    <row r="1625" spans="1:23" ht="45" x14ac:dyDescent="0.2">
      <c r="A1625">
        <v>1357</v>
      </c>
      <c r="B1625" s="3" t="s">
        <v>1358</v>
      </c>
      <c r="C1625" s="3" t="s">
        <v>5467</v>
      </c>
      <c r="D1625">
        <v>2000</v>
      </c>
      <c r="E1625">
        <v>2506</v>
      </c>
      <c r="F1625" t="s">
        <v>8219</v>
      </c>
      <c r="G1625" t="s">
        <v>8224</v>
      </c>
      <c r="H1625" t="s">
        <v>8246</v>
      </c>
      <c r="I1625">
        <v>1362117540</v>
      </c>
      <c r="J1625">
        <v>1359587137</v>
      </c>
      <c r="K1625" t="b">
        <v>0</v>
      </c>
      <c r="L1625">
        <v>65</v>
      </c>
      <c r="M1625" t="b">
        <v>1</v>
      </c>
      <c r="N1625" t="s">
        <v>8274</v>
      </c>
      <c r="O1625" s="8">
        <f t="shared" si="175"/>
        <v>125.29999999999998</v>
      </c>
      <c r="P1625" s="9">
        <f t="shared" si="176"/>
        <v>38.553846153846152</v>
      </c>
      <c r="Q1625" t="s">
        <v>8322</v>
      </c>
      <c r="R1625" t="s">
        <v>8323</v>
      </c>
      <c r="S1625" s="13">
        <f t="shared" si="177"/>
        <v>41304.753900462958</v>
      </c>
      <c r="T1625" s="14">
        <f t="shared" si="178"/>
        <v>41334.040972222218</v>
      </c>
      <c r="U1625" s="13" t="str">
        <f t="shared" si="179"/>
        <v>Jan</v>
      </c>
      <c r="V1625" t="str">
        <f t="shared" si="180"/>
        <v>Mar</v>
      </c>
      <c r="W1625" t="str">
        <f t="shared" si="181"/>
        <v>2013</v>
      </c>
    </row>
    <row r="1626" spans="1:23" ht="45" x14ac:dyDescent="0.2">
      <c r="A1626">
        <v>1363</v>
      </c>
      <c r="B1626" s="3" t="s">
        <v>1364</v>
      </c>
      <c r="C1626" s="3" t="s">
        <v>5473</v>
      </c>
      <c r="D1626">
        <v>200</v>
      </c>
      <c r="E1626">
        <v>200</v>
      </c>
      <c r="F1626" t="s">
        <v>8219</v>
      </c>
      <c r="G1626" t="s">
        <v>8224</v>
      </c>
      <c r="H1626" t="s">
        <v>8246</v>
      </c>
      <c r="I1626">
        <v>1455523140</v>
      </c>
      <c r="J1626">
        <v>1453925727</v>
      </c>
      <c r="K1626" t="b">
        <v>0</v>
      </c>
      <c r="L1626">
        <v>5</v>
      </c>
      <c r="M1626" t="b">
        <v>1</v>
      </c>
      <c r="N1626" t="s">
        <v>8274</v>
      </c>
      <c r="O1626" s="8">
        <f t="shared" si="175"/>
        <v>100</v>
      </c>
      <c r="P1626" s="9">
        <f t="shared" si="176"/>
        <v>40</v>
      </c>
      <c r="Q1626" t="s">
        <v>8322</v>
      </c>
      <c r="R1626" t="s">
        <v>8323</v>
      </c>
      <c r="S1626" s="13">
        <f t="shared" si="177"/>
        <v>42396.635729166665</v>
      </c>
      <c r="T1626" s="14">
        <f t="shared" si="178"/>
        <v>42415.124305555553</v>
      </c>
      <c r="U1626" s="13" t="str">
        <f t="shared" si="179"/>
        <v>Jan</v>
      </c>
      <c r="V1626" t="str">
        <f t="shared" si="180"/>
        <v>Feb</v>
      </c>
      <c r="W1626" t="str">
        <f t="shared" si="181"/>
        <v>2016</v>
      </c>
    </row>
    <row r="1627" spans="1:23" ht="45" x14ac:dyDescent="0.2">
      <c r="A1627">
        <v>1377</v>
      </c>
      <c r="B1627" s="3" t="s">
        <v>1378</v>
      </c>
      <c r="C1627" s="3" t="s">
        <v>5487</v>
      </c>
      <c r="D1627">
        <v>1300</v>
      </c>
      <c r="E1627">
        <v>1510</v>
      </c>
      <c r="F1627" t="s">
        <v>8219</v>
      </c>
      <c r="G1627" t="s">
        <v>8224</v>
      </c>
      <c r="H1627" t="s">
        <v>8246</v>
      </c>
      <c r="I1627">
        <v>1486095060</v>
      </c>
      <c r="J1627">
        <v>1484198170</v>
      </c>
      <c r="K1627" t="b">
        <v>0</v>
      </c>
      <c r="L1627">
        <v>31</v>
      </c>
      <c r="M1627" t="b">
        <v>1</v>
      </c>
      <c r="N1627" t="s">
        <v>8276</v>
      </c>
      <c r="O1627" s="8">
        <f t="shared" si="175"/>
        <v>116.15384615384616</v>
      </c>
      <c r="P1627" s="9">
        <f t="shared" si="176"/>
        <v>48.70967741935484</v>
      </c>
      <c r="Q1627" t="s">
        <v>8325</v>
      </c>
      <c r="R1627" t="s">
        <v>8326</v>
      </c>
      <c r="S1627" s="13">
        <f t="shared" si="177"/>
        <v>42747.01122685185</v>
      </c>
      <c r="T1627" s="14">
        <f t="shared" si="178"/>
        <v>42768.96597222222</v>
      </c>
      <c r="U1627" s="13" t="str">
        <f t="shared" si="179"/>
        <v>Jan</v>
      </c>
      <c r="V1627" t="str">
        <f t="shared" si="180"/>
        <v>Feb</v>
      </c>
      <c r="W1627" t="str">
        <f t="shared" si="181"/>
        <v>2017</v>
      </c>
    </row>
    <row r="1628" spans="1:23" ht="30" x14ac:dyDescent="0.2">
      <c r="A1628">
        <v>1392</v>
      </c>
      <c r="B1628" s="3" t="s">
        <v>1393</v>
      </c>
      <c r="C1628" s="3" t="s">
        <v>5502</v>
      </c>
      <c r="D1628">
        <v>2500</v>
      </c>
      <c r="E1628">
        <v>2841</v>
      </c>
      <c r="F1628" t="s">
        <v>8219</v>
      </c>
      <c r="G1628" t="s">
        <v>8224</v>
      </c>
      <c r="H1628" t="s">
        <v>8246</v>
      </c>
      <c r="I1628">
        <v>1456976586</v>
      </c>
      <c r="J1628">
        <v>1454298186</v>
      </c>
      <c r="K1628" t="b">
        <v>0</v>
      </c>
      <c r="L1628">
        <v>104</v>
      </c>
      <c r="M1628" t="b">
        <v>1</v>
      </c>
      <c r="N1628" t="s">
        <v>8276</v>
      </c>
      <c r="O1628" s="8">
        <f t="shared" si="175"/>
        <v>113.64000000000001</v>
      </c>
      <c r="P1628" s="9">
        <f t="shared" si="176"/>
        <v>27.317307692307693</v>
      </c>
      <c r="Q1628" t="s">
        <v>8325</v>
      </c>
      <c r="R1628" t="s">
        <v>8326</v>
      </c>
      <c r="S1628" s="13">
        <f t="shared" si="177"/>
        <v>42400.946597222217</v>
      </c>
      <c r="T1628" s="14">
        <f t="shared" si="178"/>
        <v>42431.946597222217</v>
      </c>
      <c r="U1628" s="13" t="str">
        <f t="shared" si="179"/>
        <v>Jan</v>
      </c>
      <c r="V1628" t="str">
        <f t="shared" si="180"/>
        <v>Mar</v>
      </c>
      <c r="W1628" t="str">
        <f t="shared" si="181"/>
        <v>2016</v>
      </c>
    </row>
    <row r="1629" spans="1:23" ht="45" x14ac:dyDescent="0.2">
      <c r="A1629">
        <v>1394</v>
      </c>
      <c r="B1629" s="3" t="s">
        <v>1395</v>
      </c>
      <c r="C1629" s="3" t="s">
        <v>5504</v>
      </c>
      <c r="D1629">
        <v>750</v>
      </c>
      <c r="E1629">
        <v>916</v>
      </c>
      <c r="F1629" t="s">
        <v>8219</v>
      </c>
      <c r="G1629" t="s">
        <v>8224</v>
      </c>
      <c r="H1629" t="s">
        <v>8246</v>
      </c>
      <c r="I1629">
        <v>1488337200</v>
      </c>
      <c r="J1629">
        <v>1484623726</v>
      </c>
      <c r="K1629" t="b">
        <v>0</v>
      </c>
      <c r="L1629">
        <v>17</v>
      </c>
      <c r="M1629" t="b">
        <v>1</v>
      </c>
      <c r="N1629" t="s">
        <v>8276</v>
      </c>
      <c r="O1629" s="8">
        <f t="shared" si="175"/>
        <v>122.13333333333334</v>
      </c>
      <c r="P1629" s="9">
        <f t="shared" si="176"/>
        <v>53.882352941176471</v>
      </c>
      <c r="Q1629" t="s">
        <v>8325</v>
      </c>
      <c r="R1629" t="s">
        <v>8326</v>
      </c>
      <c r="S1629" s="13">
        <f t="shared" si="177"/>
        <v>42751.936643518515</v>
      </c>
      <c r="T1629" s="14">
        <f t="shared" si="178"/>
        <v>42794.916666666664</v>
      </c>
      <c r="U1629" s="13" t="str">
        <f t="shared" si="179"/>
        <v>Jan</v>
      </c>
      <c r="V1629" t="str">
        <f t="shared" si="180"/>
        <v>Feb</v>
      </c>
      <c r="W1629" t="str">
        <f t="shared" si="181"/>
        <v>2017</v>
      </c>
    </row>
    <row r="1630" spans="1:23" ht="45" x14ac:dyDescent="0.2">
      <c r="A1630">
        <v>1396</v>
      </c>
      <c r="B1630" s="3" t="s">
        <v>1397</v>
      </c>
      <c r="C1630" s="3" t="s">
        <v>5506</v>
      </c>
      <c r="D1630">
        <v>6000</v>
      </c>
      <c r="E1630">
        <v>6438</v>
      </c>
      <c r="F1630" t="s">
        <v>8219</v>
      </c>
      <c r="G1630" t="s">
        <v>8224</v>
      </c>
      <c r="H1630" t="s">
        <v>8246</v>
      </c>
      <c r="I1630">
        <v>1423871882</v>
      </c>
      <c r="J1630">
        <v>1421279882</v>
      </c>
      <c r="K1630" t="b">
        <v>0</v>
      </c>
      <c r="L1630">
        <v>73</v>
      </c>
      <c r="M1630" t="b">
        <v>1</v>
      </c>
      <c r="N1630" t="s">
        <v>8276</v>
      </c>
      <c r="O1630" s="8">
        <f t="shared" si="175"/>
        <v>107.3</v>
      </c>
      <c r="P1630" s="9">
        <f t="shared" si="176"/>
        <v>88.191780821917803</v>
      </c>
      <c r="Q1630" t="s">
        <v>8325</v>
      </c>
      <c r="R1630" t="s">
        <v>8326</v>
      </c>
      <c r="S1630" s="13">
        <f t="shared" si="177"/>
        <v>42018.790300925924</v>
      </c>
      <c r="T1630" s="14">
        <f t="shared" si="178"/>
        <v>42048.790300925924</v>
      </c>
      <c r="U1630" s="13" t="str">
        <f t="shared" si="179"/>
        <v>Jan</v>
      </c>
      <c r="V1630" t="str">
        <f t="shared" si="180"/>
        <v>Feb</v>
      </c>
      <c r="W1630" t="str">
        <f t="shared" si="181"/>
        <v>2015</v>
      </c>
    </row>
    <row r="1631" spans="1:23" x14ac:dyDescent="0.2">
      <c r="A1631">
        <v>1464</v>
      </c>
      <c r="B1631" s="3" t="s">
        <v>1465</v>
      </c>
      <c r="C1631" s="3" t="s">
        <v>5574</v>
      </c>
      <c r="D1631">
        <v>5000</v>
      </c>
      <c r="E1631">
        <v>8160</v>
      </c>
      <c r="F1631" t="s">
        <v>8219</v>
      </c>
      <c r="G1631" t="s">
        <v>8224</v>
      </c>
      <c r="H1631" t="s">
        <v>8246</v>
      </c>
      <c r="I1631">
        <v>1361029958</v>
      </c>
      <c r="J1631">
        <v>1358437958</v>
      </c>
      <c r="K1631" t="b">
        <v>1</v>
      </c>
      <c r="L1631">
        <v>234</v>
      </c>
      <c r="M1631" t="b">
        <v>1</v>
      </c>
      <c r="N1631" t="s">
        <v>8288</v>
      </c>
      <c r="O1631" s="8">
        <f t="shared" si="175"/>
        <v>163.19999999999999</v>
      </c>
      <c r="P1631" s="9">
        <f t="shared" si="176"/>
        <v>34.871794871794869</v>
      </c>
      <c r="Q1631" t="s">
        <v>8322</v>
      </c>
      <c r="R1631" t="s">
        <v>8342</v>
      </c>
      <c r="S1631" s="13">
        <f t="shared" si="177"/>
        <v>41291.453217592592</v>
      </c>
      <c r="T1631" s="14">
        <f t="shared" si="178"/>
        <v>41321.453217592592</v>
      </c>
      <c r="U1631" s="13" t="str">
        <f t="shared" si="179"/>
        <v>Jan</v>
      </c>
      <c r="V1631" t="str">
        <f t="shared" si="180"/>
        <v>Feb</v>
      </c>
      <c r="W1631" t="str">
        <f t="shared" si="181"/>
        <v>2013</v>
      </c>
    </row>
    <row r="1632" spans="1:23" ht="30" x14ac:dyDescent="0.2">
      <c r="A1632">
        <v>1467</v>
      </c>
      <c r="B1632" s="3" t="s">
        <v>1468</v>
      </c>
      <c r="C1632" s="3" t="s">
        <v>5577</v>
      </c>
      <c r="D1632">
        <v>40000</v>
      </c>
      <c r="E1632">
        <v>46032</v>
      </c>
      <c r="F1632" t="s">
        <v>8219</v>
      </c>
      <c r="G1632" t="s">
        <v>8224</v>
      </c>
      <c r="H1632" t="s">
        <v>8246</v>
      </c>
      <c r="I1632">
        <v>1332699285</v>
      </c>
      <c r="J1632">
        <v>1327518885</v>
      </c>
      <c r="K1632" t="b">
        <v>1</v>
      </c>
      <c r="L1632">
        <v>600</v>
      </c>
      <c r="M1632" t="b">
        <v>1</v>
      </c>
      <c r="N1632" t="s">
        <v>8288</v>
      </c>
      <c r="O1632" s="8">
        <f t="shared" si="175"/>
        <v>115.08</v>
      </c>
      <c r="P1632" s="9">
        <f t="shared" si="176"/>
        <v>76.72</v>
      </c>
      <c r="Q1632" t="s">
        <v>8322</v>
      </c>
      <c r="R1632" t="s">
        <v>8342</v>
      </c>
      <c r="S1632" s="13">
        <f t="shared" si="177"/>
        <v>40933.593576388885</v>
      </c>
      <c r="T1632" s="14">
        <f t="shared" si="178"/>
        <v>40993.55190972222</v>
      </c>
      <c r="U1632" s="13" t="str">
        <f t="shared" si="179"/>
        <v>Jan</v>
      </c>
      <c r="V1632" t="str">
        <f t="shared" si="180"/>
        <v>Mar</v>
      </c>
      <c r="W1632" t="str">
        <f t="shared" si="181"/>
        <v>2012</v>
      </c>
    </row>
    <row r="1633" spans="1:23" ht="30" x14ac:dyDescent="0.2">
      <c r="A1633">
        <v>1469</v>
      </c>
      <c r="B1633" s="3" t="s">
        <v>1470</v>
      </c>
      <c r="C1633" s="3" t="s">
        <v>5579</v>
      </c>
      <c r="D1633">
        <v>44250</v>
      </c>
      <c r="E1633">
        <v>47978</v>
      </c>
      <c r="F1633" t="s">
        <v>8219</v>
      </c>
      <c r="G1633" t="s">
        <v>8224</v>
      </c>
      <c r="H1633" t="s">
        <v>8246</v>
      </c>
      <c r="I1633">
        <v>1360938109</v>
      </c>
      <c r="J1633">
        <v>1358346109</v>
      </c>
      <c r="K1633" t="b">
        <v>1</v>
      </c>
      <c r="L1633">
        <v>321</v>
      </c>
      <c r="M1633" t="b">
        <v>1</v>
      </c>
      <c r="N1633" t="s">
        <v>8288</v>
      </c>
      <c r="O1633" s="8">
        <f t="shared" si="175"/>
        <v>108.42485875706214</v>
      </c>
      <c r="P1633" s="9">
        <f t="shared" si="176"/>
        <v>149.46417445482865</v>
      </c>
      <c r="Q1633" t="s">
        <v>8322</v>
      </c>
      <c r="R1633" t="s">
        <v>8342</v>
      </c>
      <c r="S1633" s="13">
        <f t="shared" si="177"/>
        <v>41290.390150462961</v>
      </c>
      <c r="T1633" s="14">
        <f t="shared" si="178"/>
        <v>41320.390150462961</v>
      </c>
      <c r="U1633" s="13" t="str">
        <f t="shared" si="179"/>
        <v>Jan</v>
      </c>
      <c r="V1633" t="str">
        <f t="shared" si="180"/>
        <v>Feb</v>
      </c>
      <c r="W1633" t="str">
        <f t="shared" si="181"/>
        <v>2013</v>
      </c>
    </row>
    <row r="1634" spans="1:23" x14ac:dyDescent="0.2">
      <c r="A1634">
        <v>1473</v>
      </c>
      <c r="B1634" s="3" t="s">
        <v>1474</v>
      </c>
      <c r="C1634" s="3" t="s">
        <v>5583</v>
      </c>
      <c r="D1634">
        <v>1500</v>
      </c>
      <c r="E1634">
        <v>1807.74</v>
      </c>
      <c r="F1634" t="s">
        <v>8219</v>
      </c>
      <c r="G1634" t="s">
        <v>8224</v>
      </c>
      <c r="H1634" t="s">
        <v>8246</v>
      </c>
      <c r="I1634">
        <v>1330644639</v>
      </c>
      <c r="J1634">
        <v>1328052639</v>
      </c>
      <c r="K1634" t="b">
        <v>1</v>
      </c>
      <c r="L1634">
        <v>47</v>
      </c>
      <c r="M1634" t="b">
        <v>1</v>
      </c>
      <c r="N1634" t="s">
        <v>8288</v>
      </c>
      <c r="O1634" s="8">
        <f t="shared" si="175"/>
        <v>120.51600000000001</v>
      </c>
      <c r="P1634" s="9">
        <f t="shared" si="176"/>
        <v>38.462553191489363</v>
      </c>
      <c r="Q1634" t="s">
        <v>8322</v>
      </c>
      <c r="R1634" t="s">
        <v>8342</v>
      </c>
      <c r="S1634" s="13">
        <f t="shared" si="177"/>
        <v>40939.771284722221</v>
      </c>
      <c r="T1634" s="14">
        <f t="shared" si="178"/>
        <v>40969.771284722221</v>
      </c>
      <c r="U1634" s="13" t="str">
        <f t="shared" si="179"/>
        <v>Jan</v>
      </c>
      <c r="V1634" t="str">
        <f t="shared" si="180"/>
        <v>Mar</v>
      </c>
      <c r="W1634" t="str">
        <f t="shared" si="181"/>
        <v>2012</v>
      </c>
    </row>
    <row r="1635" spans="1:23" ht="45" x14ac:dyDescent="0.2">
      <c r="A1635">
        <v>1509</v>
      </c>
      <c r="B1635" s="3" t="s">
        <v>1510</v>
      </c>
      <c r="C1635" s="3" t="s">
        <v>5619</v>
      </c>
      <c r="D1635">
        <v>17500</v>
      </c>
      <c r="E1635">
        <v>21637.22</v>
      </c>
      <c r="F1635" t="s">
        <v>8219</v>
      </c>
      <c r="G1635" t="s">
        <v>8236</v>
      </c>
      <c r="H1635" t="s">
        <v>8249</v>
      </c>
      <c r="I1635">
        <v>1487113140</v>
      </c>
      <c r="J1635">
        <v>1484570885</v>
      </c>
      <c r="K1635" t="b">
        <v>1</v>
      </c>
      <c r="L1635">
        <v>196</v>
      </c>
      <c r="M1635" t="b">
        <v>1</v>
      </c>
      <c r="N1635" t="s">
        <v>8285</v>
      </c>
      <c r="O1635" s="8">
        <f t="shared" si="175"/>
        <v>123.64125714285714</v>
      </c>
      <c r="P1635" s="9">
        <f t="shared" si="176"/>
        <v>110.39397959183674</v>
      </c>
      <c r="Q1635" t="s">
        <v>8338</v>
      </c>
      <c r="R1635" t="s">
        <v>8339</v>
      </c>
      <c r="S1635" s="13">
        <f t="shared" si="177"/>
        <v>42751.325057870366</v>
      </c>
      <c r="T1635" s="14">
        <f t="shared" si="178"/>
        <v>42780.749305555553</v>
      </c>
      <c r="U1635" s="13" t="str">
        <f t="shared" si="179"/>
        <v>Jan</v>
      </c>
      <c r="V1635" t="str">
        <f t="shared" si="180"/>
        <v>Feb</v>
      </c>
      <c r="W1635" t="str">
        <f t="shared" si="181"/>
        <v>2017</v>
      </c>
    </row>
    <row r="1636" spans="1:23" ht="45" x14ac:dyDescent="0.2">
      <c r="A1636">
        <v>1512</v>
      </c>
      <c r="B1636" s="3" t="s">
        <v>1513</v>
      </c>
      <c r="C1636" s="3" t="s">
        <v>5622</v>
      </c>
      <c r="D1636">
        <v>3500</v>
      </c>
      <c r="E1636">
        <v>19557</v>
      </c>
      <c r="F1636" t="s">
        <v>8219</v>
      </c>
      <c r="G1636" t="s">
        <v>8224</v>
      </c>
      <c r="H1636" t="s">
        <v>8246</v>
      </c>
      <c r="I1636">
        <v>1486311939</v>
      </c>
      <c r="J1636">
        <v>1483719939</v>
      </c>
      <c r="K1636" t="b">
        <v>1</v>
      </c>
      <c r="L1636">
        <v>335</v>
      </c>
      <c r="M1636" t="b">
        <v>1</v>
      </c>
      <c r="N1636" t="s">
        <v>8285</v>
      </c>
      <c r="O1636" s="8">
        <f t="shared" si="175"/>
        <v>558.7714285714286</v>
      </c>
      <c r="P1636" s="9">
        <f t="shared" si="176"/>
        <v>58.379104477611939</v>
      </c>
      <c r="Q1636" t="s">
        <v>8338</v>
      </c>
      <c r="R1636" t="s">
        <v>8339</v>
      </c>
      <c r="S1636" s="13">
        <f t="shared" si="177"/>
        <v>42741.476145833331</v>
      </c>
      <c r="T1636" s="14">
        <f t="shared" si="178"/>
        <v>42771.476145833331</v>
      </c>
      <c r="U1636" s="13" t="str">
        <f t="shared" si="179"/>
        <v>Jan</v>
      </c>
      <c r="V1636" t="str">
        <f t="shared" si="180"/>
        <v>Feb</v>
      </c>
      <c r="W1636" t="str">
        <f t="shared" si="181"/>
        <v>2017</v>
      </c>
    </row>
    <row r="1637" spans="1:23" ht="30" x14ac:dyDescent="0.2">
      <c r="A1637">
        <v>1524</v>
      </c>
      <c r="B1637" s="3" t="s">
        <v>1525</v>
      </c>
      <c r="C1637" s="3" t="s">
        <v>5634</v>
      </c>
      <c r="D1637">
        <v>3000</v>
      </c>
      <c r="E1637">
        <v>6210</v>
      </c>
      <c r="F1637" t="s">
        <v>8219</v>
      </c>
      <c r="G1637" t="s">
        <v>8235</v>
      </c>
      <c r="H1637" t="s">
        <v>8255</v>
      </c>
      <c r="I1637">
        <v>1487592090</v>
      </c>
      <c r="J1637">
        <v>1485000090</v>
      </c>
      <c r="K1637" t="b">
        <v>1</v>
      </c>
      <c r="L1637">
        <v>28</v>
      </c>
      <c r="M1637" t="b">
        <v>1</v>
      </c>
      <c r="N1637" t="s">
        <v>8285</v>
      </c>
      <c r="O1637" s="8">
        <f t="shared" si="175"/>
        <v>206.99999999999997</v>
      </c>
      <c r="P1637" s="9">
        <f t="shared" si="176"/>
        <v>221.78571428571428</v>
      </c>
      <c r="Q1637" t="s">
        <v>8338</v>
      </c>
      <c r="R1637" t="s">
        <v>8339</v>
      </c>
      <c r="S1637" s="13">
        <f t="shared" si="177"/>
        <v>42756.292708333327</v>
      </c>
      <c r="T1637" s="14">
        <f t="shared" si="178"/>
        <v>42786.292708333327</v>
      </c>
      <c r="U1637" s="13" t="str">
        <f t="shared" si="179"/>
        <v>Jan</v>
      </c>
      <c r="V1637" t="str">
        <f t="shared" si="180"/>
        <v>Feb</v>
      </c>
      <c r="W1637" t="str">
        <f t="shared" si="181"/>
        <v>2017</v>
      </c>
    </row>
    <row r="1638" spans="1:23" ht="30" x14ac:dyDescent="0.2">
      <c r="A1638">
        <v>1528</v>
      </c>
      <c r="B1638" s="3" t="s">
        <v>1529</v>
      </c>
      <c r="C1638" s="3" t="s">
        <v>5638</v>
      </c>
      <c r="D1638">
        <v>3000</v>
      </c>
      <c r="E1638">
        <v>8447</v>
      </c>
      <c r="F1638" t="s">
        <v>8219</v>
      </c>
      <c r="G1638" t="s">
        <v>8224</v>
      </c>
      <c r="H1638" t="s">
        <v>8246</v>
      </c>
      <c r="I1638">
        <v>1485907200</v>
      </c>
      <c r="J1638">
        <v>1483292122</v>
      </c>
      <c r="K1638" t="b">
        <v>1</v>
      </c>
      <c r="L1638">
        <v>160</v>
      </c>
      <c r="M1638" t="b">
        <v>1</v>
      </c>
      <c r="N1638" t="s">
        <v>8285</v>
      </c>
      <c r="O1638" s="8">
        <f t="shared" si="175"/>
        <v>281.56666666666666</v>
      </c>
      <c r="P1638" s="9">
        <f t="shared" si="176"/>
        <v>52.793750000000003</v>
      </c>
      <c r="Q1638" t="s">
        <v>8338</v>
      </c>
      <c r="R1638" t="s">
        <v>8339</v>
      </c>
      <c r="S1638" s="13">
        <f t="shared" si="177"/>
        <v>42736.524560185186</v>
      </c>
      <c r="T1638" s="14">
        <f t="shared" si="178"/>
        <v>42766.791666666664</v>
      </c>
      <c r="U1638" s="13" t="str">
        <f t="shared" si="179"/>
        <v>Jan</v>
      </c>
      <c r="V1638" t="str">
        <f t="shared" si="180"/>
        <v>Jan</v>
      </c>
      <c r="W1638" t="str">
        <f t="shared" si="181"/>
        <v>2017</v>
      </c>
    </row>
    <row r="1639" spans="1:23" ht="45" x14ac:dyDescent="0.2">
      <c r="A1639">
        <v>1532</v>
      </c>
      <c r="B1639" s="3" t="s">
        <v>1533</v>
      </c>
      <c r="C1639" s="3" t="s">
        <v>5642</v>
      </c>
      <c r="D1639">
        <v>5000</v>
      </c>
      <c r="E1639">
        <v>24201</v>
      </c>
      <c r="F1639" t="s">
        <v>8219</v>
      </c>
      <c r="G1639" t="s">
        <v>8226</v>
      </c>
      <c r="H1639" t="s">
        <v>8248</v>
      </c>
      <c r="I1639">
        <v>1455548400</v>
      </c>
      <c r="J1639">
        <v>1453461865</v>
      </c>
      <c r="K1639" t="b">
        <v>1</v>
      </c>
      <c r="L1639">
        <v>294</v>
      </c>
      <c r="M1639" t="b">
        <v>1</v>
      </c>
      <c r="N1639" t="s">
        <v>8285</v>
      </c>
      <c r="O1639" s="8">
        <f t="shared" si="175"/>
        <v>484.02000000000004</v>
      </c>
      <c r="P1639" s="9">
        <f t="shared" si="176"/>
        <v>82.316326530612244</v>
      </c>
      <c r="Q1639" t="s">
        <v>8338</v>
      </c>
      <c r="R1639" t="s">
        <v>8339</v>
      </c>
      <c r="S1639" s="13">
        <f t="shared" si="177"/>
        <v>42391.266956018517</v>
      </c>
      <c r="T1639" s="14">
        <f t="shared" si="178"/>
        <v>42415.416666666664</v>
      </c>
      <c r="U1639" s="13" t="str">
        <f t="shared" si="179"/>
        <v>Jan</v>
      </c>
      <c r="V1639" t="str">
        <f t="shared" si="180"/>
        <v>Feb</v>
      </c>
      <c r="W1639" t="str">
        <f t="shared" si="181"/>
        <v>2016</v>
      </c>
    </row>
    <row r="1640" spans="1:23" ht="30" x14ac:dyDescent="0.2">
      <c r="A1640">
        <v>1618</v>
      </c>
      <c r="B1640" s="3" t="s">
        <v>1619</v>
      </c>
      <c r="C1640" s="3" t="s">
        <v>5728</v>
      </c>
      <c r="D1640">
        <v>1500</v>
      </c>
      <c r="E1640">
        <v>1576</v>
      </c>
      <c r="F1640" t="s">
        <v>8219</v>
      </c>
      <c r="G1640" t="s">
        <v>8224</v>
      </c>
      <c r="H1640" t="s">
        <v>8246</v>
      </c>
      <c r="I1640">
        <v>1362757335</v>
      </c>
      <c r="J1640">
        <v>1359301335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75"/>
        <v>105.06666666666666</v>
      </c>
      <c r="P1640" s="9">
        <f t="shared" si="176"/>
        <v>58.370370370370374</v>
      </c>
      <c r="Q1640" t="s">
        <v>8325</v>
      </c>
      <c r="R1640" t="s">
        <v>8326</v>
      </c>
      <c r="S1640" s="13">
        <f t="shared" si="177"/>
        <v>41301.446006944439</v>
      </c>
      <c r="T1640" s="14">
        <f t="shared" si="178"/>
        <v>41341.446006944439</v>
      </c>
      <c r="U1640" s="13" t="str">
        <f t="shared" si="179"/>
        <v>Jan</v>
      </c>
      <c r="V1640" t="str">
        <f t="shared" si="180"/>
        <v>Mar</v>
      </c>
      <c r="W1640" t="str">
        <f t="shared" si="181"/>
        <v>2013</v>
      </c>
    </row>
    <row r="1641" spans="1:23" ht="30" x14ac:dyDescent="0.2">
      <c r="A1641">
        <v>1629</v>
      </c>
      <c r="B1641" s="3" t="s">
        <v>1630</v>
      </c>
      <c r="C1641" s="3" t="s">
        <v>5739</v>
      </c>
      <c r="D1641">
        <v>6000</v>
      </c>
      <c r="E1641">
        <v>6220</v>
      </c>
      <c r="F1641" t="s">
        <v>8219</v>
      </c>
      <c r="G1641" t="s">
        <v>8224</v>
      </c>
      <c r="H1641" t="s">
        <v>8246</v>
      </c>
      <c r="I1641">
        <v>1392929333</v>
      </c>
      <c r="J1641">
        <v>1389041333</v>
      </c>
      <c r="K1641" t="b">
        <v>0</v>
      </c>
      <c r="L1641">
        <v>82</v>
      </c>
      <c r="M1641" t="b">
        <v>1</v>
      </c>
      <c r="N1641" t="s">
        <v>8276</v>
      </c>
      <c r="O1641" s="8">
        <f t="shared" si="175"/>
        <v>103.66666666666666</v>
      </c>
      <c r="P1641" s="9">
        <f t="shared" si="176"/>
        <v>75.853658536585371</v>
      </c>
      <c r="Q1641" t="s">
        <v>8325</v>
      </c>
      <c r="R1641" t="s">
        <v>8326</v>
      </c>
      <c r="S1641" s="13">
        <f t="shared" si="177"/>
        <v>41645.658946759257</v>
      </c>
      <c r="T1641" s="14">
        <f t="shared" si="178"/>
        <v>41690.658946759257</v>
      </c>
      <c r="U1641" s="13" t="str">
        <f t="shared" si="179"/>
        <v>Jan</v>
      </c>
      <c r="V1641" t="str">
        <f t="shared" si="180"/>
        <v>Feb</v>
      </c>
      <c r="W1641" t="str">
        <f t="shared" si="181"/>
        <v>2014</v>
      </c>
    </row>
    <row r="1642" spans="1:23" ht="45" x14ac:dyDescent="0.2">
      <c r="A1642">
        <v>1630</v>
      </c>
      <c r="B1642" s="3" t="s">
        <v>1631</v>
      </c>
      <c r="C1642" s="3" t="s">
        <v>5740</v>
      </c>
      <c r="D1642">
        <v>4000</v>
      </c>
      <c r="E1642">
        <v>10610</v>
      </c>
      <c r="F1642" t="s">
        <v>8219</v>
      </c>
      <c r="G1642" t="s">
        <v>8224</v>
      </c>
      <c r="H1642" t="s">
        <v>8246</v>
      </c>
      <c r="I1642">
        <v>1330671540</v>
      </c>
      <c r="J1642">
        <v>1328040375</v>
      </c>
      <c r="K1642" t="b">
        <v>0</v>
      </c>
      <c r="L1642">
        <v>126</v>
      </c>
      <c r="M1642" t="b">
        <v>1</v>
      </c>
      <c r="N1642" t="s">
        <v>8276</v>
      </c>
      <c r="O1642" s="8">
        <f t="shared" si="175"/>
        <v>265.25</v>
      </c>
      <c r="P1642" s="9">
        <f t="shared" si="176"/>
        <v>84.206349206349202</v>
      </c>
      <c r="Q1642" t="s">
        <v>8325</v>
      </c>
      <c r="R1642" t="s">
        <v>8326</v>
      </c>
      <c r="S1642" s="13">
        <f t="shared" si="177"/>
        <v>40939.629340277774</v>
      </c>
      <c r="T1642" s="14">
        <f t="shared" si="178"/>
        <v>40970.082638888889</v>
      </c>
      <c r="U1642" s="13" t="str">
        <f t="shared" si="179"/>
        <v>Jan</v>
      </c>
      <c r="V1642" t="str">
        <f t="shared" si="180"/>
        <v>Mar</v>
      </c>
      <c r="W1642" t="str">
        <f t="shared" si="181"/>
        <v>2012</v>
      </c>
    </row>
    <row r="1643" spans="1:23" ht="30" x14ac:dyDescent="0.2">
      <c r="A1643">
        <v>1638</v>
      </c>
      <c r="B1643" s="3" t="s">
        <v>1639</v>
      </c>
      <c r="C1643" s="3" t="s">
        <v>5748</v>
      </c>
      <c r="D1643">
        <v>1000</v>
      </c>
      <c r="E1643">
        <v>1050</v>
      </c>
      <c r="F1643" t="s">
        <v>8219</v>
      </c>
      <c r="G1643" t="s">
        <v>8224</v>
      </c>
      <c r="H1643" t="s">
        <v>8246</v>
      </c>
      <c r="I1643">
        <v>1362086700</v>
      </c>
      <c r="J1643">
        <v>1358180968</v>
      </c>
      <c r="K1643" t="b">
        <v>0</v>
      </c>
      <c r="L1643">
        <v>27</v>
      </c>
      <c r="M1643" t="b">
        <v>1</v>
      </c>
      <c r="N1643" t="s">
        <v>8276</v>
      </c>
      <c r="O1643" s="8">
        <f t="shared" si="175"/>
        <v>105</v>
      </c>
      <c r="P1643" s="9">
        <f t="shared" si="176"/>
        <v>38.888888888888886</v>
      </c>
      <c r="Q1643" t="s">
        <v>8325</v>
      </c>
      <c r="R1643" t="s">
        <v>8326</v>
      </c>
      <c r="S1643" s="13">
        <f t="shared" si="177"/>
        <v>41288.478796296295</v>
      </c>
      <c r="T1643" s="14">
        <f t="shared" si="178"/>
        <v>41333.684027777774</v>
      </c>
      <c r="U1643" s="13" t="str">
        <f t="shared" si="179"/>
        <v>Jan</v>
      </c>
      <c r="V1643" t="str">
        <f t="shared" si="180"/>
        <v>Feb</v>
      </c>
      <c r="W1643" t="str">
        <f t="shared" si="181"/>
        <v>2013</v>
      </c>
    </row>
    <row r="1644" spans="1:23" ht="30" x14ac:dyDescent="0.2">
      <c r="A1644">
        <v>1663</v>
      </c>
      <c r="B1644" s="3" t="s">
        <v>1664</v>
      </c>
      <c r="C1644" s="3" t="s">
        <v>5773</v>
      </c>
      <c r="D1644">
        <v>1000</v>
      </c>
      <c r="E1644">
        <v>1080</v>
      </c>
      <c r="F1644" t="s">
        <v>8219</v>
      </c>
      <c r="G1644" t="s">
        <v>8224</v>
      </c>
      <c r="H1644" t="s">
        <v>8246</v>
      </c>
      <c r="I1644">
        <v>1422750707</v>
      </c>
      <c r="J1644">
        <v>1420158707</v>
      </c>
      <c r="K1644" t="b">
        <v>0</v>
      </c>
      <c r="L1644">
        <v>32</v>
      </c>
      <c r="M1644" t="b">
        <v>1</v>
      </c>
      <c r="N1644" t="s">
        <v>8292</v>
      </c>
      <c r="O1644" s="8">
        <f t="shared" si="175"/>
        <v>108</v>
      </c>
      <c r="P1644" s="9">
        <f t="shared" si="176"/>
        <v>33.75</v>
      </c>
      <c r="Q1644" t="s">
        <v>8325</v>
      </c>
      <c r="R1644" t="s">
        <v>8346</v>
      </c>
      <c r="S1644" s="13">
        <f t="shared" si="177"/>
        <v>42005.813738425924</v>
      </c>
      <c r="T1644" s="14">
        <f t="shared" si="178"/>
        <v>42035.813738425924</v>
      </c>
      <c r="U1644" s="13" t="str">
        <f t="shared" si="179"/>
        <v>Jan</v>
      </c>
      <c r="V1644" t="str">
        <f t="shared" si="180"/>
        <v>Jan</v>
      </c>
      <c r="W1644" t="str">
        <f t="shared" si="181"/>
        <v>2015</v>
      </c>
    </row>
    <row r="1645" spans="1:23" ht="45" x14ac:dyDescent="0.2">
      <c r="A1645">
        <v>1664</v>
      </c>
      <c r="B1645" s="3" t="s">
        <v>1665</v>
      </c>
      <c r="C1645" s="3" t="s">
        <v>5774</v>
      </c>
      <c r="D1645">
        <v>2500</v>
      </c>
      <c r="E1645">
        <v>3060.22</v>
      </c>
      <c r="F1645" t="s">
        <v>8219</v>
      </c>
      <c r="G1645" t="s">
        <v>8224</v>
      </c>
      <c r="H1645" t="s">
        <v>8246</v>
      </c>
      <c r="I1645">
        <v>1331870340</v>
      </c>
      <c r="J1645">
        <v>1328033818</v>
      </c>
      <c r="K1645" t="b">
        <v>0</v>
      </c>
      <c r="L1645">
        <v>89</v>
      </c>
      <c r="M1645" t="b">
        <v>1</v>
      </c>
      <c r="N1645" t="s">
        <v>8292</v>
      </c>
      <c r="O1645" s="8">
        <f t="shared" si="175"/>
        <v>122.40879999999999</v>
      </c>
      <c r="P1645" s="9">
        <f t="shared" si="176"/>
        <v>34.384494382022467</v>
      </c>
      <c r="Q1645" t="s">
        <v>8325</v>
      </c>
      <c r="R1645" t="s">
        <v>8346</v>
      </c>
      <c r="S1645" s="13">
        <f t="shared" si="177"/>
        <v>40939.553449074076</v>
      </c>
      <c r="T1645" s="14">
        <f t="shared" si="178"/>
        <v>40983.957638888889</v>
      </c>
      <c r="U1645" s="13" t="str">
        <f t="shared" si="179"/>
        <v>Jan</v>
      </c>
      <c r="V1645" t="str">
        <f t="shared" si="180"/>
        <v>Mar</v>
      </c>
      <c r="W1645" t="str">
        <f t="shared" si="181"/>
        <v>2012</v>
      </c>
    </row>
    <row r="1646" spans="1:23" ht="45" x14ac:dyDescent="0.2">
      <c r="A1646">
        <v>1665</v>
      </c>
      <c r="B1646" s="3" t="s">
        <v>1666</v>
      </c>
      <c r="C1646" s="3" t="s">
        <v>5775</v>
      </c>
      <c r="D1646">
        <v>3500</v>
      </c>
      <c r="E1646">
        <v>4181</v>
      </c>
      <c r="F1646" t="s">
        <v>8219</v>
      </c>
      <c r="G1646" t="s">
        <v>8224</v>
      </c>
      <c r="H1646" t="s">
        <v>8246</v>
      </c>
      <c r="I1646">
        <v>1298343600</v>
      </c>
      <c r="J1646">
        <v>1295624113</v>
      </c>
      <c r="K1646" t="b">
        <v>0</v>
      </c>
      <c r="L1646">
        <v>93</v>
      </c>
      <c r="M1646" t="b">
        <v>1</v>
      </c>
      <c r="N1646" t="s">
        <v>8292</v>
      </c>
      <c r="O1646" s="8">
        <f t="shared" si="175"/>
        <v>119.45714285714286</v>
      </c>
      <c r="P1646" s="9">
        <f t="shared" si="176"/>
        <v>44.956989247311824</v>
      </c>
      <c r="Q1646" t="s">
        <v>8325</v>
      </c>
      <c r="R1646" t="s">
        <v>8346</v>
      </c>
      <c r="S1646" s="13">
        <f t="shared" si="177"/>
        <v>40564.441122685181</v>
      </c>
      <c r="T1646" s="14">
        <f t="shared" si="178"/>
        <v>40595.916666666664</v>
      </c>
      <c r="U1646" s="13" t="str">
        <f t="shared" si="179"/>
        <v>Jan</v>
      </c>
      <c r="V1646" t="str">
        <f t="shared" si="180"/>
        <v>Feb</v>
      </c>
      <c r="W1646" t="str">
        <f t="shared" si="181"/>
        <v>2011</v>
      </c>
    </row>
    <row r="1647" spans="1:23" ht="30" x14ac:dyDescent="0.2">
      <c r="A1647">
        <v>1678</v>
      </c>
      <c r="B1647" s="3" t="s">
        <v>1679</v>
      </c>
      <c r="C1647" s="3" t="s">
        <v>5788</v>
      </c>
      <c r="D1647">
        <v>1500</v>
      </c>
      <c r="E1647">
        <v>1776</v>
      </c>
      <c r="F1647" t="s">
        <v>8219</v>
      </c>
      <c r="G1647" t="s">
        <v>8224</v>
      </c>
      <c r="H1647" t="s">
        <v>8246</v>
      </c>
      <c r="I1647">
        <v>1391718671</v>
      </c>
      <c r="J1647">
        <v>1390509071</v>
      </c>
      <c r="K1647" t="b">
        <v>0</v>
      </c>
      <c r="L1647">
        <v>49</v>
      </c>
      <c r="M1647" t="b">
        <v>1</v>
      </c>
      <c r="N1647" t="s">
        <v>8292</v>
      </c>
      <c r="O1647" s="8">
        <f t="shared" si="175"/>
        <v>118.39999999999999</v>
      </c>
      <c r="P1647" s="9">
        <f t="shared" si="176"/>
        <v>36.244897959183675</v>
      </c>
      <c r="Q1647" t="s">
        <v>8325</v>
      </c>
      <c r="R1647" t="s">
        <v>8346</v>
      </c>
      <c r="S1647" s="13">
        <f t="shared" si="177"/>
        <v>41662.646655092591</v>
      </c>
      <c r="T1647" s="14">
        <f t="shared" si="178"/>
        <v>41676.646655092591</v>
      </c>
      <c r="U1647" s="13" t="str">
        <f t="shared" si="179"/>
        <v>Jan</v>
      </c>
      <c r="V1647" t="str">
        <f t="shared" si="180"/>
        <v>Feb</v>
      </c>
      <c r="W1647" t="str">
        <f t="shared" si="181"/>
        <v>2014</v>
      </c>
    </row>
    <row r="1648" spans="1:23" ht="45" x14ac:dyDescent="0.2">
      <c r="A1648">
        <v>1744</v>
      </c>
      <c r="B1648" s="3" t="s">
        <v>1745</v>
      </c>
      <c r="C1648" s="3" t="s">
        <v>5854</v>
      </c>
      <c r="D1648">
        <v>5500</v>
      </c>
      <c r="E1648">
        <v>6515</v>
      </c>
      <c r="F1648" t="s">
        <v>8219</v>
      </c>
      <c r="G1648" t="s">
        <v>8225</v>
      </c>
      <c r="H1648" t="s">
        <v>8247</v>
      </c>
      <c r="I1648">
        <v>1425821477</v>
      </c>
      <c r="J1648">
        <v>1421937077</v>
      </c>
      <c r="K1648" t="b">
        <v>0</v>
      </c>
      <c r="L1648">
        <v>70</v>
      </c>
      <c r="M1648" t="b">
        <v>1</v>
      </c>
      <c r="N1648" t="s">
        <v>8285</v>
      </c>
      <c r="O1648" s="8">
        <f t="shared" si="175"/>
        <v>118.45454545454545</v>
      </c>
      <c r="P1648" s="9">
        <f t="shared" si="176"/>
        <v>93.071428571428569</v>
      </c>
      <c r="Q1648" t="s">
        <v>8338</v>
      </c>
      <c r="R1648" t="s">
        <v>8339</v>
      </c>
      <c r="S1648" s="13">
        <f t="shared" si="177"/>
        <v>42026.396724537037</v>
      </c>
      <c r="T1648" s="14">
        <f t="shared" si="178"/>
        <v>42071.355057870365</v>
      </c>
      <c r="U1648" s="13" t="str">
        <f t="shared" si="179"/>
        <v>Jan</v>
      </c>
      <c r="V1648" t="str">
        <f t="shared" si="180"/>
        <v>Mar</v>
      </c>
      <c r="W1648" t="str">
        <f t="shared" si="181"/>
        <v>2015</v>
      </c>
    </row>
    <row r="1649" spans="1:23" ht="30" x14ac:dyDescent="0.2">
      <c r="A1649">
        <v>1749</v>
      </c>
      <c r="B1649" s="3" t="s">
        <v>1750</v>
      </c>
      <c r="C1649" s="3" t="s">
        <v>5859</v>
      </c>
      <c r="D1649">
        <v>10050</v>
      </c>
      <c r="E1649">
        <v>12410.5</v>
      </c>
      <c r="F1649" t="s">
        <v>8219</v>
      </c>
      <c r="G1649" t="s">
        <v>8243</v>
      </c>
      <c r="H1649" t="s">
        <v>8249</v>
      </c>
      <c r="I1649">
        <v>1488394800</v>
      </c>
      <c r="J1649">
        <v>1485213921</v>
      </c>
      <c r="K1649" t="b">
        <v>0</v>
      </c>
      <c r="L1649">
        <v>131</v>
      </c>
      <c r="M1649" t="b">
        <v>1</v>
      </c>
      <c r="N1649" t="s">
        <v>8285</v>
      </c>
      <c r="O1649" s="8">
        <f t="shared" si="175"/>
        <v>123.48756218905473</v>
      </c>
      <c r="P1649" s="9">
        <f t="shared" si="176"/>
        <v>94.736641221374043</v>
      </c>
      <c r="Q1649" t="s">
        <v>8338</v>
      </c>
      <c r="R1649" t="s">
        <v>8339</v>
      </c>
      <c r="S1649" s="13">
        <f t="shared" si="177"/>
        <v>42758.767604166664</v>
      </c>
      <c r="T1649" s="14">
        <f t="shared" si="178"/>
        <v>42795.583333333336</v>
      </c>
      <c r="U1649" s="13" t="str">
        <f t="shared" si="179"/>
        <v>Jan</v>
      </c>
      <c r="V1649" t="str">
        <f t="shared" si="180"/>
        <v>Mar</v>
      </c>
      <c r="W1649" t="str">
        <f t="shared" si="181"/>
        <v>2017</v>
      </c>
    </row>
    <row r="1650" spans="1:23" ht="45" x14ac:dyDescent="0.2">
      <c r="A1650">
        <v>1821</v>
      </c>
      <c r="B1650" s="3" t="s">
        <v>1822</v>
      </c>
      <c r="C1650" s="3" t="s">
        <v>5931</v>
      </c>
      <c r="D1650">
        <v>2500</v>
      </c>
      <c r="E1650">
        <v>3372.25</v>
      </c>
      <c r="F1650" t="s">
        <v>8219</v>
      </c>
      <c r="G1650" t="s">
        <v>8224</v>
      </c>
      <c r="H1650" t="s">
        <v>8246</v>
      </c>
      <c r="I1650">
        <v>1330760367</v>
      </c>
      <c r="J1650">
        <v>1326872367</v>
      </c>
      <c r="K1650" t="b">
        <v>0</v>
      </c>
      <c r="L1650">
        <v>57</v>
      </c>
      <c r="M1650" t="b">
        <v>1</v>
      </c>
      <c r="N1650" t="s">
        <v>8276</v>
      </c>
      <c r="O1650" s="8">
        <f t="shared" si="175"/>
        <v>134.88999999999999</v>
      </c>
      <c r="P1650" s="9">
        <f t="shared" si="176"/>
        <v>59.162280701754383</v>
      </c>
      <c r="Q1650" t="s">
        <v>8325</v>
      </c>
      <c r="R1650" t="s">
        <v>8326</v>
      </c>
      <c r="S1650" s="13">
        <f t="shared" si="177"/>
        <v>40926.110729166663</v>
      </c>
      <c r="T1650" s="14">
        <f t="shared" si="178"/>
        <v>40971.110729166663</v>
      </c>
      <c r="U1650" s="13" t="str">
        <f t="shared" si="179"/>
        <v>Jan</v>
      </c>
      <c r="V1650" t="str">
        <f t="shared" si="180"/>
        <v>Mar</v>
      </c>
      <c r="W1650" t="str">
        <f t="shared" si="181"/>
        <v>2012</v>
      </c>
    </row>
    <row r="1651" spans="1:23" x14ac:dyDescent="0.2">
      <c r="A1651">
        <v>1826</v>
      </c>
      <c r="B1651" s="3" t="s">
        <v>1827</v>
      </c>
      <c r="C1651" s="3" t="s">
        <v>5936</v>
      </c>
      <c r="D1651">
        <v>2000</v>
      </c>
      <c r="E1651">
        <v>2020</v>
      </c>
      <c r="F1651" t="s">
        <v>8219</v>
      </c>
      <c r="G1651" t="s">
        <v>8224</v>
      </c>
      <c r="H1651" t="s">
        <v>8246</v>
      </c>
      <c r="I1651">
        <v>1392675017</v>
      </c>
      <c r="J1651">
        <v>1390083017</v>
      </c>
      <c r="K1651" t="b">
        <v>0</v>
      </c>
      <c r="L1651">
        <v>38</v>
      </c>
      <c r="M1651" t="b">
        <v>1</v>
      </c>
      <c r="N1651" t="s">
        <v>8276</v>
      </c>
      <c r="O1651" s="8">
        <f t="shared" si="175"/>
        <v>101</v>
      </c>
      <c r="P1651" s="9">
        <f t="shared" si="176"/>
        <v>53.157894736842103</v>
      </c>
      <c r="Q1651" t="s">
        <v>8325</v>
      </c>
      <c r="R1651" t="s">
        <v>8326</v>
      </c>
      <c r="S1651" s="13">
        <f t="shared" si="177"/>
        <v>41657.715474537035</v>
      </c>
      <c r="T1651" s="14">
        <f t="shared" si="178"/>
        <v>41687.715474537035</v>
      </c>
      <c r="U1651" s="13" t="str">
        <f t="shared" si="179"/>
        <v>Jan</v>
      </c>
      <c r="V1651" t="str">
        <f t="shared" si="180"/>
        <v>Feb</v>
      </c>
      <c r="W1651" t="str">
        <f t="shared" si="181"/>
        <v>2014</v>
      </c>
    </row>
    <row r="1652" spans="1:23" ht="45" x14ac:dyDescent="0.2">
      <c r="A1652">
        <v>1827</v>
      </c>
      <c r="B1652" s="3" t="s">
        <v>1828</v>
      </c>
      <c r="C1652" s="3" t="s">
        <v>5937</v>
      </c>
      <c r="D1652">
        <v>8000</v>
      </c>
      <c r="E1652">
        <v>8053</v>
      </c>
      <c r="F1652" t="s">
        <v>8219</v>
      </c>
      <c r="G1652" t="s">
        <v>8224</v>
      </c>
      <c r="H1652" t="s">
        <v>8246</v>
      </c>
      <c r="I1652">
        <v>1299138561</v>
      </c>
      <c r="J1652">
        <v>1294818561</v>
      </c>
      <c r="K1652" t="b">
        <v>0</v>
      </c>
      <c r="L1652">
        <v>96</v>
      </c>
      <c r="M1652" t="b">
        <v>1</v>
      </c>
      <c r="N1652" t="s">
        <v>8276</v>
      </c>
      <c r="O1652" s="8">
        <f t="shared" si="175"/>
        <v>100.66250000000001</v>
      </c>
      <c r="P1652" s="9">
        <f t="shared" si="176"/>
        <v>83.885416666666671</v>
      </c>
      <c r="Q1652" t="s">
        <v>8325</v>
      </c>
      <c r="R1652" t="s">
        <v>8326</v>
      </c>
      <c r="S1652" s="13">
        <f t="shared" si="177"/>
        <v>40555.117604166662</v>
      </c>
      <c r="T1652" s="14">
        <f t="shared" si="178"/>
        <v>40605.117604166662</v>
      </c>
      <c r="U1652" s="13" t="str">
        <f t="shared" si="179"/>
        <v>Jan</v>
      </c>
      <c r="V1652" t="str">
        <f t="shared" si="180"/>
        <v>Mar</v>
      </c>
      <c r="W1652" t="str">
        <f t="shared" si="181"/>
        <v>2011</v>
      </c>
    </row>
    <row r="1653" spans="1:23" ht="45" x14ac:dyDescent="0.2">
      <c r="A1653">
        <v>1830</v>
      </c>
      <c r="B1653" s="3" t="s">
        <v>1831</v>
      </c>
      <c r="C1653" s="3" t="s">
        <v>5940</v>
      </c>
      <c r="D1653">
        <v>15000</v>
      </c>
      <c r="E1653">
        <v>15230</v>
      </c>
      <c r="F1653" t="s">
        <v>8219</v>
      </c>
      <c r="G1653" t="s">
        <v>8224</v>
      </c>
      <c r="H1653" t="s">
        <v>8246</v>
      </c>
      <c r="I1653">
        <v>1393259107</v>
      </c>
      <c r="J1653">
        <v>1390667107</v>
      </c>
      <c r="K1653" t="b">
        <v>0</v>
      </c>
      <c r="L1653">
        <v>226</v>
      </c>
      <c r="M1653" t="b">
        <v>1</v>
      </c>
      <c r="N1653" t="s">
        <v>8276</v>
      </c>
      <c r="O1653" s="8">
        <f t="shared" si="175"/>
        <v>101.53333333333335</v>
      </c>
      <c r="P1653" s="9">
        <f t="shared" si="176"/>
        <v>67.389380530973455</v>
      </c>
      <c r="Q1653" t="s">
        <v>8325</v>
      </c>
      <c r="R1653" t="s">
        <v>8326</v>
      </c>
      <c r="S1653" s="13">
        <f t="shared" si="177"/>
        <v>41664.475775462961</v>
      </c>
      <c r="T1653" s="14">
        <f t="shared" si="178"/>
        <v>41694.475775462961</v>
      </c>
      <c r="U1653" s="13" t="str">
        <f t="shared" si="179"/>
        <v>Jan</v>
      </c>
      <c r="V1653" t="str">
        <f t="shared" si="180"/>
        <v>Feb</v>
      </c>
      <c r="W1653" t="str">
        <f t="shared" si="181"/>
        <v>2014</v>
      </c>
    </row>
    <row r="1654" spans="1:23" ht="45" x14ac:dyDescent="0.2">
      <c r="A1654">
        <v>1833</v>
      </c>
      <c r="B1654" s="3" t="s">
        <v>1834</v>
      </c>
      <c r="C1654" s="3" t="s">
        <v>5943</v>
      </c>
      <c r="D1654">
        <v>400</v>
      </c>
      <c r="E1654">
        <v>1050</v>
      </c>
      <c r="F1654" t="s">
        <v>8219</v>
      </c>
      <c r="G1654" t="s">
        <v>8224</v>
      </c>
      <c r="H1654" t="s">
        <v>8246</v>
      </c>
      <c r="I1654">
        <v>1362211140</v>
      </c>
      <c r="J1654">
        <v>1359421403</v>
      </c>
      <c r="K1654" t="b">
        <v>0</v>
      </c>
      <c r="L1654">
        <v>25</v>
      </c>
      <c r="M1654" t="b">
        <v>1</v>
      </c>
      <c r="N1654" t="s">
        <v>8276</v>
      </c>
      <c r="O1654" s="8">
        <f t="shared" si="175"/>
        <v>262.5</v>
      </c>
      <c r="P1654" s="9">
        <f t="shared" si="176"/>
        <v>42</v>
      </c>
      <c r="Q1654" t="s">
        <v>8325</v>
      </c>
      <c r="R1654" t="s">
        <v>8326</v>
      </c>
      <c r="S1654" s="13">
        <f t="shared" si="177"/>
        <v>41302.835682870369</v>
      </c>
      <c r="T1654" s="14">
        <f t="shared" si="178"/>
        <v>41335.124305555553</v>
      </c>
      <c r="U1654" s="13" t="str">
        <f t="shared" si="179"/>
        <v>Jan</v>
      </c>
      <c r="V1654" t="str">
        <f t="shared" si="180"/>
        <v>Mar</v>
      </c>
      <c r="W1654" t="str">
        <f t="shared" si="181"/>
        <v>2013</v>
      </c>
    </row>
    <row r="1655" spans="1:23" x14ac:dyDescent="0.2">
      <c r="A1655">
        <v>1836</v>
      </c>
      <c r="B1655" s="3" t="s">
        <v>1837</v>
      </c>
      <c r="C1655" s="3" t="s">
        <v>5946</v>
      </c>
      <c r="D1655">
        <v>5000</v>
      </c>
      <c r="E1655">
        <v>10017</v>
      </c>
      <c r="F1655" t="s">
        <v>8219</v>
      </c>
      <c r="G1655" t="s">
        <v>8224</v>
      </c>
      <c r="H1655" t="s">
        <v>8246</v>
      </c>
      <c r="I1655">
        <v>1361129129</v>
      </c>
      <c r="J1655">
        <v>1359660329</v>
      </c>
      <c r="K1655" t="b">
        <v>0</v>
      </c>
      <c r="L1655">
        <v>55</v>
      </c>
      <c r="M1655" t="b">
        <v>1</v>
      </c>
      <c r="N1655" t="s">
        <v>8276</v>
      </c>
      <c r="O1655" s="8">
        <f t="shared" si="175"/>
        <v>200.34</v>
      </c>
      <c r="P1655" s="9">
        <f t="shared" si="176"/>
        <v>182.12727272727273</v>
      </c>
      <c r="Q1655" t="s">
        <v>8325</v>
      </c>
      <c r="R1655" t="s">
        <v>8326</v>
      </c>
      <c r="S1655" s="13">
        <f t="shared" si="177"/>
        <v>41305.601030092592</v>
      </c>
      <c r="T1655" s="14">
        <f t="shared" si="178"/>
        <v>41322.601030092592</v>
      </c>
      <c r="U1655" s="13" t="str">
        <f t="shared" si="179"/>
        <v>Jan</v>
      </c>
      <c r="V1655" t="str">
        <f t="shared" si="180"/>
        <v>Feb</v>
      </c>
      <c r="W1655" t="str">
        <f t="shared" si="181"/>
        <v>2013</v>
      </c>
    </row>
    <row r="1656" spans="1:23" ht="45" x14ac:dyDescent="0.2">
      <c r="A1656">
        <v>1837</v>
      </c>
      <c r="B1656" s="3" t="s">
        <v>1838</v>
      </c>
      <c r="C1656" s="3" t="s">
        <v>5947</v>
      </c>
      <c r="D1656">
        <v>600</v>
      </c>
      <c r="E1656">
        <v>1841</v>
      </c>
      <c r="F1656" t="s">
        <v>8219</v>
      </c>
      <c r="G1656" t="s">
        <v>8224</v>
      </c>
      <c r="H1656" t="s">
        <v>8246</v>
      </c>
      <c r="I1656">
        <v>1332029335</v>
      </c>
      <c r="J1656">
        <v>1326848935</v>
      </c>
      <c r="K1656" t="b">
        <v>0</v>
      </c>
      <c r="L1656">
        <v>30</v>
      </c>
      <c r="M1656" t="b">
        <v>1</v>
      </c>
      <c r="N1656" t="s">
        <v>8276</v>
      </c>
      <c r="O1656" s="8">
        <f t="shared" si="175"/>
        <v>306.83333333333331</v>
      </c>
      <c r="P1656" s="9">
        <f t="shared" si="176"/>
        <v>61.366666666666667</v>
      </c>
      <c r="Q1656" t="s">
        <v>8325</v>
      </c>
      <c r="R1656" t="s">
        <v>8326</v>
      </c>
      <c r="S1656" s="13">
        <f t="shared" si="177"/>
        <v>40925.839525462965</v>
      </c>
      <c r="T1656" s="14">
        <f t="shared" si="178"/>
        <v>40985.797858796293</v>
      </c>
      <c r="U1656" s="13" t="str">
        <f t="shared" si="179"/>
        <v>Jan</v>
      </c>
      <c r="V1656" t="str">
        <f t="shared" si="180"/>
        <v>Mar</v>
      </c>
      <c r="W1656" t="str">
        <f t="shared" si="181"/>
        <v>2012</v>
      </c>
    </row>
    <row r="1657" spans="1:23" ht="45" x14ac:dyDescent="0.2">
      <c r="A1657">
        <v>1842</v>
      </c>
      <c r="B1657" s="3" t="s">
        <v>1843</v>
      </c>
      <c r="C1657" s="3" t="s">
        <v>5952</v>
      </c>
      <c r="D1657">
        <v>2000</v>
      </c>
      <c r="E1657">
        <v>2505</v>
      </c>
      <c r="F1657" t="s">
        <v>8219</v>
      </c>
      <c r="G1657" t="s">
        <v>8224</v>
      </c>
      <c r="H1657" t="s">
        <v>8246</v>
      </c>
      <c r="I1657">
        <v>1425275940</v>
      </c>
      <c r="J1657">
        <v>1422371381</v>
      </c>
      <c r="K1657" t="b">
        <v>0</v>
      </c>
      <c r="L1657">
        <v>21</v>
      </c>
      <c r="M1657" t="b">
        <v>1</v>
      </c>
      <c r="N1657" t="s">
        <v>8276</v>
      </c>
      <c r="O1657" s="8">
        <f t="shared" si="175"/>
        <v>125.25</v>
      </c>
      <c r="P1657" s="9">
        <f t="shared" si="176"/>
        <v>119.28571428571429</v>
      </c>
      <c r="Q1657" t="s">
        <v>8325</v>
      </c>
      <c r="R1657" t="s">
        <v>8326</v>
      </c>
      <c r="S1657" s="13">
        <f t="shared" si="177"/>
        <v>42031.423391203702</v>
      </c>
      <c r="T1657" s="14">
        <f t="shared" si="178"/>
        <v>42065.040972222218</v>
      </c>
      <c r="U1657" s="13" t="str">
        <f t="shared" si="179"/>
        <v>Jan</v>
      </c>
      <c r="V1657" t="str">
        <f t="shared" si="180"/>
        <v>Mar</v>
      </c>
      <c r="W1657" t="str">
        <f t="shared" si="181"/>
        <v>2015</v>
      </c>
    </row>
    <row r="1658" spans="1:23" ht="45" x14ac:dyDescent="0.2">
      <c r="A1658">
        <v>1843</v>
      </c>
      <c r="B1658" s="3" t="s">
        <v>1844</v>
      </c>
      <c r="C1658" s="3" t="s">
        <v>5953</v>
      </c>
      <c r="D1658">
        <v>10000</v>
      </c>
      <c r="E1658">
        <v>12400.61</v>
      </c>
      <c r="F1658" t="s">
        <v>8219</v>
      </c>
      <c r="G1658" t="s">
        <v>8224</v>
      </c>
      <c r="H1658" t="s">
        <v>8246</v>
      </c>
      <c r="I1658">
        <v>1298245954</v>
      </c>
      <c r="J1658">
        <v>1295653954</v>
      </c>
      <c r="K1658" t="b">
        <v>0</v>
      </c>
      <c r="L1658">
        <v>134</v>
      </c>
      <c r="M1658" t="b">
        <v>1</v>
      </c>
      <c r="N1658" t="s">
        <v>8276</v>
      </c>
      <c r="O1658" s="8">
        <f t="shared" si="175"/>
        <v>124.0061</v>
      </c>
      <c r="P1658" s="9">
        <f t="shared" si="176"/>
        <v>92.541865671641801</v>
      </c>
      <c r="Q1658" t="s">
        <v>8325</v>
      </c>
      <c r="R1658" t="s">
        <v>8326</v>
      </c>
      <c r="S1658" s="13">
        <f t="shared" si="177"/>
        <v>40564.786504629628</v>
      </c>
      <c r="T1658" s="14">
        <f t="shared" si="178"/>
        <v>40594.786504629628</v>
      </c>
      <c r="U1658" s="13" t="str">
        <f t="shared" si="179"/>
        <v>Jan</v>
      </c>
      <c r="V1658" t="str">
        <f t="shared" si="180"/>
        <v>Feb</v>
      </c>
      <c r="W1658" t="str">
        <f t="shared" si="181"/>
        <v>2011</v>
      </c>
    </row>
    <row r="1659" spans="1:23" ht="45" x14ac:dyDescent="0.2">
      <c r="A1659">
        <v>1860</v>
      </c>
      <c r="B1659" s="3" t="s">
        <v>1861</v>
      </c>
      <c r="C1659" s="3" t="s">
        <v>5970</v>
      </c>
      <c r="D1659">
        <v>750</v>
      </c>
      <c r="E1659">
        <v>1001</v>
      </c>
      <c r="F1659" t="s">
        <v>8219</v>
      </c>
      <c r="G1659" t="s">
        <v>8224</v>
      </c>
      <c r="H1659" t="s">
        <v>8246</v>
      </c>
      <c r="I1659">
        <v>1391706084</v>
      </c>
      <c r="J1659">
        <v>1389891684</v>
      </c>
      <c r="K1659" t="b">
        <v>0</v>
      </c>
      <c r="L1659">
        <v>19</v>
      </c>
      <c r="M1659" t="b">
        <v>1</v>
      </c>
      <c r="N1659" t="s">
        <v>8276</v>
      </c>
      <c r="O1659" s="8">
        <f t="shared" si="175"/>
        <v>133.46666666666667</v>
      </c>
      <c r="P1659" s="9">
        <f t="shared" si="176"/>
        <v>52.684210526315788</v>
      </c>
      <c r="Q1659" t="s">
        <v>8325</v>
      </c>
      <c r="R1659" t="s">
        <v>8326</v>
      </c>
      <c r="S1659" s="13">
        <f t="shared" si="177"/>
        <v>41655.500972222224</v>
      </c>
      <c r="T1659" s="14">
        <f t="shared" si="178"/>
        <v>41676.500972222224</v>
      </c>
      <c r="U1659" s="13" t="str">
        <f t="shared" si="179"/>
        <v>Jan</v>
      </c>
      <c r="V1659" t="str">
        <f t="shared" si="180"/>
        <v>Feb</v>
      </c>
      <c r="W1659" t="str">
        <f t="shared" si="181"/>
        <v>2014</v>
      </c>
    </row>
    <row r="1660" spans="1:23" ht="45" x14ac:dyDescent="0.2">
      <c r="A1660">
        <v>1889</v>
      </c>
      <c r="B1660" s="3" t="s">
        <v>1890</v>
      </c>
      <c r="C1660" s="3" t="s">
        <v>5999</v>
      </c>
      <c r="D1660">
        <v>2000</v>
      </c>
      <c r="E1660">
        <v>2132</v>
      </c>
      <c r="F1660" t="s">
        <v>8219</v>
      </c>
      <c r="G1660" t="s">
        <v>8224</v>
      </c>
      <c r="H1660" t="s">
        <v>8246</v>
      </c>
      <c r="I1660">
        <v>1363024946</v>
      </c>
      <c r="J1660">
        <v>1359140546</v>
      </c>
      <c r="K1660" t="b">
        <v>0</v>
      </c>
      <c r="L1660">
        <v>44</v>
      </c>
      <c r="M1660" t="b">
        <v>1</v>
      </c>
      <c r="N1660" t="s">
        <v>8279</v>
      </c>
      <c r="O1660" s="8">
        <f t="shared" si="175"/>
        <v>106.60000000000001</v>
      </c>
      <c r="P1660" s="9">
        <f t="shared" si="176"/>
        <v>48.454545454545453</v>
      </c>
      <c r="Q1660" t="s">
        <v>8325</v>
      </c>
      <c r="R1660" t="s">
        <v>8329</v>
      </c>
      <c r="S1660" s="13">
        <f t="shared" si="177"/>
        <v>41299.585023148145</v>
      </c>
      <c r="T1660" s="14">
        <f t="shared" si="178"/>
        <v>41344.543356481481</v>
      </c>
      <c r="U1660" s="13" t="str">
        <f t="shared" si="179"/>
        <v>Jan</v>
      </c>
      <c r="V1660" t="str">
        <f t="shared" si="180"/>
        <v>Mar</v>
      </c>
      <c r="W1660" t="str">
        <f t="shared" si="181"/>
        <v>2013</v>
      </c>
    </row>
    <row r="1661" spans="1:23" x14ac:dyDescent="0.2">
      <c r="A1661">
        <v>1894</v>
      </c>
      <c r="B1661" s="3" t="s">
        <v>1895</v>
      </c>
      <c r="C1661" s="3" t="s">
        <v>6004</v>
      </c>
      <c r="D1661">
        <v>1000</v>
      </c>
      <c r="E1661">
        <v>1145</v>
      </c>
      <c r="F1661" t="s">
        <v>8219</v>
      </c>
      <c r="G1661" t="s">
        <v>8224</v>
      </c>
      <c r="H1661" t="s">
        <v>8246</v>
      </c>
      <c r="I1661">
        <v>1329082983</v>
      </c>
      <c r="J1661">
        <v>1326404583</v>
      </c>
      <c r="K1661" t="b">
        <v>0</v>
      </c>
      <c r="L1661">
        <v>20</v>
      </c>
      <c r="M1661" t="b">
        <v>1</v>
      </c>
      <c r="N1661" t="s">
        <v>8279</v>
      </c>
      <c r="O1661" s="8">
        <f t="shared" si="175"/>
        <v>114.5</v>
      </c>
      <c r="P1661" s="9">
        <f t="shared" si="176"/>
        <v>57.25</v>
      </c>
      <c r="Q1661" t="s">
        <v>8325</v>
      </c>
      <c r="R1661" t="s">
        <v>8329</v>
      </c>
      <c r="S1661" s="13">
        <f t="shared" si="177"/>
        <v>40920.696562499994</v>
      </c>
      <c r="T1661" s="14">
        <f t="shared" si="178"/>
        <v>40951.696562499994</v>
      </c>
      <c r="U1661" s="13" t="str">
        <f t="shared" si="179"/>
        <v>Jan</v>
      </c>
      <c r="V1661" t="str">
        <f t="shared" si="180"/>
        <v>Feb</v>
      </c>
      <c r="W1661" t="str">
        <f t="shared" si="181"/>
        <v>2012</v>
      </c>
    </row>
    <row r="1662" spans="1:23" ht="45" x14ac:dyDescent="0.2">
      <c r="A1662">
        <v>1932</v>
      </c>
      <c r="B1662" s="3" t="s">
        <v>1933</v>
      </c>
      <c r="C1662" s="3" t="s">
        <v>6042</v>
      </c>
      <c r="D1662">
        <v>5250</v>
      </c>
      <c r="E1662">
        <v>5617</v>
      </c>
      <c r="F1662" t="s">
        <v>8219</v>
      </c>
      <c r="G1662" t="s">
        <v>8224</v>
      </c>
      <c r="H1662" t="s">
        <v>8246</v>
      </c>
      <c r="I1662">
        <v>1327433173</v>
      </c>
      <c r="J1662">
        <v>1325618773</v>
      </c>
      <c r="K1662" t="b">
        <v>0</v>
      </c>
      <c r="L1662">
        <v>80</v>
      </c>
      <c r="M1662" t="b">
        <v>1</v>
      </c>
      <c r="N1662" t="s">
        <v>8279</v>
      </c>
      <c r="O1662" s="8">
        <f t="shared" si="175"/>
        <v>106.99047619047619</v>
      </c>
      <c r="P1662" s="9">
        <f t="shared" si="176"/>
        <v>70.212500000000006</v>
      </c>
      <c r="Q1662" t="s">
        <v>8325</v>
      </c>
      <c r="R1662" t="s">
        <v>8329</v>
      </c>
      <c r="S1662" s="13">
        <f t="shared" si="177"/>
        <v>40911.601539351854</v>
      </c>
      <c r="T1662" s="14">
        <f t="shared" si="178"/>
        <v>40932.601539351854</v>
      </c>
      <c r="U1662" s="13" t="str">
        <f t="shared" si="179"/>
        <v>Jan</v>
      </c>
      <c r="V1662" t="str">
        <f t="shared" si="180"/>
        <v>Jan</v>
      </c>
      <c r="W1662" t="str">
        <f t="shared" si="181"/>
        <v>2012</v>
      </c>
    </row>
    <row r="1663" spans="1:23" ht="30" x14ac:dyDescent="0.2">
      <c r="A1663">
        <v>1954</v>
      </c>
      <c r="B1663" s="3" t="s">
        <v>1955</v>
      </c>
      <c r="C1663" s="3" t="s">
        <v>6064</v>
      </c>
      <c r="D1663">
        <v>50000</v>
      </c>
      <c r="E1663">
        <v>349474</v>
      </c>
      <c r="F1663" t="s">
        <v>8219</v>
      </c>
      <c r="G1663" t="s">
        <v>8224</v>
      </c>
      <c r="H1663" t="s">
        <v>8246</v>
      </c>
      <c r="I1663">
        <v>1457758800</v>
      </c>
      <c r="J1663">
        <v>1453730176</v>
      </c>
      <c r="K1663" t="b">
        <v>1</v>
      </c>
      <c r="L1663">
        <v>415</v>
      </c>
      <c r="M1663" t="b">
        <v>1</v>
      </c>
      <c r="N1663" t="s">
        <v>8295</v>
      </c>
      <c r="O1663" s="8">
        <f t="shared" si="175"/>
        <v>698.94800000000009</v>
      </c>
      <c r="P1663" s="9">
        <f t="shared" si="176"/>
        <v>842.10602409638557</v>
      </c>
      <c r="Q1663" t="s">
        <v>8319</v>
      </c>
      <c r="R1663" t="s">
        <v>8349</v>
      </c>
      <c r="S1663" s="13">
        <f t="shared" si="177"/>
        <v>42394.372407407405</v>
      </c>
      <c r="T1663" s="14">
        <f t="shared" si="178"/>
        <v>42440.999999999993</v>
      </c>
      <c r="U1663" s="13" t="str">
        <f t="shared" si="179"/>
        <v>Jan</v>
      </c>
      <c r="V1663" t="str">
        <f t="shared" si="180"/>
        <v>Mar</v>
      </c>
      <c r="W1663" t="str">
        <f t="shared" si="181"/>
        <v>2016</v>
      </c>
    </row>
    <row r="1664" spans="1:23" ht="45" x14ac:dyDescent="0.2">
      <c r="A1664">
        <v>2012</v>
      </c>
      <c r="B1664" s="3" t="s">
        <v>2013</v>
      </c>
      <c r="C1664" s="3" t="s">
        <v>6122</v>
      </c>
      <c r="D1664">
        <v>5000</v>
      </c>
      <c r="E1664">
        <v>11745</v>
      </c>
      <c r="F1664" t="s">
        <v>8219</v>
      </c>
      <c r="G1664" t="s">
        <v>8224</v>
      </c>
      <c r="H1664" t="s">
        <v>8246</v>
      </c>
      <c r="I1664">
        <v>1423165441</v>
      </c>
      <c r="J1664">
        <v>1420573441</v>
      </c>
      <c r="K1664" t="b">
        <v>1</v>
      </c>
      <c r="L1664">
        <v>183</v>
      </c>
      <c r="M1664" t="b">
        <v>1</v>
      </c>
      <c r="N1664" t="s">
        <v>8295</v>
      </c>
      <c r="O1664" s="8">
        <f t="shared" si="175"/>
        <v>234.90000000000003</v>
      </c>
      <c r="P1664" s="9">
        <f t="shared" si="176"/>
        <v>64.180327868852459</v>
      </c>
      <c r="Q1664" t="s">
        <v>8319</v>
      </c>
      <c r="R1664" t="s">
        <v>8349</v>
      </c>
      <c r="S1664" s="13">
        <f t="shared" si="177"/>
        <v>42010.613900462959</v>
      </c>
      <c r="T1664" s="14">
        <f t="shared" si="178"/>
        <v>42040.613900462959</v>
      </c>
      <c r="U1664" s="13" t="str">
        <f t="shared" si="179"/>
        <v>Jan</v>
      </c>
      <c r="V1664" t="str">
        <f t="shared" si="180"/>
        <v>Feb</v>
      </c>
      <c r="W1664" t="str">
        <f t="shared" si="181"/>
        <v>2015</v>
      </c>
    </row>
    <row r="1665" spans="1:23" ht="45" x14ac:dyDescent="0.2">
      <c r="A1665">
        <v>2052</v>
      </c>
      <c r="B1665" s="3" t="s">
        <v>2053</v>
      </c>
      <c r="C1665" s="3" t="s">
        <v>6162</v>
      </c>
      <c r="D1665">
        <v>50000</v>
      </c>
      <c r="E1665">
        <v>176524</v>
      </c>
      <c r="F1665" t="s">
        <v>8219</v>
      </c>
      <c r="G1665" t="s">
        <v>8224</v>
      </c>
      <c r="H1665" t="s">
        <v>8246</v>
      </c>
      <c r="I1665">
        <v>1455933653</v>
      </c>
      <c r="J1665">
        <v>1452045653</v>
      </c>
      <c r="K1665" t="b">
        <v>0</v>
      </c>
      <c r="L1665">
        <v>541</v>
      </c>
      <c r="M1665" t="b">
        <v>1</v>
      </c>
      <c r="N1665" t="s">
        <v>8295</v>
      </c>
      <c r="O1665" s="8">
        <f t="shared" si="175"/>
        <v>353.048</v>
      </c>
      <c r="P1665" s="9">
        <f t="shared" si="176"/>
        <v>326.29205175600737</v>
      </c>
      <c r="Q1665" t="s">
        <v>8319</v>
      </c>
      <c r="R1665" t="s">
        <v>8349</v>
      </c>
      <c r="S1665" s="13">
        <f t="shared" si="177"/>
        <v>42374.875613425924</v>
      </c>
      <c r="T1665" s="14">
        <f t="shared" si="178"/>
        <v>42419.875613425924</v>
      </c>
      <c r="U1665" s="13" t="str">
        <f t="shared" si="179"/>
        <v>Jan</v>
      </c>
      <c r="V1665" t="str">
        <f t="shared" si="180"/>
        <v>Feb</v>
      </c>
      <c r="W1665" t="str">
        <f t="shared" si="181"/>
        <v>2016</v>
      </c>
    </row>
    <row r="1666" spans="1:23" ht="45" x14ac:dyDescent="0.2">
      <c r="A1666">
        <v>2057</v>
      </c>
      <c r="B1666" s="3" t="s">
        <v>2058</v>
      </c>
      <c r="C1666" s="3" t="s">
        <v>6167</v>
      </c>
      <c r="D1666">
        <v>15000</v>
      </c>
      <c r="E1666">
        <v>30334.83</v>
      </c>
      <c r="F1666" t="s">
        <v>8219</v>
      </c>
      <c r="G1666" t="s">
        <v>8225</v>
      </c>
      <c r="H1666" t="s">
        <v>8247</v>
      </c>
      <c r="I1666">
        <v>1456487532</v>
      </c>
      <c r="J1666">
        <v>1453895532</v>
      </c>
      <c r="K1666" t="b">
        <v>0</v>
      </c>
      <c r="L1666">
        <v>666</v>
      </c>
      <c r="M1666" t="b">
        <v>1</v>
      </c>
      <c r="N1666" t="s">
        <v>8295</v>
      </c>
      <c r="O1666" s="8">
        <f t="shared" ref="O1666:O1729" si="182">(E1666/D1666)*100</f>
        <v>202.23220000000001</v>
      </c>
      <c r="P1666" s="9">
        <f t="shared" ref="P1666:P1729" si="183">IFERROR(E1666/L1666,0)</f>
        <v>45.547792792792798</v>
      </c>
      <c r="Q1666" t="s">
        <v>8319</v>
      </c>
      <c r="R1666" t="s">
        <v>8349</v>
      </c>
      <c r="S1666" s="13">
        <f t="shared" ref="S1666:S1729" si="184">(J1666/86400)+25569+(-5/24)</f>
        <v>42396.286249999997</v>
      </c>
      <c r="T1666" s="14">
        <f t="shared" ref="T1666:T1729" si="185">(I1666/86400)+25569+(-5/24)</f>
        <v>42426.286249999997</v>
      </c>
      <c r="U1666" s="13" t="str">
        <f t="shared" ref="U1666:U1729" si="186">TEXT((S1666),"mmm")</f>
        <v>Jan</v>
      </c>
      <c r="V1666" t="str">
        <f t="shared" ref="V1666:V1729" si="187">TEXT((T1666),"mmm")</f>
        <v>Feb</v>
      </c>
      <c r="W1666" t="str">
        <f t="shared" ref="W1666:W1729" si="188">TEXT((S1666),"yyyy")</f>
        <v>2016</v>
      </c>
    </row>
    <row r="1667" spans="1:23" ht="30" x14ac:dyDescent="0.2">
      <c r="A1667">
        <v>2058</v>
      </c>
      <c r="B1667" s="3" t="s">
        <v>2059</v>
      </c>
      <c r="C1667" s="3" t="s">
        <v>6168</v>
      </c>
      <c r="D1667">
        <v>2560</v>
      </c>
      <c r="E1667">
        <v>4308</v>
      </c>
      <c r="F1667" t="s">
        <v>8219</v>
      </c>
      <c r="G1667" t="s">
        <v>8225</v>
      </c>
      <c r="H1667" t="s">
        <v>8247</v>
      </c>
      <c r="I1667">
        <v>1425326400</v>
      </c>
      <c r="J1667">
        <v>1421916830</v>
      </c>
      <c r="K1667" t="b">
        <v>0</v>
      </c>
      <c r="L1667">
        <v>410</v>
      </c>
      <c r="M1667" t="b">
        <v>1</v>
      </c>
      <c r="N1667" t="s">
        <v>8295</v>
      </c>
      <c r="O1667" s="8">
        <f t="shared" si="182"/>
        <v>168.28125</v>
      </c>
      <c r="P1667" s="9">
        <f t="shared" si="183"/>
        <v>10.507317073170732</v>
      </c>
      <c r="Q1667" t="s">
        <v>8319</v>
      </c>
      <c r="R1667" t="s">
        <v>8349</v>
      </c>
      <c r="S1667" s="13">
        <f t="shared" si="184"/>
        <v>42026.16238425926</v>
      </c>
      <c r="T1667" s="14">
        <f t="shared" si="185"/>
        <v>42065.624999999993</v>
      </c>
      <c r="U1667" s="13" t="str">
        <f t="shared" si="186"/>
        <v>Jan</v>
      </c>
      <c r="V1667" t="str">
        <f t="shared" si="187"/>
        <v>Mar</v>
      </c>
      <c r="W1667" t="str">
        <f t="shared" si="188"/>
        <v>2015</v>
      </c>
    </row>
    <row r="1668" spans="1:23" ht="45" x14ac:dyDescent="0.2">
      <c r="A1668">
        <v>2090</v>
      </c>
      <c r="B1668" s="3" t="s">
        <v>2091</v>
      </c>
      <c r="C1668" s="3" t="s">
        <v>6200</v>
      </c>
      <c r="D1668">
        <v>8000</v>
      </c>
      <c r="E1668">
        <v>9203.23</v>
      </c>
      <c r="F1668" t="s">
        <v>8219</v>
      </c>
      <c r="G1668" t="s">
        <v>8224</v>
      </c>
      <c r="H1668" t="s">
        <v>8246</v>
      </c>
      <c r="I1668">
        <v>1361696955</v>
      </c>
      <c r="J1668">
        <v>1359104955</v>
      </c>
      <c r="K1668" t="b">
        <v>0</v>
      </c>
      <c r="L1668">
        <v>160</v>
      </c>
      <c r="M1668" t="b">
        <v>1</v>
      </c>
      <c r="N1668" t="s">
        <v>8279</v>
      </c>
      <c r="O1668" s="8">
        <f t="shared" si="182"/>
        <v>115.040375</v>
      </c>
      <c r="P1668" s="9">
        <f t="shared" si="183"/>
        <v>57.520187499999999</v>
      </c>
      <c r="Q1668" t="s">
        <v>8325</v>
      </c>
      <c r="R1668" t="s">
        <v>8329</v>
      </c>
      <c r="S1668" s="13">
        <f t="shared" si="184"/>
        <v>41299.173090277771</v>
      </c>
      <c r="T1668" s="14">
        <f t="shared" si="185"/>
        <v>41329.173090277771</v>
      </c>
      <c r="U1668" s="13" t="str">
        <f t="shared" si="186"/>
        <v>Jan</v>
      </c>
      <c r="V1668" t="str">
        <f t="shared" si="187"/>
        <v>Feb</v>
      </c>
      <c r="W1668" t="str">
        <f t="shared" si="188"/>
        <v>2013</v>
      </c>
    </row>
    <row r="1669" spans="1:23" ht="45" x14ac:dyDescent="0.2">
      <c r="A1669">
        <v>2091</v>
      </c>
      <c r="B1669" s="3" t="s">
        <v>2092</v>
      </c>
      <c r="C1669" s="3" t="s">
        <v>6201</v>
      </c>
      <c r="D1669">
        <v>18000</v>
      </c>
      <c r="E1669">
        <v>21684.2</v>
      </c>
      <c r="F1669" t="s">
        <v>8219</v>
      </c>
      <c r="G1669" t="s">
        <v>8224</v>
      </c>
      <c r="H1669" t="s">
        <v>8246</v>
      </c>
      <c r="I1669">
        <v>1299009600</v>
      </c>
      <c r="J1669">
        <v>1294818278</v>
      </c>
      <c r="K1669" t="b">
        <v>0</v>
      </c>
      <c r="L1669">
        <v>246</v>
      </c>
      <c r="M1669" t="b">
        <v>1</v>
      </c>
      <c r="N1669" t="s">
        <v>8279</v>
      </c>
      <c r="O1669" s="8">
        <f t="shared" si="182"/>
        <v>120.46777777777777</v>
      </c>
      <c r="P1669" s="9">
        <f t="shared" si="183"/>
        <v>88.147154471544724</v>
      </c>
      <c r="Q1669" t="s">
        <v>8325</v>
      </c>
      <c r="R1669" t="s">
        <v>8329</v>
      </c>
      <c r="S1669" s="13">
        <f t="shared" si="184"/>
        <v>40555.114328703705</v>
      </c>
      <c r="T1669" s="14">
        <f t="shared" si="185"/>
        <v>40603.625</v>
      </c>
      <c r="U1669" s="13" t="str">
        <f t="shared" si="186"/>
        <v>Jan</v>
      </c>
      <c r="V1669" t="str">
        <f t="shared" si="187"/>
        <v>Mar</v>
      </c>
      <c r="W1669" t="str">
        <f t="shared" si="188"/>
        <v>2011</v>
      </c>
    </row>
    <row r="1670" spans="1:23" ht="45" x14ac:dyDescent="0.2">
      <c r="A1670">
        <v>2094</v>
      </c>
      <c r="B1670" s="3" t="s">
        <v>2095</v>
      </c>
      <c r="C1670" s="3" t="s">
        <v>6204</v>
      </c>
      <c r="D1670">
        <v>3500</v>
      </c>
      <c r="E1670">
        <v>4219</v>
      </c>
      <c r="F1670" t="s">
        <v>8219</v>
      </c>
      <c r="G1670" t="s">
        <v>8224</v>
      </c>
      <c r="H1670" t="s">
        <v>8246</v>
      </c>
      <c r="I1670">
        <v>1330916400</v>
      </c>
      <c r="J1670">
        <v>1327969730</v>
      </c>
      <c r="K1670" t="b">
        <v>0</v>
      </c>
      <c r="L1670">
        <v>72</v>
      </c>
      <c r="M1670" t="b">
        <v>1</v>
      </c>
      <c r="N1670" t="s">
        <v>8279</v>
      </c>
      <c r="O1670" s="8">
        <f t="shared" si="182"/>
        <v>120.54285714285714</v>
      </c>
      <c r="P1670" s="9">
        <f t="shared" si="183"/>
        <v>58.597222222222221</v>
      </c>
      <c r="Q1670" t="s">
        <v>8325</v>
      </c>
      <c r="R1670" t="s">
        <v>8329</v>
      </c>
      <c r="S1670" s="13">
        <f t="shared" si="184"/>
        <v>40938.811689814815</v>
      </c>
      <c r="T1670" s="14">
        <f t="shared" si="185"/>
        <v>40972.916666666664</v>
      </c>
      <c r="U1670" s="13" t="str">
        <f t="shared" si="186"/>
        <v>Jan</v>
      </c>
      <c r="V1670" t="str">
        <f t="shared" si="187"/>
        <v>Mar</v>
      </c>
      <c r="W1670" t="str">
        <f t="shared" si="188"/>
        <v>2012</v>
      </c>
    </row>
    <row r="1671" spans="1:23" ht="45" x14ac:dyDescent="0.2">
      <c r="A1671">
        <v>2115</v>
      </c>
      <c r="B1671" s="3" t="s">
        <v>2116</v>
      </c>
      <c r="C1671" s="3" t="s">
        <v>6225</v>
      </c>
      <c r="D1671">
        <v>1500</v>
      </c>
      <c r="E1671">
        <v>3385</v>
      </c>
      <c r="F1671" t="s">
        <v>8219</v>
      </c>
      <c r="G1671" t="s">
        <v>8224</v>
      </c>
      <c r="H1671" t="s">
        <v>8246</v>
      </c>
      <c r="I1671">
        <v>1298167001</v>
      </c>
      <c r="J1671">
        <v>1295575001</v>
      </c>
      <c r="K1671" t="b">
        <v>0</v>
      </c>
      <c r="L1671">
        <v>36</v>
      </c>
      <c r="M1671" t="b">
        <v>1</v>
      </c>
      <c r="N1671" t="s">
        <v>8279</v>
      </c>
      <c r="O1671" s="8">
        <f t="shared" si="182"/>
        <v>225.66666666666669</v>
      </c>
      <c r="P1671" s="9">
        <f t="shared" si="183"/>
        <v>94.027777777777771</v>
      </c>
      <c r="Q1671" t="s">
        <v>8325</v>
      </c>
      <c r="R1671" t="s">
        <v>8329</v>
      </c>
      <c r="S1671" s="13">
        <f t="shared" si="184"/>
        <v>40563.872696759259</v>
      </c>
      <c r="T1671" s="14">
        <f t="shared" si="185"/>
        <v>40593.872696759259</v>
      </c>
      <c r="U1671" s="13" t="str">
        <f t="shared" si="186"/>
        <v>Jan</v>
      </c>
      <c r="V1671" t="str">
        <f t="shared" si="187"/>
        <v>Feb</v>
      </c>
      <c r="W1671" t="str">
        <f t="shared" si="188"/>
        <v>2011</v>
      </c>
    </row>
    <row r="1672" spans="1:23" ht="30" x14ac:dyDescent="0.2">
      <c r="A1672">
        <v>2168</v>
      </c>
      <c r="B1672" s="3" t="s">
        <v>2169</v>
      </c>
      <c r="C1672" s="3" t="s">
        <v>6278</v>
      </c>
      <c r="D1672">
        <v>18000</v>
      </c>
      <c r="E1672">
        <v>21884.69</v>
      </c>
      <c r="F1672" t="s">
        <v>8219</v>
      </c>
      <c r="G1672" t="s">
        <v>8224</v>
      </c>
      <c r="H1672" t="s">
        <v>8246</v>
      </c>
      <c r="I1672">
        <v>1486702800</v>
      </c>
      <c r="J1672">
        <v>1484058261</v>
      </c>
      <c r="K1672" t="b">
        <v>0</v>
      </c>
      <c r="L1672">
        <v>340</v>
      </c>
      <c r="M1672" t="b">
        <v>1</v>
      </c>
      <c r="N1672" t="s">
        <v>8276</v>
      </c>
      <c r="O1672" s="8">
        <f t="shared" si="182"/>
        <v>121.5816111111111</v>
      </c>
      <c r="P1672" s="9">
        <f t="shared" si="183"/>
        <v>64.366735294117646</v>
      </c>
      <c r="Q1672" t="s">
        <v>8325</v>
      </c>
      <c r="R1672" t="s">
        <v>8326</v>
      </c>
      <c r="S1672" s="13">
        <f t="shared" si="184"/>
        <v>42745.391909722217</v>
      </c>
      <c r="T1672" s="14">
        <f t="shared" si="185"/>
        <v>42775.999999999993</v>
      </c>
      <c r="U1672" s="13" t="str">
        <f t="shared" si="186"/>
        <v>Jan</v>
      </c>
      <c r="V1672" t="str">
        <f t="shared" si="187"/>
        <v>Feb</v>
      </c>
      <c r="W1672" t="str">
        <f t="shared" si="188"/>
        <v>2017</v>
      </c>
    </row>
    <row r="1673" spans="1:23" ht="45" x14ac:dyDescent="0.2">
      <c r="A1673">
        <v>2183</v>
      </c>
      <c r="B1673" s="3" t="s">
        <v>2184</v>
      </c>
      <c r="C1673" s="3" t="s">
        <v>6293</v>
      </c>
      <c r="D1673">
        <v>1800</v>
      </c>
      <c r="E1673">
        <v>8807</v>
      </c>
      <c r="F1673" t="s">
        <v>8219</v>
      </c>
      <c r="G1673" t="s">
        <v>8224</v>
      </c>
      <c r="H1673" t="s">
        <v>8246</v>
      </c>
      <c r="I1673">
        <v>1486616400</v>
      </c>
      <c r="J1673">
        <v>1484037977</v>
      </c>
      <c r="K1673" t="b">
        <v>0</v>
      </c>
      <c r="L1673">
        <v>279</v>
      </c>
      <c r="M1673" t="b">
        <v>1</v>
      </c>
      <c r="N1673" t="s">
        <v>8297</v>
      </c>
      <c r="O1673" s="8">
        <f t="shared" si="182"/>
        <v>489.27777777777777</v>
      </c>
      <c r="P1673" s="9">
        <f t="shared" si="183"/>
        <v>31.566308243727597</v>
      </c>
      <c r="Q1673" t="s">
        <v>8333</v>
      </c>
      <c r="R1673" t="s">
        <v>8351</v>
      </c>
      <c r="S1673" s="13">
        <f t="shared" si="184"/>
        <v>42745.157141203701</v>
      </c>
      <c r="T1673" s="14">
        <f t="shared" si="185"/>
        <v>42774.999999999993</v>
      </c>
      <c r="U1673" s="13" t="str">
        <f t="shared" si="186"/>
        <v>Jan</v>
      </c>
      <c r="V1673" t="str">
        <f t="shared" si="187"/>
        <v>Feb</v>
      </c>
      <c r="W1673" t="str">
        <f t="shared" si="188"/>
        <v>2017</v>
      </c>
    </row>
    <row r="1674" spans="1:23" ht="45" x14ac:dyDescent="0.2">
      <c r="A1674">
        <v>2184</v>
      </c>
      <c r="B1674" s="3" t="s">
        <v>2185</v>
      </c>
      <c r="C1674" s="3" t="s">
        <v>6294</v>
      </c>
      <c r="D1674">
        <v>10000</v>
      </c>
      <c r="E1674">
        <v>28474</v>
      </c>
      <c r="F1674" t="s">
        <v>8219</v>
      </c>
      <c r="G1674" t="s">
        <v>8224</v>
      </c>
      <c r="H1674" t="s">
        <v>8246</v>
      </c>
      <c r="I1674">
        <v>1453737600</v>
      </c>
      <c r="J1674">
        <v>1452530041</v>
      </c>
      <c r="K1674" t="b">
        <v>1</v>
      </c>
      <c r="L1674">
        <v>266</v>
      </c>
      <c r="M1674" t="b">
        <v>1</v>
      </c>
      <c r="N1674" t="s">
        <v>8297</v>
      </c>
      <c r="O1674" s="8">
        <f t="shared" si="182"/>
        <v>284.74</v>
      </c>
      <c r="P1674" s="9">
        <f t="shared" si="183"/>
        <v>107.04511278195488</v>
      </c>
      <c r="Q1674" t="s">
        <v>8333</v>
      </c>
      <c r="R1674" t="s">
        <v>8351</v>
      </c>
      <c r="S1674" s="13">
        <f t="shared" si="184"/>
        <v>42380.481956018521</v>
      </c>
      <c r="T1674" s="14">
        <f t="shared" si="185"/>
        <v>42394.458333333336</v>
      </c>
      <c r="U1674" s="13" t="str">
        <f t="shared" si="186"/>
        <v>Jan</v>
      </c>
      <c r="V1674" t="str">
        <f t="shared" si="187"/>
        <v>Jan</v>
      </c>
      <c r="W1674" t="str">
        <f t="shared" si="188"/>
        <v>2016</v>
      </c>
    </row>
    <row r="1675" spans="1:23" ht="45" x14ac:dyDescent="0.2">
      <c r="A1675">
        <v>2197</v>
      </c>
      <c r="B1675" s="3" t="s">
        <v>2198</v>
      </c>
      <c r="C1675" s="3" t="s">
        <v>6307</v>
      </c>
      <c r="D1675">
        <v>30000</v>
      </c>
      <c r="E1675">
        <v>285309.33</v>
      </c>
      <c r="F1675" t="s">
        <v>8219</v>
      </c>
      <c r="G1675" t="s">
        <v>8224</v>
      </c>
      <c r="H1675" t="s">
        <v>8246</v>
      </c>
      <c r="I1675">
        <v>1425132059</v>
      </c>
      <c r="J1675">
        <v>1422540059</v>
      </c>
      <c r="K1675" t="b">
        <v>0</v>
      </c>
      <c r="L1675">
        <v>4330</v>
      </c>
      <c r="M1675" t="b">
        <v>1</v>
      </c>
      <c r="N1675" t="s">
        <v>8297</v>
      </c>
      <c r="O1675" s="8">
        <f t="shared" si="182"/>
        <v>951.03109999999992</v>
      </c>
      <c r="P1675" s="9">
        <f t="shared" si="183"/>
        <v>65.891300230946882</v>
      </c>
      <c r="Q1675" t="s">
        <v>8333</v>
      </c>
      <c r="R1675" t="s">
        <v>8351</v>
      </c>
      <c r="S1675" s="13">
        <f t="shared" si="184"/>
        <v>42033.37568287037</v>
      </c>
      <c r="T1675" s="14">
        <f t="shared" si="185"/>
        <v>42063.37568287037</v>
      </c>
      <c r="U1675" s="13" t="str">
        <f t="shared" si="186"/>
        <v>Jan</v>
      </c>
      <c r="V1675" t="str">
        <f t="shared" si="187"/>
        <v>Feb</v>
      </c>
      <c r="W1675" t="str">
        <f t="shared" si="188"/>
        <v>2015</v>
      </c>
    </row>
    <row r="1676" spans="1:23" ht="45" x14ac:dyDescent="0.2">
      <c r="A1676">
        <v>2201</v>
      </c>
      <c r="B1676" s="3" t="s">
        <v>2202</v>
      </c>
      <c r="C1676" s="3" t="s">
        <v>6311</v>
      </c>
      <c r="D1676">
        <v>110</v>
      </c>
      <c r="E1676">
        <v>420.99</v>
      </c>
      <c r="F1676" t="s">
        <v>8219</v>
      </c>
      <c r="G1676" t="s">
        <v>8225</v>
      </c>
      <c r="H1676" t="s">
        <v>8247</v>
      </c>
      <c r="I1676">
        <v>1358367565</v>
      </c>
      <c r="J1676">
        <v>1357157965</v>
      </c>
      <c r="K1676" t="b">
        <v>0</v>
      </c>
      <c r="L1676">
        <v>28</v>
      </c>
      <c r="M1676" t="b">
        <v>1</v>
      </c>
      <c r="N1676" t="s">
        <v>8280</v>
      </c>
      <c r="O1676" s="8">
        <f t="shared" si="182"/>
        <v>382.71818181818185</v>
      </c>
      <c r="P1676" s="9">
        <f t="shared" si="183"/>
        <v>15.035357142857142</v>
      </c>
      <c r="Q1676" t="s">
        <v>8325</v>
      </c>
      <c r="R1676" t="s">
        <v>8330</v>
      </c>
      <c r="S1676" s="13">
        <f t="shared" si="184"/>
        <v>41276.638483796291</v>
      </c>
      <c r="T1676" s="14">
        <f t="shared" si="185"/>
        <v>41290.638483796291</v>
      </c>
      <c r="U1676" s="13" t="str">
        <f t="shared" si="186"/>
        <v>Jan</v>
      </c>
      <c r="V1676" t="str">
        <f t="shared" si="187"/>
        <v>Jan</v>
      </c>
      <c r="W1676" t="str">
        <f t="shared" si="188"/>
        <v>2013</v>
      </c>
    </row>
    <row r="1677" spans="1:23" ht="45" x14ac:dyDescent="0.2">
      <c r="A1677">
        <v>2214</v>
      </c>
      <c r="B1677" s="3" t="s">
        <v>2215</v>
      </c>
      <c r="C1677" s="3" t="s">
        <v>6324</v>
      </c>
      <c r="D1677">
        <v>600</v>
      </c>
      <c r="E1677">
        <v>1755.01</v>
      </c>
      <c r="F1677" t="s">
        <v>8219</v>
      </c>
      <c r="G1677" t="s">
        <v>8224</v>
      </c>
      <c r="H1677" t="s">
        <v>8246</v>
      </c>
      <c r="I1677">
        <v>1391713248</v>
      </c>
      <c r="J1677">
        <v>1389121248</v>
      </c>
      <c r="K1677" t="b">
        <v>0</v>
      </c>
      <c r="L1677">
        <v>24</v>
      </c>
      <c r="M1677" t="b">
        <v>1</v>
      </c>
      <c r="N1677" t="s">
        <v>8280</v>
      </c>
      <c r="O1677" s="8">
        <f t="shared" si="182"/>
        <v>292.50166666666667</v>
      </c>
      <c r="P1677" s="9">
        <f t="shared" si="183"/>
        <v>73.125416666666666</v>
      </c>
      <c r="Q1677" t="s">
        <v>8325</v>
      </c>
      <c r="R1677" t="s">
        <v>8330</v>
      </c>
      <c r="S1677" s="13">
        <f t="shared" si="184"/>
        <v>41646.58388888889</v>
      </c>
      <c r="T1677" s="14">
        <f t="shared" si="185"/>
        <v>41676.58388888889</v>
      </c>
      <c r="U1677" s="13" t="str">
        <f t="shared" si="186"/>
        <v>Jan</v>
      </c>
      <c r="V1677" t="str">
        <f t="shared" si="187"/>
        <v>Feb</v>
      </c>
      <c r="W1677" t="str">
        <f t="shared" si="188"/>
        <v>2014</v>
      </c>
    </row>
    <row r="1678" spans="1:23" ht="45" x14ac:dyDescent="0.2">
      <c r="A1678">
        <v>2226</v>
      </c>
      <c r="B1678" s="3" t="s">
        <v>2227</v>
      </c>
      <c r="C1678" s="3" t="s">
        <v>6336</v>
      </c>
      <c r="D1678">
        <v>18000</v>
      </c>
      <c r="E1678">
        <v>19523.310000000001</v>
      </c>
      <c r="F1678" t="s">
        <v>8219</v>
      </c>
      <c r="G1678" t="s">
        <v>8224</v>
      </c>
      <c r="H1678" t="s">
        <v>8246</v>
      </c>
      <c r="I1678">
        <v>1455253140</v>
      </c>
      <c r="J1678">
        <v>1452625822</v>
      </c>
      <c r="K1678" t="b">
        <v>0</v>
      </c>
      <c r="L1678">
        <v>321</v>
      </c>
      <c r="M1678" t="b">
        <v>1</v>
      </c>
      <c r="N1678" t="s">
        <v>8297</v>
      </c>
      <c r="O1678" s="8">
        <f t="shared" si="182"/>
        <v>108.46283333333334</v>
      </c>
      <c r="P1678" s="9">
        <f t="shared" si="183"/>
        <v>60.820280373831778</v>
      </c>
      <c r="Q1678" t="s">
        <v>8333</v>
      </c>
      <c r="R1678" t="s">
        <v>8351</v>
      </c>
      <c r="S1678" s="13">
        <f t="shared" si="184"/>
        <v>42381.590532407405</v>
      </c>
      <c r="T1678" s="14">
        <f t="shared" si="185"/>
        <v>42411.999305555553</v>
      </c>
      <c r="U1678" s="13" t="str">
        <f t="shared" si="186"/>
        <v>Jan</v>
      </c>
      <c r="V1678" t="str">
        <f t="shared" si="187"/>
        <v>Feb</v>
      </c>
      <c r="W1678" t="str">
        <f t="shared" si="188"/>
        <v>2016</v>
      </c>
    </row>
    <row r="1679" spans="1:23" ht="30" x14ac:dyDescent="0.2">
      <c r="A1679">
        <v>2236</v>
      </c>
      <c r="B1679" s="3" t="s">
        <v>2237</v>
      </c>
      <c r="C1679" s="3" t="s">
        <v>6346</v>
      </c>
      <c r="D1679">
        <v>2800</v>
      </c>
      <c r="E1679">
        <v>15039</v>
      </c>
      <c r="F1679" t="s">
        <v>8219</v>
      </c>
      <c r="G1679" t="s">
        <v>8224</v>
      </c>
      <c r="H1679" t="s">
        <v>8246</v>
      </c>
      <c r="I1679">
        <v>1454338123</v>
      </c>
      <c r="J1679">
        <v>1451746123</v>
      </c>
      <c r="K1679" t="b">
        <v>0</v>
      </c>
      <c r="L1679">
        <v>680</v>
      </c>
      <c r="M1679" t="b">
        <v>1</v>
      </c>
      <c r="N1679" t="s">
        <v>8297</v>
      </c>
      <c r="O1679" s="8">
        <f t="shared" si="182"/>
        <v>537.10714285714289</v>
      </c>
      <c r="P1679" s="9">
        <f t="shared" si="183"/>
        <v>22.116176470588236</v>
      </c>
      <c r="Q1679" t="s">
        <v>8333</v>
      </c>
      <c r="R1679" t="s">
        <v>8351</v>
      </c>
      <c r="S1679" s="13">
        <f t="shared" si="184"/>
        <v>42371.408831018511</v>
      </c>
      <c r="T1679" s="14">
        <f t="shared" si="185"/>
        <v>42401.408831018511</v>
      </c>
      <c r="U1679" s="13" t="str">
        <f t="shared" si="186"/>
        <v>Jan</v>
      </c>
      <c r="V1679" t="str">
        <f t="shared" si="187"/>
        <v>Feb</v>
      </c>
      <c r="W1679" t="str">
        <f t="shared" si="188"/>
        <v>2016</v>
      </c>
    </row>
    <row r="1680" spans="1:23" ht="45" x14ac:dyDescent="0.2">
      <c r="A1680">
        <v>2241</v>
      </c>
      <c r="B1680" s="3" t="s">
        <v>2242</v>
      </c>
      <c r="C1680" s="3" t="s">
        <v>6351</v>
      </c>
      <c r="D1680">
        <v>1000</v>
      </c>
      <c r="E1680">
        <v>8064</v>
      </c>
      <c r="F1680" t="s">
        <v>8219</v>
      </c>
      <c r="G1680" t="s">
        <v>8225</v>
      </c>
      <c r="H1680" t="s">
        <v>8247</v>
      </c>
      <c r="I1680">
        <v>1488484300</v>
      </c>
      <c r="J1680">
        <v>1485892300</v>
      </c>
      <c r="K1680" t="b">
        <v>0</v>
      </c>
      <c r="L1680">
        <v>163</v>
      </c>
      <c r="M1680" t="b">
        <v>1</v>
      </c>
      <c r="N1680" t="s">
        <v>8297</v>
      </c>
      <c r="O1680" s="8">
        <f t="shared" si="182"/>
        <v>806.4</v>
      </c>
      <c r="P1680" s="9">
        <f t="shared" si="183"/>
        <v>49.472392638036808</v>
      </c>
      <c r="Q1680" t="s">
        <v>8333</v>
      </c>
      <c r="R1680" t="s">
        <v>8351</v>
      </c>
      <c r="S1680" s="13">
        <f t="shared" si="184"/>
        <v>42766.619212962956</v>
      </c>
      <c r="T1680" s="14">
        <f t="shared" si="185"/>
        <v>42796.619212962956</v>
      </c>
      <c r="U1680" s="13" t="str">
        <f t="shared" si="186"/>
        <v>Jan</v>
      </c>
      <c r="V1680" t="str">
        <f t="shared" si="187"/>
        <v>Mar</v>
      </c>
      <c r="W1680" t="str">
        <f t="shared" si="188"/>
        <v>2017</v>
      </c>
    </row>
    <row r="1681" spans="1:23" ht="45" x14ac:dyDescent="0.2">
      <c r="A1681">
        <v>2245</v>
      </c>
      <c r="B1681" s="3" t="s">
        <v>2246</v>
      </c>
      <c r="C1681" s="3" t="s">
        <v>6355</v>
      </c>
      <c r="D1681">
        <v>4000</v>
      </c>
      <c r="E1681">
        <v>105881</v>
      </c>
      <c r="F1681" t="s">
        <v>8219</v>
      </c>
      <c r="G1681" t="s">
        <v>8224</v>
      </c>
      <c r="H1681" t="s">
        <v>8246</v>
      </c>
      <c r="I1681">
        <v>1393005600</v>
      </c>
      <c r="J1681">
        <v>1390323617</v>
      </c>
      <c r="K1681" t="b">
        <v>0</v>
      </c>
      <c r="L1681">
        <v>1980</v>
      </c>
      <c r="M1681" t="b">
        <v>1</v>
      </c>
      <c r="N1681" t="s">
        <v>8297</v>
      </c>
      <c r="O1681" s="8">
        <f t="shared" si="182"/>
        <v>2647.0250000000001</v>
      </c>
      <c r="P1681" s="9">
        <f t="shared" si="183"/>
        <v>53.475252525252522</v>
      </c>
      <c r="Q1681" t="s">
        <v>8333</v>
      </c>
      <c r="R1681" t="s">
        <v>8351</v>
      </c>
      <c r="S1681" s="13">
        <f t="shared" si="184"/>
        <v>41660.500196759254</v>
      </c>
      <c r="T1681" s="14">
        <f t="shared" si="185"/>
        <v>41691.541666666664</v>
      </c>
      <c r="U1681" s="13" t="str">
        <f t="shared" si="186"/>
        <v>Jan</v>
      </c>
      <c r="V1681" t="str">
        <f t="shared" si="187"/>
        <v>Feb</v>
      </c>
      <c r="W1681" t="str">
        <f t="shared" si="188"/>
        <v>2014</v>
      </c>
    </row>
    <row r="1682" spans="1:23" ht="30" x14ac:dyDescent="0.2">
      <c r="A1682">
        <v>2254</v>
      </c>
      <c r="B1682" s="3" t="s">
        <v>2255</v>
      </c>
      <c r="C1682" s="3" t="s">
        <v>6364</v>
      </c>
      <c r="D1682">
        <v>500</v>
      </c>
      <c r="E1682">
        <v>2299</v>
      </c>
      <c r="F1682" t="s">
        <v>8219</v>
      </c>
      <c r="G1682" t="s">
        <v>8224</v>
      </c>
      <c r="H1682" t="s">
        <v>8246</v>
      </c>
      <c r="I1682">
        <v>1485271968</v>
      </c>
      <c r="J1682">
        <v>1484667168</v>
      </c>
      <c r="K1682" t="b">
        <v>0</v>
      </c>
      <c r="L1682">
        <v>197</v>
      </c>
      <c r="M1682" t="b">
        <v>1</v>
      </c>
      <c r="N1682" t="s">
        <v>8297</v>
      </c>
      <c r="O1682" s="8">
        <f t="shared" si="182"/>
        <v>459.8</v>
      </c>
      <c r="P1682" s="9">
        <f t="shared" si="183"/>
        <v>11.67005076142132</v>
      </c>
      <c r="Q1682" t="s">
        <v>8333</v>
      </c>
      <c r="R1682" t="s">
        <v>8351</v>
      </c>
      <c r="S1682" s="13">
        <f t="shared" si="184"/>
        <v>42752.439444444441</v>
      </c>
      <c r="T1682" s="14">
        <f t="shared" si="185"/>
        <v>42759.439444444441</v>
      </c>
      <c r="U1682" s="13" t="str">
        <f t="shared" si="186"/>
        <v>Jan</v>
      </c>
      <c r="V1682" t="str">
        <f t="shared" si="187"/>
        <v>Jan</v>
      </c>
      <c r="W1682" t="str">
        <f t="shared" si="188"/>
        <v>2017</v>
      </c>
    </row>
    <row r="1683" spans="1:23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82"/>
        <v>101.42212307692309</v>
      </c>
      <c r="P1683" s="9">
        <f t="shared" si="183"/>
        <v>74.575090497737563</v>
      </c>
      <c r="Q1683" t="s">
        <v>8325</v>
      </c>
      <c r="R1683" t="s">
        <v>8347</v>
      </c>
      <c r="S1683" s="13">
        <f t="shared" si="184"/>
        <v>42773.91300925926</v>
      </c>
      <c r="T1683" s="14">
        <f t="shared" si="185"/>
        <v>42822.874999999993</v>
      </c>
      <c r="U1683" s="13" t="str">
        <f t="shared" si="186"/>
        <v>Feb</v>
      </c>
      <c r="V1683" t="str">
        <f t="shared" si="187"/>
        <v>Mar</v>
      </c>
      <c r="W1683" t="str">
        <f t="shared" si="188"/>
        <v>2017</v>
      </c>
    </row>
    <row r="1684" spans="1:23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82"/>
        <v>0</v>
      </c>
      <c r="P1684" s="9">
        <f t="shared" si="183"/>
        <v>0</v>
      </c>
      <c r="Q1684" t="s">
        <v>8325</v>
      </c>
      <c r="R1684" t="s">
        <v>8347</v>
      </c>
      <c r="S1684" s="13">
        <f t="shared" si="184"/>
        <v>42779.005324074074</v>
      </c>
      <c r="T1684" s="14">
        <f t="shared" si="185"/>
        <v>42838.963657407403</v>
      </c>
      <c r="U1684" s="13" t="str">
        <f t="shared" si="186"/>
        <v>Feb</v>
      </c>
      <c r="V1684" t="str">
        <f t="shared" si="187"/>
        <v>Apr</v>
      </c>
      <c r="W1684" t="str">
        <f t="shared" si="188"/>
        <v>2017</v>
      </c>
    </row>
    <row r="1685" spans="1:23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82"/>
        <v>21.714285714285715</v>
      </c>
      <c r="P1685" s="9">
        <f t="shared" si="183"/>
        <v>76</v>
      </c>
      <c r="Q1685" t="s">
        <v>8325</v>
      </c>
      <c r="R1685" t="s">
        <v>8347</v>
      </c>
      <c r="S1685" s="13">
        <f t="shared" si="184"/>
        <v>42808.57335648148</v>
      </c>
      <c r="T1685" s="14">
        <f t="shared" si="185"/>
        <v>42832.57335648148</v>
      </c>
      <c r="U1685" s="13" t="str">
        <f t="shared" si="186"/>
        <v>Mar</v>
      </c>
      <c r="V1685" t="str">
        <f t="shared" si="187"/>
        <v>Apr</v>
      </c>
      <c r="W1685" t="str">
        <f t="shared" si="188"/>
        <v>2017</v>
      </c>
    </row>
    <row r="1686" spans="1:23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82"/>
        <v>109.125</v>
      </c>
      <c r="P1686" s="9">
        <f t="shared" si="183"/>
        <v>86.43564356435644</v>
      </c>
      <c r="Q1686" t="s">
        <v>8325</v>
      </c>
      <c r="R1686" t="s">
        <v>8347</v>
      </c>
      <c r="S1686" s="13">
        <f t="shared" si="184"/>
        <v>42783.606956018521</v>
      </c>
      <c r="T1686" s="14">
        <f t="shared" si="185"/>
        <v>42811.565289351849</v>
      </c>
      <c r="U1686" s="13" t="str">
        <f t="shared" si="186"/>
        <v>Feb</v>
      </c>
      <c r="V1686" t="str">
        <f t="shared" si="187"/>
        <v>Mar</v>
      </c>
      <c r="W1686" t="str">
        <f t="shared" si="188"/>
        <v>2017</v>
      </c>
    </row>
    <row r="1687" spans="1:23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82"/>
        <v>102.85714285714285</v>
      </c>
      <c r="P1687" s="9">
        <f t="shared" si="183"/>
        <v>24</v>
      </c>
      <c r="Q1687" t="s">
        <v>8325</v>
      </c>
      <c r="R1687" t="s">
        <v>8347</v>
      </c>
      <c r="S1687" s="13">
        <f t="shared" si="184"/>
        <v>42788.041932870365</v>
      </c>
      <c r="T1687" s="14">
        <f t="shared" si="185"/>
        <v>42818.0002662037</v>
      </c>
      <c r="U1687" s="13" t="str">
        <f t="shared" si="186"/>
        <v>Feb</v>
      </c>
      <c r="V1687" t="str">
        <f t="shared" si="187"/>
        <v>Mar</v>
      </c>
      <c r="W1687" t="str">
        <f t="shared" si="188"/>
        <v>2017</v>
      </c>
    </row>
    <row r="1688" spans="1:23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82"/>
        <v>0.36</v>
      </c>
      <c r="P1688" s="9">
        <f t="shared" si="183"/>
        <v>18</v>
      </c>
      <c r="Q1688" t="s">
        <v>8325</v>
      </c>
      <c r="R1688" t="s">
        <v>8347</v>
      </c>
      <c r="S1688" s="13">
        <f t="shared" si="184"/>
        <v>42792.635636574072</v>
      </c>
      <c r="T1688" s="14">
        <f t="shared" si="185"/>
        <v>42852.593969907401</v>
      </c>
      <c r="U1688" s="13" t="str">
        <f t="shared" si="186"/>
        <v>Feb</v>
      </c>
      <c r="V1688" t="str">
        <f t="shared" si="187"/>
        <v>Apr</v>
      </c>
      <c r="W1688" t="str">
        <f t="shared" si="188"/>
        <v>2017</v>
      </c>
    </row>
    <row r="1689" spans="1:23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82"/>
        <v>31.25</v>
      </c>
      <c r="P1689" s="9">
        <f t="shared" si="183"/>
        <v>80.128205128205124</v>
      </c>
      <c r="Q1689" t="s">
        <v>8325</v>
      </c>
      <c r="R1689" t="s">
        <v>8347</v>
      </c>
      <c r="S1689" s="13">
        <f t="shared" si="184"/>
        <v>42801.838483796295</v>
      </c>
      <c r="T1689" s="14">
        <f t="shared" si="185"/>
        <v>42835.635416666664</v>
      </c>
      <c r="U1689" s="13" t="str">
        <f t="shared" si="186"/>
        <v>Mar</v>
      </c>
      <c r="V1689" t="str">
        <f t="shared" si="187"/>
        <v>Apr</v>
      </c>
      <c r="W1689" t="str">
        <f t="shared" si="188"/>
        <v>2017</v>
      </c>
    </row>
    <row r="1690" spans="1:23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82"/>
        <v>44.3</v>
      </c>
      <c r="P1690" s="9">
        <f t="shared" si="183"/>
        <v>253.14285714285714</v>
      </c>
      <c r="Q1690" t="s">
        <v>8325</v>
      </c>
      <c r="R1690" t="s">
        <v>8347</v>
      </c>
      <c r="S1690" s="13">
        <f t="shared" si="184"/>
        <v>42804.326319444437</v>
      </c>
      <c r="T1690" s="14">
        <f t="shared" si="185"/>
        <v>42834.28465277778</v>
      </c>
      <c r="U1690" s="13" t="str">
        <f t="shared" si="186"/>
        <v>Mar</v>
      </c>
      <c r="V1690" t="str">
        <f t="shared" si="187"/>
        <v>Apr</v>
      </c>
      <c r="W1690" t="str">
        <f t="shared" si="188"/>
        <v>2017</v>
      </c>
    </row>
    <row r="1691" spans="1:23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82"/>
        <v>100</v>
      </c>
      <c r="P1691" s="9">
        <f t="shared" si="183"/>
        <v>171.42857142857142</v>
      </c>
      <c r="Q1691" t="s">
        <v>8325</v>
      </c>
      <c r="R1691" t="s">
        <v>8347</v>
      </c>
      <c r="S1691" s="13">
        <f t="shared" si="184"/>
        <v>42780.734143518515</v>
      </c>
      <c r="T1691" s="14">
        <f t="shared" si="185"/>
        <v>42810.692476851851</v>
      </c>
      <c r="U1691" s="13" t="str">
        <f t="shared" si="186"/>
        <v>Feb</v>
      </c>
      <c r="V1691" t="str">
        <f t="shared" si="187"/>
        <v>Mar</v>
      </c>
      <c r="W1691" t="str">
        <f t="shared" si="188"/>
        <v>2017</v>
      </c>
    </row>
    <row r="1692" spans="1:23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82"/>
        <v>25.4</v>
      </c>
      <c r="P1692" s="9">
        <f t="shared" si="183"/>
        <v>57.727272727272727</v>
      </c>
      <c r="Q1692" t="s">
        <v>8325</v>
      </c>
      <c r="R1692" t="s">
        <v>8347</v>
      </c>
      <c r="S1692" s="13">
        <f t="shared" si="184"/>
        <v>42801.222708333335</v>
      </c>
      <c r="T1692" s="14">
        <f t="shared" si="185"/>
        <v>42831.181041666663</v>
      </c>
      <c r="U1692" s="13" t="str">
        <f t="shared" si="186"/>
        <v>Mar</v>
      </c>
      <c r="V1692" t="str">
        <f t="shared" si="187"/>
        <v>Apr</v>
      </c>
      <c r="W1692" t="str">
        <f t="shared" si="188"/>
        <v>2017</v>
      </c>
    </row>
    <row r="1693" spans="1:23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82"/>
        <v>33.473333333333329</v>
      </c>
      <c r="P1693" s="9">
        <f t="shared" si="183"/>
        <v>264.26315789473682</v>
      </c>
      <c r="Q1693" t="s">
        <v>8325</v>
      </c>
      <c r="R1693" t="s">
        <v>8347</v>
      </c>
      <c r="S1693" s="13">
        <f t="shared" si="184"/>
        <v>42795.493148148147</v>
      </c>
      <c r="T1693" s="14">
        <f t="shared" si="185"/>
        <v>42827.833333333336</v>
      </c>
      <c r="U1693" s="13" t="str">
        <f t="shared" si="186"/>
        <v>Mar</v>
      </c>
      <c r="V1693" t="str">
        <f t="shared" si="187"/>
        <v>Apr</v>
      </c>
      <c r="W1693" t="str">
        <f t="shared" si="188"/>
        <v>2017</v>
      </c>
    </row>
    <row r="1694" spans="1:23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82"/>
        <v>47.8</v>
      </c>
      <c r="P1694" s="9">
        <f t="shared" si="183"/>
        <v>159.33333333333334</v>
      </c>
      <c r="Q1694" t="s">
        <v>8325</v>
      </c>
      <c r="R1694" t="s">
        <v>8347</v>
      </c>
      <c r="S1694" s="13">
        <f t="shared" si="184"/>
        <v>42787.94290509259</v>
      </c>
      <c r="T1694" s="14">
        <f t="shared" si="185"/>
        <v>42820.790972222218</v>
      </c>
      <c r="U1694" s="13" t="str">
        <f t="shared" si="186"/>
        <v>Feb</v>
      </c>
      <c r="V1694" t="str">
        <f t="shared" si="187"/>
        <v>Mar</v>
      </c>
      <c r="W1694" t="str">
        <f t="shared" si="188"/>
        <v>2017</v>
      </c>
    </row>
    <row r="1695" spans="1:23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82"/>
        <v>9.3333333333333339</v>
      </c>
      <c r="P1695" s="9">
        <f t="shared" si="183"/>
        <v>35</v>
      </c>
      <c r="Q1695" t="s">
        <v>8325</v>
      </c>
      <c r="R1695" t="s">
        <v>8347</v>
      </c>
      <c r="S1695" s="13">
        <f t="shared" si="184"/>
        <v>42803.711944444447</v>
      </c>
      <c r="T1695" s="14">
        <f t="shared" si="185"/>
        <v>42834.624999999993</v>
      </c>
      <c r="U1695" s="13" t="str">
        <f t="shared" si="186"/>
        <v>Mar</v>
      </c>
      <c r="V1695" t="str">
        <f t="shared" si="187"/>
        <v>Apr</v>
      </c>
      <c r="W1695" t="str">
        <f t="shared" si="188"/>
        <v>2017</v>
      </c>
    </row>
    <row r="1696" spans="1:23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82"/>
        <v>0.05</v>
      </c>
      <c r="P1696" s="9">
        <f t="shared" si="183"/>
        <v>5</v>
      </c>
      <c r="Q1696" t="s">
        <v>8325</v>
      </c>
      <c r="R1696" t="s">
        <v>8347</v>
      </c>
      <c r="S1696" s="13">
        <f t="shared" si="184"/>
        <v>42791.461504629631</v>
      </c>
      <c r="T1696" s="14">
        <f t="shared" si="185"/>
        <v>42820.98333333333</v>
      </c>
      <c r="U1696" s="13" t="str">
        <f t="shared" si="186"/>
        <v>Feb</v>
      </c>
      <c r="V1696" t="str">
        <f t="shared" si="187"/>
        <v>Mar</v>
      </c>
      <c r="W1696" t="str">
        <f t="shared" si="188"/>
        <v>2017</v>
      </c>
    </row>
    <row r="1697" spans="1:23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82"/>
        <v>11.708333333333334</v>
      </c>
      <c r="P1697" s="9">
        <f t="shared" si="183"/>
        <v>61.086956521739133</v>
      </c>
      <c r="Q1697" t="s">
        <v>8325</v>
      </c>
      <c r="R1697" t="s">
        <v>8347</v>
      </c>
      <c r="S1697" s="13">
        <f t="shared" si="184"/>
        <v>42800.823078703703</v>
      </c>
      <c r="T1697" s="14">
        <f t="shared" si="185"/>
        <v>42834.833333333336</v>
      </c>
      <c r="U1697" s="13" t="str">
        <f t="shared" si="186"/>
        <v>Mar</v>
      </c>
      <c r="V1697" t="str">
        <f t="shared" si="187"/>
        <v>Apr</v>
      </c>
      <c r="W1697" t="str">
        <f t="shared" si="188"/>
        <v>2017</v>
      </c>
    </row>
    <row r="1698" spans="1:23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82"/>
        <v>0</v>
      </c>
      <c r="P1698" s="9">
        <f t="shared" si="183"/>
        <v>0</v>
      </c>
      <c r="Q1698" t="s">
        <v>8325</v>
      </c>
      <c r="R1698" t="s">
        <v>8347</v>
      </c>
      <c r="S1698" s="13">
        <f t="shared" si="184"/>
        <v>42795.861238425925</v>
      </c>
      <c r="T1698" s="14">
        <f t="shared" si="185"/>
        <v>42825.819571759253</v>
      </c>
      <c r="U1698" s="13" t="str">
        <f t="shared" si="186"/>
        <v>Mar</v>
      </c>
      <c r="V1698" t="str">
        <f t="shared" si="187"/>
        <v>Mar</v>
      </c>
      <c r="W1698" t="str">
        <f t="shared" si="188"/>
        <v>2017</v>
      </c>
    </row>
    <row r="1699" spans="1:23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82"/>
        <v>20.208000000000002</v>
      </c>
      <c r="P1699" s="9">
        <f t="shared" si="183"/>
        <v>114.81818181818181</v>
      </c>
      <c r="Q1699" t="s">
        <v>8325</v>
      </c>
      <c r="R1699" t="s">
        <v>8347</v>
      </c>
      <c r="S1699" s="13">
        <f t="shared" si="184"/>
        <v>42804.824629629627</v>
      </c>
      <c r="T1699" s="14">
        <f t="shared" si="185"/>
        <v>42834.782962962963</v>
      </c>
      <c r="U1699" s="13" t="str">
        <f t="shared" si="186"/>
        <v>Mar</v>
      </c>
      <c r="V1699" t="str">
        <f t="shared" si="187"/>
        <v>Apr</v>
      </c>
      <c r="W1699" t="str">
        <f t="shared" si="188"/>
        <v>2017</v>
      </c>
    </row>
    <row r="1700" spans="1:23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82"/>
        <v>0</v>
      </c>
      <c r="P1700" s="9">
        <f t="shared" si="183"/>
        <v>0</v>
      </c>
      <c r="Q1700" t="s">
        <v>8325</v>
      </c>
      <c r="R1700" t="s">
        <v>8347</v>
      </c>
      <c r="S1700" s="13">
        <f t="shared" si="184"/>
        <v>42795.999537037038</v>
      </c>
      <c r="T1700" s="14">
        <f t="shared" si="185"/>
        <v>42819.939583333333</v>
      </c>
      <c r="U1700" s="13" t="str">
        <f t="shared" si="186"/>
        <v>Mar</v>
      </c>
      <c r="V1700" t="str">
        <f t="shared" si="187"/>
        <v>Mar</v>
      </c>
      <c r="W1700" t="str">
        <f t="shared" si="188"/>
        <v>2017</v>
      </c>
    </row>
    <row r="1701" spans="1:23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82"/>
        <v>4.2311459353574925</v>
      </c>
      <c r="P1701" s="9">
        <f t="shared" si="183"/>
        <v>54</v>
      </c>
      <c r="Q1701" t="s">
        <v>8325</v>
      </c>
      <c r="R1701" t="s">
        <v>8347</v>
      </c>
      <c r="S1701" s="13">
        <f t="shared" si="184"/>
        <v>42806.655613425923</v>
      </c>
      <c r="T1701" s="14">
        <f t="shared" si="185"/>
        <v>42836.655613425923</v>
      </c>
      <c r="U1701" s="13" t="str">
        <f t="shared" si="186"/>
        <v>Mar</v>
      </c>
      <c r="V1701" t="str">
        <f t="shared" si="187"/>
        <v>Apr</v>
      </c>
      <c r="W1701" t="str">
        <f t="shared" si="188"/>
        <v>2017</v>
      </c>
    </row>
    <row r="1702" spans="1:23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82"/>
        <v>26.06</v>
      </c>
      <c r="P1702" s="9">
        <f t="shared" si="183"/>
        <v>65.974683544303801</v>
      </c>
      <c r="Q1702" t="s">
        <v>8325</v>
      </c>
      <c r="R1702" t="s">
        <v>8347</v>
      </c>
      <c r="S1702" s="13">
        <f t="shared" si="184"/>
        <v>42795.863310185181</v>
      </c>
      <c r="T1702" s="14">
        <f t="shared" si="185"/>
        <v>42825.958333333336</v>
      </c>
      <c r="U1702" s="13" t="str">
        <f t="shared" si="186"/>
        <v>Mar</v>
      </c>
      <c r="V1702" t="str">
        <f t="shared" si="187"/>
        <v>Mar</v>
      </c>
      <c r="W1702" t="str">
        <f t="shared" si="188"/>
        <v>2017</v>
      </c>
    </row>
    <row r="1703" spans="1:23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82"/>
        <v>0.19801980198019803</v>
      </c>
      <c r="P1703" s="9">
        <f t="shared" si="183"/>
        <v>5</v>
      </c>
      <c r="Q1703" t="s">
        <v>8325</v>
      </c>
      <c r="R1703" t="s">
        <v>8347</v>
      </c>
      <c r="S1703" s="13">
        <f t="shared" si="184"/>
        <v>41989.456076388888</v>
      </c>
      <c r="T1703" s="14">
        <f t="shared" si="185"/>
        <v>42019.456076388888</v>
      </c>
      <c r="U1703" s="13" t="str">
        <f t="shared" si="186"/>
        <v>Dec</v>
      </c>
      <c r="V1703" t="str">
        <f t="shared" si="187"/>
        <v>Jan</v>
      </c>
      <c r="W1703" t="str">
        <f t="shared" si="188"/>
        <v>2014</v>
      </c>
    </row>
    <row r="1704" spans="1:23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82"/>
        <v>6.0606060606060606E-3</v>
      </c>
      <c r="P1704" s="9">
        <f t="shared" si="183"/>
        <v>1</v>
      </c>
      <c r="Q1704" t="s">
        <v>8325</v>
      </c>
      <c r="R1704" t="s">
        <v>8347</v>
      </c>
      <c r="S1704" s="13">
        <f t="shared" si="184"/>
        <v>42063.661458333336</v>
      </c>
      <c r="T1704" s="14">
        <f t="shared" si="185"/>
        <v>42093.619791666664</v>
      </c>
      <c r="U1704" s="13" t="str">
        <f t="shared" si="186"/>
        <v>Feb</v>
      </c>
      <c r="V1704" t="str">
        <f t="shared" si="187"/>
        <v>Mar</v>
      </c>
      <c r="W1704" t="str">
        <f t="shared" si="188"/>
        <v>2015</v>
      </c>
    </row>
    <row r="1705" spans="1:23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82"/>
        <v>1.02</v>
      </c>
      <c r="P1705" s="9">
        <f t="shared" si="183"/>
        <v>25.5</v>
      </c>
      <c r="Q1705" t="s">
        <v>8325</v>
      </c>
      <c r="R1705" t="s">
        <v>8347</v>
      </c>
      <c r="S1705" s="13">
        <f t="shared" si="184"/>
        <v>42187.073344907403</v>
      </c>
      <c r="T1705" s="14">
        <f t="shared" si="185"/>
        <v>42247.073344907403</v>
      </c>
      <c r="U1705" s="13" t="str">
        <f t="shared" si="186"/>
        <v>Jul</v>
      </c>
      <c r="V1705" t="str">
        <f t="shared" si="187"/>
        <v>Aug</v>
      </c>
      <c r="W1705" t="str">
        <f t="shared" si="188"/>
        <v>2015</v>
      </c>
    </row>
    <row r="1706" spans="1:23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82"/>
        <v>65.100000000000009</v>
      </c>
      <c r="P1706" s="9">
        <f t="shared" si="183"/>
        <v>118.36363636363636</v>
      </c>
      <c r="Q1706" t="s">
        <v>8325</v>
      </c>
      <c r="R1706" t="s">
        <v>8347</v>
      </c>
      <c r="S1706" s="13">
        <f t="shared" si="184"/>
        <v>42020.931400462963</v>
      </c>
      <c r="T1706" s="14">
        <f t="shared" si="185"/>
        <v>42050.931400462963</v>
      </c>
      <c r="U1706" s="13" t="str">
        <f t="shared" si="186"/>
        <v>Jan</v>
      </c>
      <c r="V1706" t="str">
        <f t="shared" si="187"/>
        <v>Feb</v>
      </c>
      <c r="W1706" t="str">
        <f t="shared" si="188"/>
        <v>2015</v>
      </c>
    </row>
    <row r="1707" spans="1:23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82"/>
        <v>0</v>
      </c>
      <c r="P1707" s="9">
        <f t="shared" si="183"/>
        <v>0</v>
      </c>
      <c r="Q1707" t="s">
        <v>8325</v>
      </c>
      <c r="R1707" t="s">
        <v>8347</v>
      </c>
      <c r="S1707" s="13">
        <f t="shared" si="184"/>
        <v>42244.808402777773</v>
      </c>
      <c r="T1707" s="14">
        <f t="shared" si="185"/>
        <v>42256.458333333336</v>
      </c>
      <c r="U1707" s="13" t="str">
        <f t="shared" si="186"/>
        <v>Aug</v>
      </c>
      <c r="V1707" t="str">
        <f t="shared" si="187"/>
        <v>Sep</v>
      </c>
      <c r="W1707" t="str">
        <f t="shared" si="188"/>
        <v>2015</v>
      </c>
    </row>
    <row r="1708" spans="1:23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82"/>
        <v>0</v>
      </c>
      <c r="P1708" s="9">
        <f t="shared" si="183"/>
        <v>0</v>
      </c>
      <c r="Q1708" t="s">
        <v>8325</v>
      </c>
      <c r="R1708" t="s">
        <v>8347</v>
      </c>
      <c r="S1708" s="13">
        <f t="shared" si="184"/>
        <v>42179.098055555551</v>
      </c>
      <c r="T1708" s="14">
        <f t="shared" si="185"/>
        <v>42239.098055555551</v>
      </c>
      <c r="U1708" s="13" t="str">
        <f t="shared" si="186"/>
        <v>Jun</v>
      </c>
      <c r="V1708" t="str">
        <f t="shared" si="187"/>
        <v>Aug</v>
      </c>
      <c r="W1708" t="str">
        <f t="shared" si="188"/>
        <v>2015</v>
      </c>
    </row>
    <row r="1709" spans="1:23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82"/>
        <v>9.74</v>
      </c>
      <c r="P1709" s="9">
        <f t="shared" si="183"/>
        <v>54.111111111111114</v>
      </c>
      <c r="Q1709" t="s">
        <v>8325</v>
      </c>
      <c r="R1709" t="s">
        <v>8347</v>
      </c>
      <c r="S1709" s="13">
        <f t="shared" si="184"/>
        <v>42427.512673611105</v>
      </c>
      <c r="T1709" s="14">
        <f t="shared" si="185"/>
        <v>42457.471006944441</v>
      </c>
      <c r="U1709" s="13" t="str">
        <f t="shared" si="186"/>
        <v>Feb</v>
      </c>
      <c r="V1709" t="str">
        <f t="shared" si="187"/>
        <v>Mar</v>
      </c>
      <c r="W1709" t="str">
        <f t="shared" si="188"/>
        <v>2016</v>
      </c>
    </row>
    <row r="1710" spans="1:23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82"/>
        <v>0</v>
      </c>
      <c r="P1710" s="9">
        <f t="shared" si="183"/>
        <v>0</v>
      </c>
      <c r="Q1710" t="s">
        <v>8325</v>
      </c>
      <c r="R1710" t="s">
        <v>8347</v>
      </c>
      <c r="S1710" s="13">
        <f t="shared" si="184"/>
        <v>42451.658634259256</v>
      </c>
      <c r="T1710" s="14">
        <f t="shared" si="185"/>
        <v>42491.658634259256</v>
      </c>
      <c r="U1710" s="13" t="str">
        <f t="shared" si="186"/>
        <v>Mar</v>
      </c>
      <c r="V1710" t="str">
        <f t="shared" si="187"/>
        <v>May</v>
      </c>
      <c r="W1710" t="str">
        <f t="shared" si="188"/>
        <v>2016</v>
      </c>
    </row>
    <row r="1711" spans="1:23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82"/>
        <v>4.8571428571428568</v>
      </c>
      <c r="P1711" s="9">
        <f t="shared" si="183"/>
        <v>21.25</v>
      </c>
      <c r="Q1711" t="s">
        <v>8325</v>
      </c>
      <c r="R1711" t="s">
        <v>8347</v>
      </c>
      <c r="S1711" s="13">
        <f t="shared" si="184"/>
        <v>41841.355486111112</v>
      </c>
      <c r="T1711" s="14">
        <f t="shared" si="185"/>
        <v>41882.610416666663</v>
      </c>
      <c r="U1711" s="13" t="str">
        <f t="shared" si="186"/>
        <v>Jul</v>
      </c>
      <c r="V1711" t="str">
        <f t="shared" si="187"/>
        <v>Aug</v>
      </c>
      <c r="W1711" t="str">
        <f t="shared" si="188"/>
        <v>2014</v>
      </c>
    </row>
    <row r="1712" spans="1:23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82"/>
        <v>0.67999999999999994</v>
      </c>
      <c r="P1712" s="9">
        <f t="shared" si="183"/>
        <v>34</v>
      </c>
      <c r="Q1712" t="s">
        <v>8325</v>
      </c>
      <c r="R1712" t="s">
        <v>8347</v>
      </c>
      <c r="S1712" s="13">
        <f t="shared" si="184"/>
        <v>42341.382962962962</v>
      </c>
      <c r="T1712" s="14">
        <f t="shared" si="185"/>
        <v>42387.333333333336</v>
      </c>
      <c r="U1712" s="13" t="str">
        <f t="shared" si="186"/>
        <v>Dec</v>
      </c>
      <c r="V1712" t="str">
        <f t="shared" si="187"/>
        <v>Jan</v>
      </c>
      <c r="W1712" t="str">
        <f t="shared" si="188"/>
        <v>2015</v>
      </c>
    </row>
    <row r="1713" spans="1:23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82"/>
        <v>10.5</v>
      </c>
      <c r="P1713" s="9">
        <f t="shared" si="183"/>
        <v>525</v>
      </c>
      <c r="Q1713" t="s">
        <v>8325</v>
      </c>
      <c r="R1713" t="s">
        <v>8347</v>
      </c>
      <c r="S1713" s="13">
        <f t="shared" si="184"/>
        <v>41852.437893518516</v>
      </c>
      <c r="T1713" s="14">
        <f t="shared" si="185"/>
        <v>41883.437893518516</v>
      </c>
      <c r="U1713" s="13" t="str">
        <f t="shared" si="186"/>
        <v>Aug</v>
      </c>
      <c r="V1713" t="str">
        <f t="shared" si="187"/>
        <v>Sep</v>
      </c>
      <c r="W1713" t="str">
        <f t="shared" si="188"/>
        <v>2014</v>
      </c>
    </row>
    <row r="1714" spans="1:23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82"/>
        <v>0</v>
      </c>
      <c r="P1714" s="9">
        <f t="shared" si="183"/>
        <v>0</v>
      </c>
      <c r="Q1714" t="s">
        <v>8325</v>
      </c>
      <c r="R1714" t="s">
        <v>8347</v>
      </c>
      <c r="S1714" s="13">
        <f t="shared" si="184"/>
        <v>42125.705474537033</v>
      </c>
      <c r="T1714" s="14">
        <f t="shared" si="185"/>
        <v>42185.705474537033</v>
      </c>
      <c r="U1714" s="13" t="str">
        <f t="shared" si="186"/>
        <v>May</v>
      </c>
      <c r="V1714" t="str">
        <f t="shared" si="187"/>
        <v>Jun</v>
      </c>
      <c r="W1714" t="str">
        <f t="shared" si="188"/>
        <v>2015</v>
      </c>
    </row>
    <row r="1715" spans="1:23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82"/>
        <v>1.6666666666666667</v>
      </c>
      <c r="P1715" s="9">
        <f t="shared" si="183"/>
        <v>50</v>
      </c>
      <c r="Q1715" t="s">
        <v>8325</v>
      </c>
      <c r="R1715" t="s">
        <v>8347</v>
      </c>
      <c r="S1715" s="13">
        <f t="shared" si="184"/>
        <v>41887.592731481483</v>
      </c>
      <c r="T1715" s="14">
        <f t="shared" si="185"/>
        <v>41917.592731481483</v>
      </c>
      <c r="U1715" s="13" t="str">
        <f t="shared" si="186"/>
        <v>Sep</v>
      </c>
      <c r="V1715" t="str">
        <f t="shared" si="187"/>
        <v>Oct</v>
      </c>
      <c r="W1715" t="str">
        <f t="shared" si="188"/>
        <v>2014</v>
      </c>
    </row>
    <row r="1716" spans="1:23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82"/>
        <v>7.8680000000000003</v>
      </c>
      <c r="P1716" s="9">
        <f t="shared" si="183"/>
        <v>115.70588235294117</v>
      </c>
      <c r="Q1716" t="s">
        <v>8325</v>
      </c>
      <c r="R1716" t="s">
        <v>8347</v>
      </c>
      <c r="S1716" s="13">
        <f t="shared" si="184"/>
        <v>42095.710196759253</v>
      </c>
      <c r="T1716" s="14">
        <f t="shared" si="185"/>
        <v>42125.710196759253</v>
      </c>
      <c r="U1716" s="13" t="str">
        <f t="shared" si="186"/>
        <v>Apr</v>
      </c>
      <c r="V1716" t="str">
        <f t="shared" si="187"/>
        <v>May</v>
      </c>
      <c r="W1716" t="str">
        <f t="shared" si="188"/>
        <v>2015</v>
      </c>
    </row>
    <row r="1717" spans="1:23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82"/>
        <v>0.22</v>
      </c>
      <c r="P1717" s="9">
        <f t="shared" si="183"/>
        <v>5.5</v>
      </c>
      <c r="Q1717" t="s">
        <v>8325</v>
      </c>
      <c r="R1717" t="s">
        <v>8347</v>
      </c>
      <c r="S1717" s="13">
        <f t="shared" si="184"/>
        <v>42064.009085648147</v>
      </c>
      <c r="T1717" s="14">
        <f t="shared" si="185"/>
        <v>42093.931944444441</v>
      </c>
      <c r="U1717" s="13" t="str">
        <f t="shared" si="186"/>
        <v>Mar</v>
      </c>
      <c r="V1717" t="str">
        <f t="shared" si="187"/>
        <v>Mar</v>
      </c>
      <c r="W1717" t="str">
        <f t="shared" si="188"/>
        <v>2015</v>
      </c>
    </row>
    <row r="1718" spans="1:23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82"/>
        <v>7.5</v>
      </c>
      <c r="P1718" s="9">
        <f t="shared" si="183"/>
        <v>50</v>
      </c>
      <c r="Q1718" t="s">
        <v>8325</v>
      </c>
      <c r="R1718" t="s">
        <v>8347</v>
      </c>
      <c r="S1718" s="13">
        <f t="shared" si="184"/>
        <v>42673.369201388887</v>
      </c>
      <c r="T1718" s="14">
        <f t="shared" si="185"/>
        <v>42713.410868055558</v>
      </c>
      <c r="U1718" s="13" t="str">
        <f t="shared" si="186"/>
        <v>Oct</v>
      </c>
      <c r="V1718" t="str">
        <f t="shared" si="187"/>
        <v>Dec</v>
      </c>
      <c r="W1718" t="str">
        <f t="shared" si="188"/>
        <v>2016</v>
      </c>
    </row>
    <row r="1719" spans="1:23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82"/>
        <v>42.725880551301685</v>
      </c>
      <c r="P1719" s="9">
        <f t="shared" si="183"/>
        <v>34.024390243902438</v>
      </c>
      <c r="Q1719" t="s">
        <v>8325</v>
      </c>
      <c r="R1719" t="s">
        <v>8347</v>
      </c>
      <c r="S1719" s="13">
        <f t="shared" si="184"/>
        <v>42460.773587962962</v>
      </c>
      <c r="T1719" s="14">
        <f t="shared" si="185"/>
        <v>42480.958333333336</v>
      </c>
      <c r="U1719" s="13" t="str">
        <f t="shared" si="186"/>
        <v>Mar</v>
      </c>
      <c r="V1719" t="str">
        <f t="shared" si="187"/>
        <v>Apr</v>
      </c>
      <c r="W1719" t="str">
        <f t="shared" si="188"/>
        <v>2016</v>
      </c>
    </row>
    <row r="1720" spans="1:23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82"/>
        <v>0.2142857142857143</v>
      </c>
      <c r="P1720" s="9">
        <f t="shared" si="183"/>
        <v>37.5</v>
      </c>
      <c r="Q1720" t="s">
        <v>8325</v>
      </c>
      <c r="R1720" t="s">
        <v>8347</v>
      </c>
      <c r="S1720" s="13">
        <f t="shared" si="184"/>
        <v>42460.402187499996</v>
      </c>
      <c r="T1720" s="14">
        <f t="shared" si="185"/>
        <v>42503.999305555553</v>
      </c>
      <c r="U1720" s="13" t="str">
        <f t="shared" si="186"/>
        <v>Mar</v>
      </c>
      <c r="V1720" t="str">
        <f t="shared" si="187"/>
        <v>May</v>
      </c>
      <c r="W1720" t="str">
        <f t="shared" si="188"/>
        <v>2016</v>
      </c>
    </row>
    <row r="1721" spans="1:23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82"/>
        <v>0.87500000000000011</v>
      </c>
      <c r="P1721" s="9">
        <f t="shared" si="183"/>
        <v>11.666666666666666</v>
      </c>
      <c r="Q1721" t="s">
        <v>8325</v>
      </c>
      <c r="R1721" t="s">
        <v>8347</v>
      </c>
      <c r="S1721" s="13">
        <f t="shared" si="184"/>
        <v>41869.326284722221</v>
      </c>
      <c r="T1721" s="14">
        <f t="shared" si="185"/>
        <v>41899.326284722221</v>
      </c>
      <c r="U1721" s="13" t="str">
        <f t="shared" si="186"/>
        <v>Aug</v>
      </c>
      <c r="V1721" t="str">
        <f t="shared" si="187"/>
        <v>Sep</v>
      </c>
      <c r="W1721" t="str">
        <f t="shared" si="188"/>
        <v>2014</v>
      </c>
    </row>
    <row r="1722" spans="1:23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82"/>
        <v>5.625</v>
      </c>
      <c r="P1722" s="9">
        <f t="shared" si="183"/>
        <v>28.125</v>
      </c>
      <c r="Q1722" t="s">
        <v>8325</v>
      </c>
      <c r="R1722" t="s">
        <v>8347</v>
      </c>
      <c r="S1722" s="13">
        <f t="shared" si="184"/>
        <v>41922.574895833335</v>
      </c>
      <c r="T1722" s="14">
        <f t="shared" si="185"/>
        <v>41952.616562499999</v>
      </c>
      <c r="U1722" s="13" t="str">
        <f t="shared" si="186"/>
        <v>Oct</v>
      </c>
      <c r="V1722" t="str">
        <f t="shared" si="187"/>
        <v>Nov</v>
      </c>
      <c r="W1722" t="str">
        <f t="shared" si="188"/>
        <v>2014</v>
      </c>
    </row>
    <row r="1723" spans="1:23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82"/>
        <v>0</v>
      </c>
      <c r="P1723" s="9">
        <f t="shared" si="183"/>
        <v>0</v>
      </c>
      <c r="Q1723" t="s">
        <v>8325</v>
      </c>
      <c r="R1723" t="s">
        <v>8347</v>
      </c>
      <c r="S1723" s="13">
        <f t="shared" si="184"/>
        <v>42319.25304398148</v>
      </c>
      <c r="T1723" s="14">
        <f t="shared" si="185"/>
        <v>42349.25304398148</v>
      </c>
      <c r="U1723" s="13" t="str">
        <f t="shared" si="186"/>
        <v>Nov</v>
      </c>
      <c r="V1723" t="str">
        <f t="shared" si="187"/>
        <v>Dec</v>
      </c>
      <c r="W1723" t="str">
        <f t="shared" si="188"/>
        <v>2015</v>
      </c>
    </row>
    <row r="1724" spans="1:23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82"/>
        <v>3.4722222222222224E-2</v>
      </c>
      <c r="P1724" s="9">
        <f t="shared" si="183"/>
        <v>1</v>
      </c>
      <c r="Q1724" t="s">
        <v>8325</v>
      </c>
      <c r="R1724" t="s">
        <v>8347</v>
      </c>
      <c r="S1724" s="13">
        <f t="shared" si="184"/>
        <v>42425.752650462957</v>
      </c>
      <c r="T1724" s="14">
        <f t="shared" si="185"/>
        <v>42462.798611111109</v>
      </c>
      <c r="U1724" s="13" t="str">
        <f t="shared" si="186"/>
        <v>Feb</v>
      </c>
      <c r="V1724" t="str">
        <f t="shared" si="187"/>
        <v>Apr</v>
      </c>
      <c r="W1724" t="str">
        <f t="shared" si="188"/>
        <v>2016</v>
      </c>
    </row>
    <row r="1725" spans="1:23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82"/>
        <v>6.5</v>
      </c>
      <c r="P1725" s="9">
        <f t="shared" si="183"/>
        <v>216.66666666666666</v>
      </c>
      <c r="Q1725" t="s">
        <v>8325</v>
      </c>
      <c r="R1725" t="s">
        <v>8347</v>
      </c>
      <c r="S1725" s="13">
        <f t="shared" si="184"/>
        <v>42129.617071759254</v>
      </c>
      <c r="T1725" s="14">
        <f t="shared" si="185"/>
        <v>42186.041666666664</v>
      </c>
      <c r="U1725" s="13" t="str">
        <f t="shared" si="186"/>
        <v>May</v>
      </c>
      <c r="V1725" t="str">
        <f t="shared" si="187"/>
        <v>Jul</v>
      </c>
      <c r="W1725" t="str">
        <f t="shared" si="188"/>
        <v>2015</v>
      </c>
    </row>
    <row r="1726" spans="1:23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82"/>
        <v>0.58333333333333337</v>
      </c>
      <c r="P1726" s="9">
        <f t="shared" si="183"/>
        <v>8.75</v>
      </c>
      <c r="Q1726" t="s">
        <v>8325</v>
      </c>
      <c r="R1726" t="s">
        <v>8347</v>
      </c>
      <c r="S1726" s="13">
        <f t="shared" si="184"/>
        <v>41912.724097222221</v>
      </c>
      <c r="T1726" s="14">
        <f t="shared" si="185"/>
        <v>41942.724097222221</v>
      </c>
      <c r="U1726" s="13" t="str">
        <f t="shared" si="186"/>
        <v>Sep</v>
      </c>
      <c r="V1726" t="str">
        <f t="shared" si="187"/>
        <v>Oct</v>
      </c>
      <c r="W1726" t="str">
        <f t="shared" si="188"/>
        <v>2014</v>
      </c>
    </row>
    <row r="1727" spans="1:23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82"/>
        <v>10.181818181818182</v>
      </c>
      <c r="P1727" s="9">
        <f t="shared" si="183"/>
        <v>62.222222222222221</v>
      </c>
      <c r="Q1727" t="s">
        <v>8325</v>
      </c>
      <c r="R1727" t="s">
        <v>8347</v>
      </c>
      <c r="S1727" s="13">
        <f t="shared" si="184"/>
        <v>41845.759826388887</v>
      </c>
      <c r="T1727" s="14">
        <f t="shared" si="185"/>
        <v>41875.759826388887</v>
      </c>
      <c r="U1727" s="13" t="str">
        <f t="shared" si="186"/>
        <v>Jul</v>
      </c>
      <c r="V1727" t="str">
        <f t="shared" si="187"/>
        <v>Aug</v>
      </c>
      <c r="W1727" t="str">
        <f t="shared" si="188"/>
        <v>2014</v>
      </c>
    </row>
    <row r="1728" spans="1:23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82"/>
        <v>33.784615384615385</v>
      </c>
      <c r="P1728" s="9">
        <f t="shared" si="183"/>
        <v>137.25</v>
      </c>
      <c r="Q1728" t="s">
        <v>8325</v>
      </c>
      <c r="R1728" t="s">
        <v>8347</v>
      </c>
      <c r="S1728" s="13">
        <f t="shared" si="184"/>
        <v>41788.711388888885</v>
      </c>
      <c r="T1728" s="14">
        <f t="shared" si="185"/>
        <v>41817.711388888885</v>
      </c>
      <c r="U1728" s="13" t="str">
        <f t="shared" si="186"/>
        <v>May</v>
      </c>
      <c r="V1728" t="str">
        <f t="shared" si="187"/>
        <v>Jun</v>
      </c>
      <c r="W1728" t="str">
        <f t="shared" si="188"/>
        <v>2014</v>
      </c>
    </row>
    <row r="1729" spans="1:23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82"/>
        <v>3.3333333333333333E-2</v>
      </c>
      <c r="P1729" s="9">
        <f t="shared" si="183"/>
        <v>1</v>
      </c>
      <c r="Q1729" t="s">
        <v>8325</v>
      </c>
      <c r="R1729" t="s">
        <v>8347</v>
      </c>
      <c r="S1729" s="13">
        <f t="shared" si="184"/>
        <v>42044.719641203701</v>
      </c>
      <c r="T1729" s="14">
        <f t="shared" si="185"/>
        <v>42099.249999999993</v>
      </c>
      <c r="U1729" s="13" t="str">
        <f t="shared" si="186"/>
        <v>Feb</v>
      </c>
      <c r="V1729" t="str">
        <f t="shared" si="187"/>
        <v>Apr</v>
      </c>
      <c r="W1729" t="str">
        <f t="shared" si="188"/>
        <v>2015</v>
      </c>
    </row>
    <row r="1730" spans="1:23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89">(E1730/D1730)*100</f>
        <v>68.400000000000006</v>
      </c>
      <c r="P1730" s="9">
        <f t="shared" ref="P1730:P1793" si="190">IFERROR(E1730/L1730,0)</f>
        <v>122.14285714285714</v>
      </c>
      <c r="Q1730" t="s">
        <v>8325</v>
      </c>
      <c r="R1730" t="s">
        <v>8347</v>
      </c>
      <c r="S1730" s="13">
        <f t="shared" ref="S1730:S1793" si="191">(J1730/86400)+25569+(-5/24)</f>
        <v>42268.417523148142</v>
      </c>
      <c r="T1730" s="14">
        <f t="shared" ref="T1730:T1793" si="192">(I1730/86400)+25569+(-5/24)</f>
        <v>42298.417523148142</v>
      </c>
      <c r="U1730" s="13" t="str">
        <f t="shared" ref="U1730:U1793" si="193">TEXT((S1730),"mmm")</f>
        <v>Sep</v>
      </c>
      <c r="V1730" t="str">
        <f t="shared" ref="V1730:V1793" si="194">TEXT((T1730),"mmm")</f>
        <v>Oct</v>
      </c>
      <c r="W1730" t="str">
        <f t="shared" ref="W1730:W1793" si="195">TEXT((S1730),"yyyy")</f>
        <v>2015</v>
      </c>
    </row>
    <row r="1731" spans="1:23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89"/>
        <v>0</v>
      </c>
      <c r="P1731" s="9">
        <f t="shared" si="190"/>
        <v>0</v>
      </c>
      <c r="Q1731" t="s">
        <v>8325</v>
      </c>
      <c r="R1731" t="s">
        <v>8347</v>
      </c>
      <c r="S1731" s="13">
        <f t="shared" si="191"/>
        <v>42470.843819444439</v>
      </c>
      <c r="T1731" s="14">
        <f t="shared" si="192"/>
        <v>42530.843819444439</v>
      </c>
      <c r="U1731" s="13" t="str">
        <f t="shared" si="193"/>
        <v>Apr</v>
      </c>
      <c r="V1731" t="str">
        <f t="shared" si="194"/>
        <v>Jun</v>
      </c>
      <c r="W1731" t="str">
        <f t="shared" si="195"/>
        <v>2016</v>
      </c>
    </row>
    <row r="1732" spans="1:23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89"/>
        <v>0</v>
      </c>
      <c r="P1732" s="9">
        <f t="shared" si="190"/>
        <v>0</v>
      </c>
      <c r="Q1732" t="s">
        <v>8325</v>
      </c>
      <c r="R1732" t="s">
        <v>8347</v>
      </c>
      <c r="S1732" s="13">
        <f t="shared" si="191"/>
        <v>42271.879432870366</v>
      </c>
      <c r="T1732" s="14">
        <f t="shared" si="192"/>
        <v>42301.879432870366</v>
      </c>
      <c r="U1732" s="13" t="str">
        <f t="shared" si="193"/>
        <v>Sep</v>
      </c>
      <c r="V1732" t="str">
        <f t="shared" si="194"/>
        <v>Oct</v>
      </c>
      <c r="W1732" t="str">
        <f t="shared" si="195"/>
        <v>2015</v>
      </c>
    </row>
    <row r="1733" spans="1:23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89"/>
        <v>0</v>
      </c>
      <c r="P1733" s="9">
        <f t="shared" si="190"/>
        <v>0</v>
      </c>
      <c r="Q1733" t="s">
        <v>8325</v>
      </c>
      <c r="R1733" t="s">
        <v>8347</v>
      </c>
      <c r="S1733" s="13">
        <f t="shared" si="191"/>
        <v>42152.698518518511</v>
      </c>
      <c r="T1733" s="14">
        <f t="shared" si="192"/>
        <v>42166.416666666664</v>
      </c>
      <c r="U1733" s="13" t="str">
        <f t="shared" si="193"/>
        <v>May</v>
      </c>
      <c r="V1733" t="str">
        <f t="shared" si="194"/>
        <v>Jun</v>
      </c>
      <c r="W1733" t="str">
        <f t="shared" si="195"/>
        <v>2015</v>
      </c>
    </row>
    <row r="1734" spans="1:23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89"/>
        <v>0</v>
      </c>
      <c r="P1734" s="9">
        <f t="shared" si="190"/>
        <v>0</v>
      </c>
      <c r="Q1734" t="s">
        <v>8325</v>
      </c>
      <c r="R1734" t="s">
        <v>8347</v>
      </c>
      <c r="S1734" s="13">
        <f t="shared" si="191"/>
        <v>42325.475474537037</v>
      </c>
      <c r="T1734" s="14">
        <f t="shared" si="192"/>
        <v>42384.999999999993</v>
      </c>
      <c r="U1734" s="13" t="str">
        <f t="shared" si="193"/>
        <v>Nov</v>
      </c>
      <c r="V1734" t="str">
        <f t="shared" si="194"/>
        <v>Jan</v>
      </c>
      <c r="W1734" t="str">
        <f t="shared" si="195"/>
        <v>2015</v>
      </c>
    </row>
    <row r="1735" spans="1:23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89"/>
        <v>0</v>
      </c>
      <c r="P1735" s="9">
        <f t="shared" si="190"/>
        <v>0</v>
      </c>
      <c r="Q1735" t="s">
        <v>8325</v>
      </c>
      <c r="R1735" t="s">
        <v>8347</v>
      </c>
      <c r="S1735" s="13">
        <f t="shared" si="191"/>
        <v>42614.467291666668</v>
      </c>
      <c r="T1735" s="14">
        <f t="shared" si="192"/>
        <v>42626.687499999993</v>
      </c>
      <c r="U1735" s="13" t="str">
        <f t="shared" si="193"/>
        <v>Sep</v>
      </c>
      <c r="V1735" t="str">
        <f t="shared" si="194"/>
        <v>Sep</v>
      </c>
      <c r="W1735" t="str">
        <f t="shared" si="195"/>
        <v>2016</v>
      </c>
    </row>
    <row r="1736" spans="1:23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89"/>
        <v>2.2222222222222223E-2</v>
      </c>
      <c r="P1736" s="9">
        <f t="shared" si="190"/>
        <v>1</v>
      </c>
      <c r="Q1736" t="s">
        <v>8325</v>
      </c>
      <c r="R1736" t="s">
        <v>8347</v>
      </c>
      <c r="S1736" s="13">
        <f t="shared" si="191"/>
        <v>42101.828194444439</v>
      </c>
      <c r="T1736" s="14">
        <f t="shared" si="192"/>
        <v>42131.828194444439</v>
      </c>
      <c r="U1736" s="13" t="str">
        <f t="shared" si="193"/>
        <v>Apr</v>
      </c>
      <c r="V1736" t="str">
        <f t="shared" si="194"/>
        <v>May</v>
      </c>
      <c r="W1736" t="str">
        <f t="shared" si="195"/>
        <v>2015</v>
      </c>
    </row>
    <row r="1737" spans="1:23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89"/>
        <v>11</v>
      </c>
      <c r="P1737" s="9">
        <f t="shared" si="190"/>
        <v>55</v>
      </c>
      <c r="Q1737" t="s">
        <v>8325</v>
      </c>
      <c r="R1737" t="s">
        <v>8347</v>
      </c>
      <c r="S1737" s="13">
        <f t="shared" si="191"/>
        <v>42559.605844907404</v>
      </c>
      <c r="T1737" s="14">
        <f t="shared" si="192"/>
        <v>42589.605844907404</v>
      </c>
      <c r="U1737" s="13" t="str">
        <f t="shared" si="193"/>
        <v>Jul</v>
      </c>
      <c r="V1737" t="str">
        <f t="shared" si="194"/>
        <v>Aug</v>
      </c>
      <c r="W1737" t="str">
        <f t="shared" si="195"/>
        <v>2016</v>
      </c>
    </row>
    <row r="1738" spans="1:23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89"/>
        <v>0.73333333333333328</v>
      </c>
      <c r="P1738" s="9">
        <f t="shared" si="190"/>
        <v>22</v>
      </c>
      <c r="Q1738" t="s">
        <v>8325</v>
      </c>
      <c r="R1738" t="s">
        <v>8347</v>
      </c>
      <c r="S1738" s="13">
        <f t="shared" si="191"/>
        <v>42286.65315972222</v>
      </c>
      <c r="T1738" s="14">
        <f t="shared" si="192"/>
        <v>42316.694826388884</v>
      </c>
      <c r="U1738" s="13" t="str">
        <f t="shared" si="193"/>
        <v>Oct</v>
      </c>
      <c r="V1738" t="str">
        <f t="shared" si="194"/>
        <v>Nov</v>
      </c>
      <c r="W1738" t="str">
        <f t="shared" si="195"/>
        <v>2015</v>
      </c>
    </row>
    <row r="1739" spans="1:23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89"/>
        <v>21.25</v>
      </c>
      <c r="P1739" s="9">
        <f t="shared" si="190"/>
        <v>56.666666666666664</v>
      </c>
      <c r="Q1739" t="s">
        <v>8325</v>
      </c>
      <c r="R1739" t="s">
        <v>8347</v>
      </c>
      <c r="S1739" s="13">
        <f t="shared" si="191"/>
        <v>42175.740648148145</v>
      </c>
      <c r="T1739" s="14">
        <f t="shared" si="192"/>
        <v>42205.740648148145</v>
      </c>
      <c r="U1739" s="13" t="str">
        <f t="shared" si="193"/>
        <v>Jun</v>
      </c>
      <c r="V1739" t="str">
        <f t="shared" si="194"/>
        <v>Jul</v>
      </c>
      <c r="W1739" t="str">
        <f t="shared" si="195"/>
        <v>2015</v>
      </c>
    </row>
    <row r="1740" spans="1:23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89"/>
        <v>0.4</v>
      </c>
      <c r="P1740" s="9">
        <f t="shared" si="190"/>
        <v>20</v>
      </c>
      <c r="Q1740" t="s">
        <v>8325</v>
      </c>
      <c r="R1740" t="s">
        <v>8347</v>
      </c>
      <c r="S1740" s="13">
        <f t="shared" si="191"/>
        <v>41884.665995370371</v>
      </c>
      <c r="T1740" s="14">
        <f t="shared" si="192"/>
        <v>41914.665995370371</v>
      </c>
      <c r="U1740" s="13" t="str">
        <f t="shared" si="193"/>
        <v>Sep</v>
      </c>
      <c r="V1740" t="str">
        <f t="shared" si="194"/>
        <v>Oct</v>
      </c>
      <c r="W1740" t="str">
        <f t="shared" si="195"/>
        <v>2014</v>
      </c>
    </row>
    <row r="1741" spans="1:23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89"/>
        <v>0.1</v>
      </c>
      <c r="P1741" s="9">
        <f t="shared" si="190"/>
        <v>1</v>
      </c>
      <c r="Q1741" t="s">
        <v>8325</v>
      </c>
      <c r="R1741" t="s">
        <v>8347</v>
      </c>
      <c r="S1741" s="13">
        <f t="shared" si="191"/>
        <v>42435.665879629632</v>
      </c>
      <c r="T1741" s="14">
        <f t="shared" si="192"/>
        <v>42494.624212962961</v>
      </c>
      <c r="U1741" s="13" t="str">
        <f t="shared" si="193"/>
        <v>Mar</v>
      </c>
      <c r="V1741" t="str">
        <f t="shared" si="194"/>
        <v>May</v>
      </c>
      <c r="W1741" t="str">
        <f t="shared" si="195"/>
        <v>2016</v>
      </c>
    </row>
    <row r="1742" spans="1:23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89"/>
        <v>0</v>
      </c>
      <c r="P1742" s="9">
        <f t="shared" si="190"/>
        <v>0</v>
      </c>
      <c r="Q1742" t="s">
        <v>8325</v>
      </c>
      <c r="R1742" t="s">
        <v>8347</v>
      </c>
      <c r="S1742" s="13">
        <f t="shared" si="191"/>
        <v>42171.609050925923</v>
      </c>
      <c r="T1742" s="14">
        <f t="shared" si="192"/>
        <v>42201.609050925923</v>
      </c>
      <c r="U1742" s="13" t="str">
        <f t="shared" si="193"/>
        <v>Jun</v>
      </c>
      <c r="V1742" t="str">
        <f t="shared" si="194"/>
        <v>Jul</v>
      </c>
      <c r="W1742" t="str">
        <f t="shared" si="195"/>
        <v>2015</v>
      </c>
    </row>
    <row r="1743" spans="1:23" ht="45" x14ac:dyDescent="0.2">
      <c r="A1743">
        <v>2261</v>
      </c>
      <c r="B1743" s="3" t="s">
        <v>2262</v>
      </c>
      <c r="C1743" s="3" t="s">
        <v>6371</v>
      </c>
      <c r="D1743">
        <v>1000</v>
      </c>
      <c r="E1743">
        <v>7795</v>
      </c>
      <c r="F1743" t="s">
        <v>8219</v>
      </c>
      <c r="G1743" t="s">
        <v>8226</v>
      </c>
      <c r="H1743" t="s">
        <v>8248</v>
      </c>
      <c r="I1743">
        <v>1487093020</v>
      </c>
      <c r="J1743">
        <v>1485278620</v>
      </c>
      <c r="K1743" t="b">
        <v>0</v>
      </c>
      <c r="L1743">
        <v>210</v>
      </c>
      <c r="M1743" t="b">
        <v>1</v>
      </c>
      <c r="N1743" t="s">
        <v>8297</v>
      </c>
      <c r="O1743" s="8">
        <f t="shared" si="189"/>
        <v>779.5</v>
      </c>
      <c r="P1743" s="9">
        <f t="shared" si="190"/>
        <v>37.11904761904762</v>
      </c>
      <c r="Q1743" t="s">
        <v>8333</v>
      </c>
      <c r="R1743" t="s">
        <v>8351</v>
      </c>
      <c r="S1743" s="13">
        <f t="shared" si="191"/>
        <v>42759.516435185178</v>
      </c>
      <c r="T1743" s="14">
        <f t="shared" si="192"/>
        <v>42780.516435185178</v>
      </c>
      <c r="U1743" s="13" t="str">
        <f t="shared" si="193"/>
        <v>Jan</v>
      </c>
      <c r="V1743" t="str">
        <f t="shared" si="194"/>
        <v>Feb</v>
      </c>
      <c r="W1743" t="str">
        <f t="shared" si="195"/>
        <v>2017</v>
      </c>
    </row>
    <row r="1744" spans="1:23" ht="45" x14ac:dyDescent="0.2">
      <c r="A1744">
        <v>2263</v>
      </c>
      <c r="B1744" s="3" t="s">
        <v>2264</v>
      </c>
      <c r="C1744" s="3" t="s">
        <v>6373</v>
      </c>
      <c r="D1744">
        <v>7500</v>
      </c>
      <c r="E1744">
        <v>8666</v>
      </c>
      <c r="F1744" t="s">
        <v>8219</v>
      </c>
      <c r="G1744" t="s">
        <v>8235</v>
      </c>
      <c r="H1744" t="s">
        <v>8255</v>
      </c>
      <c r="I1744">
        <v>1422734313</v>
      </c>
      <c r="J1744">
        <v>1420919913</v>
      </c>
      <c r="K1744" t="b">
        <v>0</v>
      </c>
      <c r="L1744">
        <v>60</v>
      </c>
      <c r="M1744" t="b">
        <v>1</v>
      </c>
      <c r="N1744" t="s">
        <v>8297</v>
      </c>
      <c r="O1744" s="8">
        <f t="shared" si="189"/>
        <v>115.54666666666667</v>
      </c>
      <c r="P1744" s="9">
        <f t="shared" si="190"/>
        <v>144.43333333333334</v>
      </c>
      <c r="Q1744" t="s">
        <v>8333</v>
      </c>
      <c r="R1744" t="s">
        <v>8351</v>
      </c>
      <c r="S1744" s="13">
        <f t="shared" si="191"/>
        <v>42014.623993055553</v>
      </c>
      <c r="T1744" s="14">
        <f t="shared" si="192"/>
        <v>42035.623993055553</v>
      </c>
      <c r="U1744" s="13" t="str">
        <f t="shared" si="193"/>
        <v>Jan</v>
      </c>
      <c r="V1744" t="str">
        <f t="shared" si="194"/>
        <v>Jan</v>
      </c>
      <c r="W1744" t="str">
        <f t="shared" si="195"/>
        <v>2015</v>
      </c>
    </row>
    <row r="1745" spans="1:23" ht="45" x14ac:dyDescent="0.2">
      <c r="A1745">
        <v>2274</v>
      </c>
      <c r="B1745" s="3" t="s">
        <v>2275</v>
      </c>
      <c r="C1745" s="3" t="s">
        <v>6384</v>
      </c>
      <c r="D1745">
        <v>2500</v>
      </c>
      <c r="E1745">
        <v>2990</v>
      </c>
      <c r="F1745" t="s">
        <v>8219</v>
      </c>
      <c r="G1745" t="s">
        <v>8224</v>
      </c>
      <c r="H1745" t="s">
        <v>8246</v>
      </c>
      <c r="I1745">
        <v>1393156857</v>
      </c>
      <c r="J1745">
        <v>1390564857</v>
      </c>
      <c r="K1745" t="b">
        <v>0</v>
      </c>
      <c r="L1745">
        <v>99</v>
      </c>
      <c r="M1745" t="b">
        <v>1</v>
      </c>
      <c r="N1745" t="s">
        <v>8297</v>
      </c>
      <c r="O1745" s="8">
        <f t="shared" si="189"/>
        <v>119.6</v>
      </c>
      <c r="P1745" s="9">
        <f t="shared" si="190"/>
        <v>30.202020202020201</v>
      </c>
      <c r="Q1745" t="s">
        <v>8333</v>
      </c>
      <c r="R1745" t="s">
        <v>8351</v>
      </c>
      <c r="S1745" s="13">
        <f t="shared" si="191"/>
        <v>41663.292326388888</v>
      </c>
      <c r="T1745" s="14">
        <f t="shared" si="192"/>
        <v>41693.292326388888</v>
      </c>
      <c r="U1745" s="13" t="str">
        <f t="shared" si="193"/>
        <v>Jan</v>
      </c>
      <c r="V1745" t="str">
        <f t="shared" si="194"/>
        <v>Feb</v>
      </c>
      <c r="W1745" t="str">
        <f t="shared" si="195"/>
        <v>2014</v>
      </c>
    </row>
    <row r="1746" spans="1:23" ht="45" x14ac:dyDescent="0.2">
      <c r="A1746">
        <v>2277</v>
      </c>
      <c r="B1746" s="3" t="s">
        <v>2278</v>
      </c>
      <c r="C1746" s="3" t="s">
        <v>6387</v>
      </c>
      <c r="D1746">
        <v>8500</v>
      </c>
      <c r="E1746">
        <v>11992</v>
      </c>
      <c r="F1746" t="s">
        <v>8219</v>
      </c>
      <c r="G1746" t="s">
        <v>8224</v>
      </c>
      <c r="H1746" t="s">
        <v>8246</v>
      </c>
      <c r="I1746">
        <v>1330359423</v>
      </c>
      <c r="J1746">
        <v>1327767423</v>
      </c>
      <c r="K1746" t="b">
        <v>0</v>
      </c>
      <c r="L1746">
        <v>207</v>
      </c>
      <c r="M1746" t="b">
        <v>1</v>
      </c>
      <c r="N1746" t="s">
        <v>8297</v>
      </c>
      <c r="O1746" s="8">
        <f t="shared" si="189"/>
        <v>141.08235294117648</v>
      </c>
      <c r="P1746" s="9">
        <f t="shared" si="190"/>
        <v>57.932367149758456</v>
      </c>
      <c r="Q1746" t="s">
        <v>8333</v>
      </c>
      <c r="R1746" t="s">
        <v>8351</v>
      </c>
      <c r="S1746" s="13">
        <f t="shared" si="191"/>
        <v>40936.470173611109</v>
      </c>
      <c r="T1746" s="14">
        <f t="shared" si="192"/>
        <v>40966.470173611109</v>
      </c>
      <c r="U1746" s="13" t="str">
        <f t="shared" si="193"/>
        <v>Jan</v>
      </c>
      <c r="V1746" t="str">
        <f t="shared" si="194"/>
        <v>Feb</v>
      </c>
      <c r="W1746" t="str">
        <f t="shared" si="195"/>
        <v>2012</v>
      </c>
    </row>
    <row r="1747" spans="1:23" ht="45" x14ac:dyDescent="0.2">
      <c r="A1747">
        <v>2279</v>
      </c>
      <c r="B1747" s="3" t="s">
        <v>2280</v>
      </c>
      <c r="C1747" s="3" t="s">
        <v>6389</v>
      </c>
      <c r="D1747">
        <v>1000</v>
      </c>
      <c r="E1747">
        <v>1538</v>
      </c>
      <c r="F1747" t="s">
        <v>8219</v>
      </c>
      <c r="G1747" t="s">
        <v>8224</v>
      </c>
      <c r="H1747" t="s">
        <v>8246</v>
      </c>
      <c r="I1747">
        <v>1423022400</v>
      </c>
      <c r="J1747">
        <v>1421436099</v>
      </c>
      <c r="K1747" t="b">
        <v>0</v>
      </c>
      <c r="L1747">
        <v>32</v>
      </c>
      <c r="M1747" t="b">
        <v>1</v>
      </c>
      <c r="N1747" t="s">
        <v>8297</v>
      </c>
      <c r="O1747" s="8">
        <f t="shared" si="189"/>
        <v>153.80000000000001</v>
      </c>
      <c r="P1747" s="9">
        <f t="shared" si="190"/>
        <v>48.0625</v>
      </c>
      <c r="Q1747" t="s">
        <v>8333</v>
      </c>
      <c r="R1747" t="s">
        <v>8351</v>
      </c>
      <c r="S1747" s="13">
        <f t="shared" si="191"/>
        <v>42020.598368055558</v>
      </c>
      <c r="T1747" s="14">
        <f t="shared" si="192"/>
        <v>42038.958333333336</v>
      </c>
      <c r="U1747" s="13" t="str">
        <f t="shared" si="193"/>
        <v>Jan</v>
      </c>
      <c r="V1747" t="str">
        <f t="shared" si="194"/>
        <v>Feb</v>
      </c>
      <c r="W1747" t="str">
        <f t="shared" si="195"/>
        <v>2015</v>
      </c>
    </row>
    <row r="1748" spans="1:23" ht="45" x14ac:dyDescent="0.2">
      <c r="A1748">
        <v>2296</v>
      </c>
      <c r="B1748" s="3" t="s">
        <v>2297</v>
      </c>
      <c r="C1748" s="3" t="s">
        <v>6406</v>
      </c>
      <c r="D1748">
        <v>7000</v>
      </c>
      <c r="E1748">
        <v>10435</v>
      </c>
      <c r="F1748" t="s">
        <v>8219</v>
      </c>
      <c r="G1748" t="s">
        <v>8224</v>
      </c>
      <c r="H1748" t="s">
        <v>8246</v>
      </c>
      <c r="I1748">
        <v>1330018426</v>
      </c>
      <c r="J1748">
        <v>1326994426</v>
      </c>
      <c r="K1748" t="b">
        <v>0</v>
      </c>
      <c r="L1748">
        <v>145</v>
      </c>
      <c r="M1748" t="b">
        <v>1</v>
      </c>
      <c r="N1748" t="s">
        <v>8276</v>
      </c>
      <c r="O1748" s="8">
        <f t="shared" si="189"/>
        <v>149.07142857142856</v>
      </c>
      <c r="P1748" s="9">
        <f t="shared" si="190"/>
        <v>71.965517241379317</v>
      </c>
      <c r="Q1748" t="s">
        <v>8325</v>
      </c>
      <c r="R1748" t="s">
        <v>8326</v>
      </c>
      <c r="S1748" s="13">
        <f t="shared" si="191"/>
        <v>40927.52344907407</v>
      </c>
      <c r="T1748" s="14">
        <f t="shared" si="192"/>
        <v>40962.52344907407</v>
      </c>
      <c r="U1748" s="13" t="str">
        <f t="shared" si="193"/>
        <v>Jan</v>
      </c>
      <c r="V1748" t="str">
        <f t="shared" si="194"/>
        <v>Feb</v>
      </c>
      <c r="W1748" t="str">
        <f t="shared" si="195"/>
        <v>2012</v>
      </c>
    </row>
    <row r="1749" spans="1:23" ht="30" x14ac:dyDescent="0.2">
      <c r="A1749">
        <v>2299</v>
      </c>
      <c r="B1749" s="3" t="s">
        <v>2300</v>
      </c>
      <c r="C1749" s="3" t="s">
        <v>6409</v>
      </c>
      <c r="D1749">
        <v>300</v>
      </c>
      <c r="E1749">
        <v>1050.5</v>
      </c>
      <c r="F1749" t="s">
        <v>8219</v>
      </c>
      <c r="G1749" t="s">
        <v>8224</v>
      </c>
      <c r="H1749" t="s">
        <v>8246</v>
      </c>
      <c r="I1749">
        <v>1296953209</v>
      </c>
      <c r="J1749">
        <v>1295657209</v>
      </c>
      <c r="K1749" t="b">
        <v>0</v>
      </c>
      <c r="L1749">
        <v>14</v>
      </c>
      <c r="M1749" t="b">
        <v>1</v>
      </c>
      <c r="N1749" t="s">
        <v>8276</v>
      </c>
      <c r="O1749" s="8">
        <f t="shared" si="189"/>
        <v>350.16666666666663</v>
      </c>
      <c r="P1749" s="9">
        <f t="shared" si="190"/>
        <v>75.035714285714292</v>
      </c>
      <c r="Q1749" t="s">
        <v>8325</v>
      </c>
      <c r="R1749" t="s">
        <v>8326</v>
      </c>
      <c r="S1749" s="13">
        <f t="shared" si="191"/>
        <v>40564.824178240735</v>
      </c>
      <c r="T1749" s="14">
        <f t="shared" si="192"/>
        <v>40579.824178240735</v>
      </c>
      <c r="U1749" s="13" t="str">
        <f t="shared" si="193"/>
        <v>Jan</v>
      </c>
      <c r="V1749" t="str">
        <f t="shared" si="194"/>
        <v>Feb</v>
      </c>
      <c r="W1749" t="str">
        <f t="shared" si="195"/>
        <v>2011</v>
      </c>
    </row>
    <row r="1750" spans="1:23" ht="45" x14ac:dyDescent="0.2">
      <c r="A1750">
        <v>2317</v>
      </c>
      <c r="B1750" s="3" t="s">
        <v>2318</v>
      </c>
      <c r="C1750" s="3" t="s">
        <v>6427</v>
      </c>
      <c r="D1750">
        <v>400</v>
      </c>
      <c r="E1750">
        <v>416</v>
      </c>
      <c r="F1750" t="s">
        <v>8219</v>
      </c>
      <c r="G1750" t="s">
        <v>8224</v>
      </c>
      <c r="H1750" t="s">
        <v>8246</v>
      </c>
      <c r="I1750">
        <v>1266210000</v>
      </c>
      <c r="J1750">
        <v>1263474049</v>
      </c>
      <c r="K1750" t="b">
        <v>1</v>
      </c>
      <c r="L1750">
        <v>22</v>
      </c>
      <c r="M1750" t="b">
        <v>1</v>
      </c>
      <c r="N1750" t="s">
        <v>8279</v>
      </c>
      <c r="O1750" s="8">
        <f t="shared" si="189"/>
        <v>104</v>
      </c>
      <c r="P1750" s="9">
        <f t="shared" si="190"/>
        <v>18.90909090909091</v>
      </c>
      <c r="Q1750" t="s">
        <v>8325</v>
      </c>
      <c r="R1750" t="s">
        <v>8329</v>
      </c>
      <c r="S1750" s="13">
        <f t="shared" si="191"/>
        <v>40192.33390046296</v>
      </c>
      <c r="T1750" s="14">
        <f t="shared" si="192"/>
        <v>40224</v>
      </c>
      <c r="U1750" s="13" t="str">
        <f t="shared" si="193"/>
        <v>Jan</v>
      </c>
      <c r="V1750" t="str">
        <f t="shared" si="194"/>
        <v>Feb</v>
      </c>
      <c r="W1750" t="str">
        <f t="shared" si="195"/>
        <v>2010</v>
      </c>
    </row>
    <row r="1751" spans="1:23" ht="45" x14ac:dyDescent="0.2">
      <c r="A1751">
        <v>2332</v>
      </c>
      <c r="B1751" s="3" t="s">
        <v>2333</v>
      </c>
      <c r="C1751" s="3" t="s">
        <v>6442</v>
      </c>
      <c r="D1751">
        <v>25000</v>
      </c>
      <c r="E1751">
        <v>26577</v>
      </c>
      <c r="F1751" t="s">
        <v>8219</v>
      </c>
      <c r="G1751" t="s">
        <v>8224</v>
      </c>
      <c r="H1751" t="s">
        <v>8246</v>
      </c>
      <c r="I1751">
        <v>1423235071</v>
      </c>
      <c r="J1751">
        <v>1420643071</v>
      </c>
      <c r="K1751" t="b">
        <v>1</v>
      </c>
      <c r="L1751">
        <v>352</v>
      </c>
      <c r="M1751" t="b">
        <v>1</v>
      </c>
      <c r="N1751" t="s">
        <v>8298</v>
      </c>
      <c r="O1751" s="8">
        <f t="shared" si="189"/>
        <v>106.30800000000001</v>
      </c>
      <c r="P1751" s="9">
        <f t="shared" si="190"/>
        <v>75.502840909090907</v>
      </c>
      <c r="Q1751" t="s">
        <v>8336</v>
      </c>
      <c r="R1751" t="s">
        <v>8352</v>
      </c>
      <c r="S1751" s="13">
        <f t="shared" si="191"/>
        <v>42011.419803240737</v>
      </c>
      <c r="T1751" s="14">
        <f t="shared" si="192"/>
        <v>42041.419803240737</v>
      </c>
      <c r="U1751" s="13" t="str">
        <f t="shared" si="193"/>
        <v>Jan</v>
      </c>
      <c r="V1751" t="str">
        <f t="shared" si="194"/>
        <v>Feb</v>
      </c>
      <c r="W1751" t="str">
        <f t="shared" si="195"/>
        <v>2015</v>
      </c>
    </row>
    <row r="1752" spans="1:23" ht="45" x14ac:dyDescent="0.2">
      <c r="A1752">
        <v>2336</v>
      </c>
      <c r="B1752" s="3" t="s">
        <v>2337</v>
      </c>
      <c r="C1752" s="3" t="s">
        <v>6446</v>
      </c>
      <c r="D1752">
        <v>20000</v>
      </c>
      <c r="E1752">
        <v>104146.51</v>
      </c>
      <c r="F1752" t="s">
        <v>8219</v>
      </c>
      <c r="G1752" t="s">
        <v>8224</v>
      </c>
      <c r="H1752" t="s">
        <v>8246</v>
      </c>
      <c r="I1752">
        <v>1394316695</v>
      </c>
      <c r="J1752">
        <v>1390860695</v>
      </c>
      <c r="K1752" t="b">
        <v>1</v>
      </c>
      <c r="L1752">
        <v>2165</v>
      </c>
      <c r="M1752" t="b">
        <v>1</v>
      </c>
      <c r="N1752" t="s">
        <v>8298</v>
      </c>
      <c r="O1752" s="8">
        <f t="shared" si="189"/>
        <v>520.73254999999995</v>
      </c>
      <c r="P1752" s="9">
        <f t="shared" si="190"/>
        <v>48.104623556581984</v>
      </c>
      <c r="Q1752" t="s">
        <v>8336</v>
      </c>
      <c r="R1752" t="s">
        <v>8352</v>
      </c>
      <c r="S1752" s="13">
        <f t="shared" si="191"/>
        <v>41666.716377314813</v>
      </c>
      <c r="T1752" s="14">
        <f t="shared" si="192"/>
        <v>41706.716377314813</v>
      </c>
      <c r="U1752" s="13" t="str">
        <f t="shared" si="193"/>
        <v>Jan</v>
      </c>
      <c r="V1752" t="str">
        <f t="shared" si="194"/>
        <v>Mar</v>
      </c>
      <c r="W1752" t="str">
        <f t="shared" si="195"/>
        <v>2014</v>
      </c>
    </row>
    <row r="1753" spans="1:23" ht="45" x14ac:dyDescent="0.2">
      <c r="A1753">
        <v>2453</v>
      </c>
      <c r="B1753" s="3" t="s">
        <v>2454</v>
      </c>
      <c r="C1753" s="3" t="s">
        <v>6563</v>
      </c>
      <c r="D1753">
        <v>3000</v>
      </c>
      <c r="E1753">
        <v>4641</v>
      </c>
      <c r="F1753" t="s">
        <v>8219</v>
      </c>
      <c r="G1753" t="s">
        <v>8224</v>
      </c>
      <c r="H1753" t="s">
        <v>8246</v>
      </c>
      <c r="I1753">
        <v>1486053409</v>
      </c>
      <c r="J1753">
        <v>1483461409</v>
      </c>
      <c r="K1753" t="b">
        <v>0</v>
      </c>
      <c r="L1753">
        <v>67</v>
      </c>
      <c r="M1753" t="b">
        <v>1</v>
      </c>
      <c r="N1753" t="s">
        <v>8298</v>
      </c>
      <c r="O1753" s="8">
        <f t="shared" si="189"/>
        <v>154.69999999999999</v>
      </c>
      <c r="P1753" s="9">
        <f t="shared" si="190"/>
        <v>69.268656716417908</v>
      </c>
      <c r="Q1753" t="s">
        <v>8336</v>
      </c>
      <c r="R1753" t="s">
        <v>8352</v>
      </c>
      <c r="S1753" s="13">
        <f t="shared" si="191"/>
        <v>42738.483900462961</v>
      </c>
      <c r="T1753" s="14">
        <f t="shared" si="192"/>
        <v>42768.483900462961</v>
      </c>
      <c r="U1753" s="13" t="str">
        <f t="shared" si="193"/>
        <v>Jan</v>
      </c>
      <c r="V1753" t="str">
        <f t="shared" si="194"/>
        <v>Feb</v>
      </c>
      <c r="W1753" t="str">
        <f t="shared" si="195"/>
        <v>2017</v>
      </c>
    </row>
    <row r="1754" spans="1:23" ht="45" x14ac:dyDescent="0.2">
      <c r="A1754">
        <v>2456</v>
      </c>
      <c r="B1754" s="3" t="s">
        <v>2457</v>
      </c>
      <c r="C1754" s="3" t="s">
        <v>6566</v>
      </c>
      <c r="D1754">
        <v>1500</v>
      </c>
      <c r="E1754">
        <v>2713</v>
      </c>
      <c r="F1754" t="s">
        <v>8219</v>
      </c>
      <c r="G1754" t="s">
        <v>8224</v>
      </c>
      <c r="H1754" t="s">
        <v>8246</v>
      </c>
      <c r="I1754">
        <v>1488063839</v>
      </c>
      <c r="J1754">
        <v>1485471839</v>
      </c>
      <c r="K1754" t="b">
        <v>0</v>
      </c>
      <c r="L1754">
        <v>67</v>
      </c>
      <c r="M1754" t="b">
        <v>1</v>
      </c>
      <c r="N1754" t="s">
        <v>8298</v>
      </c>
      <c r="O1754" s="8">
        <f t="shared" si="189"/>
        <v>180.86666666666667</v>
      </c>
      <c r="P1754" s="9">
        <f t="shared" si="190"/>
        <v>40.492537313432834</v>
      </c>
      <c r="Q1754" t="s">
        <v>8336</v>
      </c>
      <c r="R1754" t="s">
        <v>8352</v>
      </c>
      <c r="S1754" s="13">
        <f t="shared" si="191"/>
        <v>42761.752766203703</v>
      </c>
      <c r="T1754" s="14">
        <f t="shared" si="192"/>
        <v>42791.752766203703</v>
      </c>
      <c r="U1754" s="13" t="str">
        <f t="shared" si="193"/>
        <v>Jan</v>
      </c>
      <c r="V1754" t="str">
        <f t="shared" si="194"/>
        <v>Feb</v>
      </c>
      <c r="W1754" t="str">
        <f t="shared" si="195"/>
        <v>2017</v>
      </c>
    </row>
    <row r="1755" spans="1:23" ht="45" x14ac:dyDescent="0.2">
      <c r="A1755">
        <v>2469</v>
      </c>
      <c r="B1755" s="3" t="s">
        <v>2470</v>
      </c>
      <c r="C1755" s="3" t="s">
        <v>6579</v>
      </c>
      <c r="D1755">
        <v>1200</v>
      </c>
      <c r="E1755">
        <v>1364</v>
      </c>
      <c r="F1755" t="s">
        <v>8219</v>
      </c>
      <c r="G1755" t="s">
        <v>8224</v>
      </c>
      <c r="H1755" t="s">
        <v>8246</v>
      </c>
      <c r="I1755">
        <v>1297160329</v>
      </c>
      <c r="J1755">
        <v>1295000329</v>
      </c>
      <c r="K1755" t="b">
        <v>0</v>
      </c>
      <c r="L1755">
        <v>47</v>
      </c>
      <c r="M1755" t="b">
        <v>1</v>
      </c>
      <c r="N1755" t="s">
        <v>8279</v>
      </c>
      <c r="O1755" s="8">
        <f t="shared" si="189"/>
        <v>113.66666666666667</v>
      </c>
      <c r="P1755" s="9">
        <f t="shared" si="190"/>
        <v>29.021276595744681</v>
      </c>
      <c r="Q1755" t="s">
        <v>8325</v>
      </c>
      <c r="R1755" t="s">
        <v>8329</v>
      </c>
      <c r="S1755" s="13">
        <f t="shared" si="191"/>
        <v>40557.221400462957</v>
      </c>
      <c r="T1755" s="14">
        <f t="shared" si="192"/>
        <v>40582.221400462957</v>
      </c>
      <c r="U1755" s="13" t="str">
        <f t="shared" si="193"/>
        <v>Jan</v>
      </c>
      <c r="V1755" t="str">
        <f t="shared" si="194"/>
        <v>Feb</v>
      </c>
      <c r="W1755" t="str">
        <f t="shared" si="195"/>
        <v>2011</v>
      </c>
    </row>
    <row r="1756" spans="1:23" ht="45" x14ac:dyDescent="0.2">
      <c r="A1756">
        <v>2498</v>
      </c>
      <c r="B1756" s="3" t="s">
        <v>2498</v>
      </c>
      <c r="C1756" s="3" t="s">
        <v>6608</v>
      </c>
      <c r="D1756">
        <v>1000</v>
      </c>
      <c r="E1756">
        <v>1056</v>
      </c>
      <c r="F1756" t="s">
        <v>8219</v>
      </c>
      <c r="G1756" t="s">
        <v>8224</v>
      </c>
      <c r="H1756" t="s">
        <v>8246</v>
      </c>
      <c r="I1756">
        <v>1422400387</v>
      </c>
      <c r="J1756">
        <v>1421190787</v>
      </c>
      <c r="K1756" t="b">
        <v>0</v>
      </c>
      <c r="L1756">
        <v>20</v>
      </c>
      <c r="M1756" t="b">
        <v>1</v>
      </c>
      <c r="N1756" t="s">
        <v>8279</v>
      </c>
      <c r="O1756" s="8">
        <f t="shared" si="189"/>
        <v>105.60000000000001</v>
      </c>
      <c r="P1756" s="9">
        <f t="shared" si="190"/>
        <v>52.8</v>
      </c>
      <c r="Q1756" t="s">
        <v>8325</v>
      </c>
      <c r="R1756" t="s">
        <v>8329</v>
      </c>
      <c r="S1756" s="13">
        <f t="shared" si="191"/>
        <v>42017.759108796294</v>
      </c>
      <c r="T1756" s="14">
        <f t="shared" si="192"/>
        <v>42031.759108796294</v>
      </c>
      <c r="U1756" s="13" t="str">
        <f t="shared" si="193"/>
        <v>Jan</v>
      </c>
      <c r="V1756" t="str">
        <f t="shared" si="194"/>
        <v>Jan</v>
      </c>
      <c r="W1756" t="str">
        <f t="shared" si="195"/>
        <v>2015</v>
      </c>
    </row>
    <row r="1757" spans="1:23" ht="45" x14ac:dyDescent="0.2">
      <c r="A1757">
        <v>2533</v>
      </c>
      <c r="B1757" s="3" t="s">
        <v>2533</v>
      </c>
      <c r="C1757" s="3" t="s">
        <v>6643</v>
      </c>
      <c r="D1757">
        <v>7500</v>
      </c>
      <c r="E1757">
        <v>8300</v>
      </c>
      <c r="F1757" t="s">
        <v>8219</v>
      </c>
      <c r="G1757" t="s">
        <v>8224</v>
      </c>
      <c r="H1757" t="s">
        <v>8246</v>
      </c>
      <c r="I1757">
        <v>1362160868</v>
      </c>
      <c r="J1757">
        <v>1359568911</v>
      </c>
      <c r="K1757" t="b">
        <v>0</v>
      </c>
      <c r="L1757">
        <v>136</v>
      </c>
      <c r="M1757" t="b">
        <v>1</v>
      </c>
      <c r="N1757" t="s">
        <v>8300</v>
      </c>
      <c r="O1757" s="8">
        <f t="shared" si="189"/>
        <v>110.66666666666667</v>
      </c>
      <c r="P1757" s="9">
        <f t="shared" si="190"/>
        <v>61.029411764705884</v>
      </c>
      <c r="Q1757" t="s">
        <v>8325</v>
      </c>
      <c r="R1757" t="s">
        <v>8354</v>
      </c>
      <c r="S1757" s="13">
        <f t="shared" si="191"/>
        <v>41304.542951388888</v>
      </c>
      <c r="T1757" s="14">
        <f t="shared" si="192"/>
        <v>41334.542453703703</v>
      </c>
      <c r="U1757" s="13" t="str">
        <f t="shared" si="193"/>
        <v>Jan</v>
      </c>
      <c r="V1757" t="str">
        <f t="shared" si="194"/>
        <v>Mar</v>
      </c>
      <c r="W1757" t="str">
        <f t="shared" si="195"/>
        <v>2013</v>
      </c>
    </row>
    <row r="1758" spans="1:23" ht="30" x14ac:dyDescent="0.2">
      <c r="A1758">
        <v>2538</v>
      </c>
      <c r="B1758" s="3" t="s">
        <v>2538</v>
      </c>
      <c r="C1758" s="3" t="s">
        <v>6648</v>
      </c>
      <c r="D1758">
        <v>18000</v>
      </c>
      <c r="E1758">
        <v>20343.169999999998</v>
      </c>
      <c r="F1758" t="s">
        <v>8219</v>
      </c>
      <c r="G1758" t="s">
        <v>8224</v>
      </c>
      <c r="H1758" t="s">
        <v>8246</v>
      </c>
      <c r="I1758">
        <v>1361681940</v>
      </c>
      <c r="J1758">
        <v>1359029661</v>
      </c>
      <c r="K1758" t="b">
        <v>0</v>
      </c>
      <c r="L1758">
        <v>185</v>
      </c>
      <c r="M1758" t="b">
        <v>1</v>
      </c>
      <c r="N1758" t="s">
        <v>8300</v>
      </c>
      <c r="O1758" s="8">
        <f t="shared" si="189"/>
        <v>113.01761111111111</v>
      </c>
      <c r="P1758" s="9">
        <f t="shared" si="190"/>
        <v>109.96308108108107</v>
      </c>
      <c r="Q1758" t="s">
        <v>8325</v>
      </c>
      <c r="R1758" t="s">
        <v>8354</v>
      </c>
      <c r="S1758" s="13">
        <f t="shared" si="191"/>
        <v>41298.301631944443</v>
      </c>
      <c r="T1758" s="14">
        <f t="shared" si="192"/>
        <v>41328.999305555553</v>
      </c>
      <c r="U1758" s="13" t="str">
        <f t="shared" si="193"/>
        <v>Jan</v>
      </c>
      <c r="V1758" t="str">
        <f t="shared" si="194"/>
        <v>Feb</v>
      </c>
      <c r="W1758" t="str">
        <f t="shared" si="195"/>
        <v>2013</v>
      </c>
    </row>
    <row r="1759" spans="1:23" ht="45" x14ac:dyDescent="0.2">
      <c r="A1759">
        <v>2545</v>
      </c>
      <c r="B1759" s="3" t="s">
        <v>2545</v>
      </c>
      <c r="C1759" s="3" t="s">
        <v>6655</v>
      </c>
      <c r="D1759">
        <v>2000</v>
      </c>
      <c r="E1759">
        <v>3906</v>
      </c>
      <c r="F1759" t="s">
        <v>8219</v>
      </c>
      <c r="G1759" t="s">
        <v>8224</v>
      </c>
      <c r="H1759" t="s">
        <v>8246</v>
      </c>
      <c r="I1759">
        <v>1424997000</v>
      </c>
      <c r="J1759">
        <v>1421983138</v>
      </c>
      <c r="K1759" t="b">
        <v>0</v>
      </c>
      <c r="L1759">
        <v>61</v>
      </c>
      <c r="M1759" t="b">
        <v>1</v>
      </c>
      <c r="N1759" t="s">
        <v>8300</v>
      </c>
      <c r="O1759" s="8">
        <f t="shared" si="189"/>
        <v>195.3</v>
      </c>
      <c r="P1759" s="9">
        <f t="shared" si="190"/>
        <v>64.032786885245898</v>
      </c>
      <c r="Q1759" t="s">
        <v>8325</v>
      </c>
      <c r="R1759" t="s">
        <v>8354</v>
      </c>
      <c r="S1759" s="13">
        <f t="shared" si="191"/>
        <v>42026.929837962962</v>
      </c>
      <c r="T1759" s="14">
        <f t="shared" si="192"/>
        <v>42061.812499999993</v>
      </c>
      <c r="U1759" s="13" t="str">
        <f t="shared" si="193"/>
        <v>Jan</v>
      </c>
      <c r="V1759" t="str">
        <f t="shared" si="194"/>
        <v>Feb</v>
      </c>
      <c r="W1759" t="str">
        <f t="shared" si="195"/>
        <v>2015</v>
      </c>
    </row>
    <row r="1760" spans="1:23" ht="45" x14ac:dyDescent="0.2">
      <c r="A1760">
        <v>2633</v>
      </c>
      <c r="B1760" s="3" t="s">
        <v>2633</v>
      </c>
      <c r="C1760" s="3" t="s">
        <v>6743</v>
      </c>
      <c r="D1760">
        <v>5000</v>
      </c>
      <c r="E1760">
        <v>17731</v>
      </c>
      <c r="F1760" t="s">
        <v>8219</v>
      </c>
      <c r="G1760" t="s">
        <v>8224</v>
      </c>
      <c r="H1760" t="s">
        <v>8246</v>
      </c>
      <c r="I1760">
        <v>1393542000</v>
      </c>
      <c r="J1760">
        <v>1390938332</v>
      </c>
      <c r="K1760" t="b">
        <v>0</v>
      </c>
      <c r="L1760">
        <v>199</v>
      </c>
      <c r="M1760" t="b">
        <v>1</v>
      </c>
      <c r="N1760" t="s">
        <v>8301</v>
      </c>
      <c r="O1760" s="8">
        <f t="shared" si="189"/>
        <v>354.62</v>
      </c>
      <c r="P1760" s="9">
        <f t="shared" si="190"/>
        <v>89.100502512562812</v>
      </c>
      <c r="Q1760" t="s">
        <v>8319</v>
      </c>
      <c r="R1760" t="s">
        <v>8355</v>
      </c>
      <c r="S1760" s="13">
        <f t="shared" si="191"/>
        <v>41667.614953703705</v>
      </c>
      <c r="T1760" s="14">
        <f t="shared" si="192"/>
        <v>41697.75</v>
      </c>
      <c r="U1760" s="13" t="str">
        <f t="shared" si="193"/>
        <v>Jan</v>
      </c>
      <c r="V1760" t="str">
        <f t="shared" si="194"/>
        <v>Feb</v>
      </c>
      <c r="W1760" t="str">
        <f t="shared" si="195"/>
        <v>2014</v>
      </c>
    </row>
    <row r="1761" spans="1:23" ht="45" x14ac:dyDescent="0.2">
      <c r="A1761">
        <v>2639</v>
      </c>
      <c r="B1761" s="3" t="s">
        <v>2639</v>
      </c>
      <c r="C1761" s="3" t="s">
        <v>6749</v>
      </c>
      <c r="D1761">
        <v>300</v>
      </c>
      <c r="E1761">
        <v>492</v>
      </c>
      <c r="F1761" t="s">
        <v>8219</v>
      </c>
      <c r="G1761" t="s">
        <v>8225</v>
      </c>
      <c r="H1761" t="s">
        <v>8247</v>
      </c>
      <c r="I1761">
        <v>1424378748</v>
      </c>
      <c r="J1761">
        <v>1421786748</v>
      </c>
      <c r="K1761" t="b">
        <v>0</v>
      </c>
      <c r="L1761">
        <v>49</v>
      </c>
      <c r="M1761" t="b">
        <v>1</v>
      </c>
      <c r="N1761" t="s">
        <v>8301</v>
      </c>
      <c r="O1761" s="8">
        <f t="shared" si="189"/>
        <v>164</v>
      </c>
      <c r="P1761" s="9">
        <f t="shared" si="190"/>
        <v>10.040816326530612</v>
      </c>
      <c r="Q1761" t="s">
        <v>8319</v>
      </c>
      <c r="R1761" t="s">
        <v>8355</v>
      </c>
      <c r="S1761" s="13">
        <f t="shared" si="191"/>
        <v>42024.656805555554</v>
      </c>
      <c r="T1761" s="14">
        <f t="shared" si="192"/>
        <v>42054.656805555554</v>
      </c>
      <c r="U1761" s="13" t="str">
        <f t="shared" si="193"/>
        <v>Jan</v>
      </c>
      <c r="V1761" t="str">
        <f t="shared" si="194"/>
        <v>Feb</v>
      </c>
      <c r="W1761" t="str">
        <f t="shared" si="195"/>
        <v>2015</v>
      </c>
    </row>
    <row r="1762" spans="1:23" ht="45" x14ac:dyDescent="0.2">
      <c r="A1762">
        <v>2667</v>
      </c>
      <c r="B1762" s="3" t="s">
        <v>2667</v>
      </c>
      <c r="C1762" s="3" t="s">
        <v>6777</v>
      </c>
      <c r="D1762">
        <v>1500</v>
      </c>
      <c r="E1762">
        <v>1660</v>
      </c>
      <c r="F1762" t="s">
        <v>8219</v>
      </c>
      <c r="G1762" t="s">
        <v>8224</v>
      </c>
      <c r="H1762" t="s">
        <v>8246</v>
      </c>
      <c r="I1762">
        <v>1455142416</v>
      </c>
      <c r="J1762">
        <v>1452550416</v>
      </c>
      <c r="K1762" t="b">
        <v>0</v>
      </c>
      <c r="L1762">
        <v>18</v>
      </c>
      <c r="M1762" t="b">
        <v>1</v>
      </c>
      <c r="N1762" t="s">
        <v>8302</v>
      </c>
      <c r="O1762" s="8">
        <f t="shared" si="189"/>
        <v>110.66666666666667</v>
      </c>
      <c r="P1762" s="9">
        <f t="shared" si="190"/>
        <v>92.222222222222229</v>
      </c>
      <c r="Q1762" t="s">
        <v>8319</v>
      </c>
      <c r="R1762" t="s">
        <v>8356</v>
      </c>
      <c r="S1762" s="13">
        <f t="shared" si="191"/>
        <v>42380.717777777776</v>
      </c>
      <c r="T1762" s="14">
        <f t="shared" si="192"/>
        <v>42410.717777777776</v>
      </c>
      <c r="U1762" s="13" t="str">
        <f t="shared" si="193"/>
        <v>Jan</v>
      </c>
      <c r="V1762" t="str">
        <f t="shared" si="194"/>
        <v>Feb</v>
      </c>
      <c r="W1762" t="str">
        <f t="shared" si="195"/>
        <v>2016</v>
      </c>
    </row>
    <row r="1763" spans="1:23" ht="45" x14ac:dyDescent="0.2">
      <c r="A1763">
        <v>2715</v>
      </c>
      <c r="B1763" s="3" t="s">
        <v>2715</v>
      </c>
      <c r="C1763" s="3" t="s">
        <v>6825</v>
      </c>
      <c r="D1763">
        <v>12000</v>
      </c>
      <c r="E1763">
        <v>31754.69</v>
      </c>
      <c r="F1763" t="s">
        <v>8219</v>
      </c>
      <c r="G1763" t="s">
        <v>8224</v>
      </c>
      <c r="H1763" t="s">
        <v>8246</v>
      </c>
      <c r="I1763">
        <v>1456047228</v>
      </c>
      <c r="J1763">
        <v>1453109628</v>
      </c>
      <c r="K1763" t="b">
        <v>1</v>
      </c>
      <c r="L1763">
        <v>551</v>
      </c>
      <c r="M1763" t="b">
        <v>1</v>
      </c>
      <c r="N1763" t="s">
        <v>8303</v>
      </c>
      <c r="O1763" s="8">
        <f t="shared" si="189"/>
        <v>264.62241666666665</v>
      </c>
      <c r="P1763" s="9">
        <f t="shared" si="190"/>
        <v>57.631016333938291</v>
      </c>
      <c r="Q1763" t="s">
        <v>8317</v>
      </c>
      <c r="R1763" t="s">
        <v>8357</v>
      </c>
      <c r="S1763" s="13">
        <f t="shared" si="191"/>
        <v>42387.190138888887</v>
      </c>
      <c r="T1763" s="14">
        <f t="shared" si="192"/>
        <v>42421.190138888887</v>
      </c>
      <c r="U1763" s="13" t="str">
        <f t="shared" si="193"/>
        <v>Jan</v>
      </c>
      <c r="V1763" t="str">
        <f t="shared" si="194"/>
        <v>Feb</v>
      </c>
      <c r="W1763" t="str">
        <f t="shared" si="195"/>
        <v>2016</v>
      </c>
    </row>
    <row r="1764" spans="1:23" ht="30" x14ac:dyDescent="0.2">
      <c r="A1764">
        <v>2725</v>
      </c>
      <c r="B1764" s="3" t="s">
        <v>2725</v>
      </c>
      <c r="C1764" s="3" t="s">
        <v>6835</v>
      </c>
      <c r="D1764">
        <v>40000</v>
      </c>
      <c r="E1764">
        <v>57817</v>
      </c>
      <c r="F1764" t="s">
        <v>8219</v>
      </c>
      <c r="G1764" t="s">
        <v>8229</v>
      </c>
      <c r="H1764" t="s">
        <v>8251</v>
      </c>
      <c r="I1764">
        <v>1488390735</v>
      </c>
      <c r="J1764">
        <v>1484070735</v>
      </c>
      <c r="K1764" t="b">
        <v>0</v>
      </c>
      <c r="L1764">
        <v>113</v>
      </c>
      <c r="M1764" t="b">
        <v>1</v>
      </c>
      <c r="N1764" t="s">
        <v>8295</v>
      </c>
      <c r="O1764" s="8">
        <f t="shared" si="189"/>
        <v>144.54249999999999</v>
      </c>
      <c r="P1764" s="9">
        <f t="shared" si="190"/>
        <v>511.65486725663715</v>
      </c>
      <c r="Q1764" t="s">
        <v>8319</v>
      </c>
      <c r="R1764" t="s">
        <v>8349</v>
      </c>
      <c r="S1764" s="13">
        <f t="shared" si="191"/>
        <v>42745.53628472222</v>
      </c>
      <c r="T1764" s="14">
        <f t="shared" si="192"/>
        <v>42795.53628472222</v>
      </c>
      <c r="U1764" s="13" t="str">
        <f t="shared" si="193"/>
        <v>Jan</v>
      </c>
      <c r="V1764" t="str">
        <f t="shared" si="194"/>
        <v>Mar</v>
      </c>
      <c r="W1764" t="str">
        <f t="shared" si="195"/>
        <v>2017</v>
      </c>
    </row>
    <row r="1765" spans="1:23" ht="30" x14ac:dyDescent="0.2">
      <c r="A1765">
        <v>2781</v>
      </c>
      <c r="B1765" s="3" t="s">
        <v>2781</v>
      </c>
      <c r="C1765" s="3" t="s">
        <v>6891</v>
      </c>
      <c r="D1765">
        <v>1250</v>
      </c>
      <c r="E1765">
        <v>1316</v>
      </c>
      <c r="F1765" t="s">
        <v>8219</v>
      </c>
      <c r="G1765" t="s">
        <v>8224</v>
      </c>
      <c r="H1765" t="s">
        <v>8246</v>
      </c>
      <c r="I1765">
        <v>1423724400</v>
      </c>
      <c r="J1765">
        <v>1421274954</v>
      </c>
      <c r="K1765" t="b">
        <v>0</v>
      </c>
      <c r="L1765">
        <v>28</v>
      </c>
      <c r="M1765" t="b">
        <v>1</v>
      </c>
      <c r="N1765" t="s">
        <v>8271</v>
      </c>
      <c r="O1765" s="8">
        <f t="shared" si="189"/>
        <v>105.28</v>
      </c>
      <c r="P1765" s="9">
        <f t="shared" si="190"/>
        <v>47</v>
      </c>
      <c r="Q1765" t="s">
        <v>8317</v>
      </c>
      <c r="R1765" t="s">
        <v>8318</v>
      </c>
      <c r="S1765" s="13">
        <f t="shared" si="191"/>
        <v>42018.733263888884</v>
      </c>
      <c r="T1765" s="14">
        <f t="shared" si="192"/>
        <v>42047.083333333336</v>
      </c>
      <c r="U1765" s="13" t="str">
        <f t="shared" si="193"/>
        <v>Jan</v>
      </c>
      <c r="V1765" t="str">
        <f t="shared" si="194"/>
        <v>Feb</v>
      </c>
      <c r="W1765" t="str">
        <f t="shared" si="195"/>
        <v>2015</v>
      </c>
    </row>
    <row r="1766" spans="1:23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89"/>
        <v>19.600000000000001</v>
      </c>
      <c r="P1766" s="9">
        <f t="shared" si="190"/>
        <v>55.282051282051285</v>
      </c>
      <c r="Q1766" t="s">
        <v>8338</v>
      </c>
      <c r="R1766" t="s">
        <v>8339</v>
      </c>
      <c r="S1766" s="13">
        <f t="shared" si="191"/>
        <v>41825.27753472222</v>
      </c>
      <c r="T1766" s="14">
        <f t="shared" si="192"/>
        <v>41854.27753472222</v>
      </c>
      <c r="U1766" s="13" t="str">
        <f t="shared" si="193"/>
        <v>Jul</v>
      </c>
      <c r="V1766" t="str">
        <f t="shared" si="194"/>
        <v>Aug</v>
      </c>
      <c r="W1766" t="str">
        <f t="shared" si="195"/>
        <v>2014</v>
      </c>
    </row>
    <row r="1767" spans="1:23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89"/>
        <v>59.467839999999995</v>
      </c>
      <c r="P1767" s="9">
        <f t="shared" si="190"/>
        <v>72.16970873786407</v>
      </c>
      <c r="Q1767" t="s">
        <v>8338</v>
      </c>
      <c r="R1767" t="s">
        <v>8339</v>
      </c>
      <c r="S1767" s="13">
        <f t="shared" si="191"/>
        <v>41834.772129629629</v>
      </c>
      <c r="T1767" s="14">
        <f t="shared" si="192"/>
        <v>41864.772129629629</v>
      </c>
      <c r="U1767" s="13" t="str">
        <f t="shared" si="193"/>
        <v>Jul</v>
      </c>
      <c r="V1767" t="str">
        <f t="shared" si="194"/>
        <v>Aug</v>
      </c>
      <c r="W1767" t="str">
        <f t="shared" si="195"/>
        <v>2014</v>
      </c>
    </row>
    <row r="1768" spans="1:23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89"/>
        <v>0</v>
      </c>
      <c r="P1768" s="9">
        <f t="shared" si="190"/>
        <v>0</v>
      </c>
      <c r="Q1768" t="s">
        <v>8338</v>
      </c>
      <c r="R1768" t="s">
        <v>8339</v>
      </c>
      <c r="S1768" s="13">
        <f t="shared" si="191"/>
        <v>41855.65148148148</v>
      </c>
      <c r="T1768" s="14">
        <f t="shared" si="192"/>
        <v>41876.65148148148</v>
      </c>
      <c r="U1768" s="13" t="str">
        <f t="shared" si="193"/>
        <v>Aug</v>
      </c>
      <c r="V1768" t="str">
        <f t="shared" si="194"/>
        <v>Aug</v>
      </c>
      <c r="W1768" t="str">
        <f t="shared" si="195"/>
        <v>2014</v>
      </c>
    </row>
    <row r="1769" spans="1:23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89"/>
        <v>45.72</v>
      </c>
      <c r="P1769" s="9">
        <f t="shared" si="190"/>
        <v>58.615384615384613</v>
      </c>
      <c r="Q1769" t="s">
        <v>8338</v>
      </c>
      <c r="R1769" t="s">
        <v>8339</v>
      </c>
      <c r="S1769" s="13">
        <f t="shared" si="191"/>
        <v>41824.450046296297</v>
      </c>
      <c r="T1769" s="14">
        <f t="shared" si="192"/>
        <v>41854.450046296297</v>
      </c>
      <c r="U1769" s="13" t="str">
        <f t="shared" si="193"/>
        <v>Jul</v>
      </c>
      <c r="V1769" t="str">
        <f t="shared" si="194"/>
        <v>Aug</v>
      </c>
      <c r="W1769" t="str">
        <f t="shared" si="195"/>
        <v>2014</v>
      </c>
    </row>
    <row r="1770" spans="1:23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89"/>
        <v>3.74</v>
      </c>
      <c r="P1770" s="9">
        <f t="shared" si="190"/>
        <v>12.466666666666667</v>
      </c>
      <c r="Q1770" t="s">
        <v>8338</v>
      </c>
      <c r="R1770" t="s">
        <v>8339</v>
      </c>
      <c r="S1770" s="13">
        <f t="shared" si="191"/>
        <v>41849.352361111109</v>
      </c>
      <c r="T1770" s="14">
        <f t="shared" si="192"/>
        <v>41909.352361111109</v>
      </c>
      <c r="U1770" s="13" t="str">
        <f t="shared" si="193"/>
        <v>Jul</v>
      </c>
      <c r="V1770" t="str">
        <f t="shared" si="194"/>
        <v>Sep</v>
      </c>
      <c r="W1770" t="str">
        <f t="shared" si="195"/>
        <v>2014</v>
      </c>
    </row>
    <row r="1771" spans="1:23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89"/>
        <v>2.7025000000000001</v>
      </c>
      <c r="P1771" s="9">
        <f t="shared" si="190"/>
        <v>49.136363636363633</v>
      </c>
      <c r="Q1771" t="s">
        <v>8338</v>
      </c>
      <c r="R1771" t="s">
        <v>8339</v>
      </c>
      <c r="S1771" s="13">
        <f t="shared" si="191"/>
        <v>41987.610636574071</v>
      </c>
      <c r="T1771" s="14">
        <f t="shared" si="192"/>
        <v>42017.610636574071</v>
      </c>
      <c r="U1771" s="13" t="str">
        <f t="shared" si="193"/>
        <v>Dec</v>
      </c>
      <c r="V1771" t="str">
        <f t="shared" si="194"/>
        <v>Jan</v>
      </c>
      <c r="W1771" t="str">
        <f t="shared" si="195"/>
        <v>2014</v>
      </c>
    </row>
    <row r="1772" spans="1:23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89"/>
        <v>56.51428571428572</v>
      </c>
      <c r="P1772" s="9">
        <f t="shared" si="190"/>
        <v>150.5</v>
      </c>
      <c r="Q1772" t="s">
        <v>8338</v>
      </c>
      <c r="R1772" t="s">
        <v>8339</v>
      </c>
      <c r="S1772" s="13">
        <f t="shared" si="191"/>
        <v>41891.571689814817</v>
      </c>
      <c r="T1772" s="14">
        <f t="shared" si="192"/>
        <v>41926.571689814817</v>
      </c>
      <c r="U1772" s="13" t="str">
        <f t="shared" si="193"/>
        <v>Sep</v>
      </c>
      <c r="V1772" t="str">
        <f t="shared" si="194"/>
        <v>Oct</v>
      </c>
      <c r="W1772" t="str">
        <f t="shared" si="195"/>
        <v>2014</v>
      </c>
    </row>
    <row r="1773" spans="1:23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89"/>
        <v>21.30952380952381</v>
      </c>
      <c r="P1773" s="9">
        <f t="shared" si="190"/>
        <v>35.799999999999997</v>
      </c>
      <c r="Q1773" t="s">
        <v>8338</v>
      </c>
      <c r="R1773" t="s">
        <v>8339</v>
      </c>
      <c r="S1773" s="13">
        <f t="shared" si="191"/>
        <v>41905.771296296291</v>
      </c>
      <c r="T1773" s="14">
        <f t="shared" si="192"/>
        <v>41935.771296296291</v>
      </c>
      <c r="U1773" s="13" t="str">
        <f t="shared" si="193"/>
        <v>Sep</v>
      </c>
      <c r="V1773" t="str">
        <f t="shared" si="194"/>
        <v>Oct</v>
      </c>
      <c r="W1773" t="str">
        <f t="shared" si="195"/>
        <v>2014</v>
      </c>
    </row>
    <row r="1774" spans="1:23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89"/>
        <v>15.6</v>
      </c>
      <c r="P1774" s="9">
        <f t="shared" si="190"/>
        <v>45.157894736842103</v>
      </c>
      <c r="Q1774" t="s">
        <v>8338</v>
      </c>
      <c r="R1774" t="s">
        <v>8339</v>
      </c>
      <c r="S1774" s="13">
        <f t="shared" si="191"/>
        <v>41766.509675925925</v>
      </c>
      <c r="T1774" s="14">
        <f t="shared" si="192"/>
        <v>41826.509675925925</v>
      </c>
      <c r="U1774" s="13" t="str">
        <f t="shared" si="193"/>
        <v>May</v>
      </c>
      <c r="V1774" t="str">
        <f t="shared" si="194"/>
        <v>Jul</v>
      </c>
      <c r="W1774" t="str">
        <f t="shared" si="195"/>
        <v>2014</v>
      </c>
    </row>
    <row r="1775" spans="1:23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89"/>
        <v>6.2566666666666677</v>
      </c>
      <c r="P1775" s="9">
        <f t="shared" si="190"/>
        <v>98.78947368421052</v>
      </c>
      <c r="Q1775" t="s">
        <v>8338</v>
      </c>
      <c r="R1775" t="s">
        <v>8339</v>
      </c>
      <c r="S1775" s="13">
        <f t="shared" si="191"/>
        <v>41978.552060185182</v>
      </c>
      <c r="T1775" s="14">
        <f t="shared" si="192"/>
        <v>42023.552060185182</v>
      </c>
      <c r="U1775" s="13" t="str">
        <f t="shared" si="193"/>
        <v>Dec</v>
      </c>
      <c r="V1775" t="str">
        <f t="shared" si="194"/>
        <v>Jan</v>
      </c>
      <c r="W1775" t="str">
        <f t="shared" si="195"/>
        <v>2014</v>
      </c>
    </row>
    <row r="1776" spans="1:23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89"/>
        <v>45.92</v>
      </c>
      <c r="P1776" s="9">
        <f t="shared" si="190"/>
        <v>88.307692307692307</v>
      </c>
      <c r="Q1776" t="s">
        <v>8338</v>
      </c>
      <c r="R1776" t="s">
        <v>8339</v>
      </c>
      <c r="S1776" s="13">
        <f t="shared" si="191"/>
        <v>41930.010324074072</v>
      </c>
      <c r="T1776" s="14">
        <f t="shared" si="192"/>
        <v>41972.415972222218</v>
      </c>
      <c r="U1776" s="13" t="str">
        <f t="shared" si="193"/>
        <v>Oct</v>
      </c>
      <c r="V1776" t="str">
        <f t="shared" si="194"/>
        <v>Nov</v>
      </c>
      <c r="W1776" t="str">
        <f t="shared" si="195"/>
        <v>2014</v>
      </c>
    </row>
    <row r="1777" spans="1:23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89"/>
        <v>65.101538461538468</v>
      </c>
      <c r="P1777" s="9">
        <f t="shared" si="190"/>
        <v>170.62903225806451</v>
      </c>
      <c r="Q1777" t="s">
        <v>8338</v>
      </c>
      <c r="R1777" t="s">
        <v>8339</v>
      </c>
      <c r="S1777" s="13">
        <f t="shared" si="191"/>
        <v>41891.768055555549</v>
      </c>
      <c r="T1777" s="14">
        <f t="shared" si="192"/>
        <v>41936.768055555549</v>
      </c>
      <c r="U1777" s="13" t="str">
        <f t="shared" si="193"/>
        <v>Sep</v>
      </c>
      <c r="V1777" t="str">
        <f t="shared" si="194"/>
        <v>Oct</v>
      </c>
      <c r="W1777" t="str">
        <f t="shared" si="195"/>
        <v>2014</v>
      </c>
    </row>
    <row r="1778" spans="1:23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89"/>
        <v>6.7</v>
      </c>
      <c r="P1778" s="9">
        <f t="shared" si="190"/>
        <v>83.75</v>
      </c>
      <c r="Q1778" t="s">
        <v>8338</v>
      </c>
      <c r="R1778" t="s">
        <v>8339</v>
      </c>
      <c r="S1778" s="13">
        <f t="shared" si="191"/>
        <v>41905.748506944445</v>
      </c>
      <c r="T1778" s="14">
        <f t="shared" si="192"/>
        <v>41941.748506944445</v>
      </c>
      <c r="U1778" s="13" t="str">
        <f t="shared" si="193"/>
        <v>Sep</v>
      </c>
      <c r="V1778" t="str">
        <f t="shared" si="194"/>
        <v>Oct</v>
      </c>
      <c r="W1778" t="str">
        <f t="shared" si="195"/>
        <v>2014</v>
      </c>
    </row>
    <row r="1779" spans="1:23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89"/>
        <v>13.5625</v>
      </c>
      <c r="P1779" s="9">
        <f t="shared" si="190"/>
        <v>65.099999999999994</v>
      </c>
      <c r="Q1779" t="s">
        <v>8338</v>
      </c>
      <c r="R1779" t="s">
        <v>8339</v>
      </c>
      <c r="S1779" s="13">
        <f t="shared" si="191"/>
        <v>42025.14876157407</v>
      </c>
      <c r="T1779" s="14">
        <f t="shared" si="192"/>
        <v>42055.14876157407</v>
      </c>
      <c r="U1779" s="13" t="str">
        <f t="shared" si="193"/>
        <v>Jan</v>
      </c>
      <c r="V1779" t="str">
        <f t="shared" si="194"/>
        <v>Feb</v>
      </c>
      <c r="W1779" t="str">
        <f t="shared" si="195"/>
        <v>2015</v>
      </c>
    </row>
    <row r="1780" spans="1:23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89"/>
        <v>1.9900000000000002</v>
      </c>
      <c r="P1780" s="9">
        <f t="shared" si="190"/>
        <v>66.333333333333329</v>
      </c>
      <c r="Q1780" t="s">
        <v>8338</v>
      </c>
      <c r="R1780" t="s">
        <v>8339</v>
      </c>
      <c r="S1780" s="13">
        <f t="shared" si="191"/>
        <v>42045.655034722215</v>
      </c>
      <c r="T1780" s="14">
        <f t="shared" si="192"/>
        <v>42090.613368055558</v>
      </c>
      <c r="U1780" s="13" t="str">
        <f t="shared" si="193"/>
        <v>Feb</v>
      </c>
      <c r="V1780" t="str">
        <f t="shared" si="194"/>
        <v>Mar</v>
      </c>
      <c r="W1780" t="str">
        <f t="shared" si="195"/>
        <v>2015</v>
      </c>
    </row>
    <row r="1781" spans="1:23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89"/>
        <v>36.236363636363642</v>
      </c>
      <c r="P1781" s="9">
        <f t="shared" si="190"/>
        <v>104.89473684210526</v>
      </c>
      <c r="Q1781" t="s">
        <v>8338</v>
      </c>
      <c r="R1781" t="s">
        <v>8339</v>
      </c>
      <c r="S1781" s="13">
        <f t="shared" si="191"/>
        <v>42585.483564814807</v>
      </c>
      <c r="T1781" s="14">
        <f t="shared" si="192"/>
        <v>42615.483564814807</v>
      </c>
      <c r="U1781" s="13" t="str">
        <f t="shared" si="193"/>
        <v>Aug</v>
      </c>
      <c r="V1781" t="str">
        <f t="shared" si="194"/>
        <v>Sep</v>
      </c>
      <c r="W1781" t="str">
        <f t="shared" si="195"/>
        <v>2016</v>
      </c>
    </row>
    <row r="1782" spans="1:23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89"/>
        <v>39.743333333333339</v>
      </c>
      <c r="P1782" s="9">
        <f t="shared" si="190"/>
        <v>78.440789473684205</v>
      </c>
      <c r="Q1782" t="s">
        <v>8338</v>
      </c>
      <c r="R1782" t="s">
        <v>8339</v>
      </c>
      <c r="S1782" s="13">
        <f t="shared" si="191"/>
        <v>42493.392476851848</v>
      </c>
      <c r="T1782" s="14">
        <f t="shared" si="192"/>
        <v>42553.392476851848</v>
      </c>
      <c r="U1782" s="13" t="str">
        <f t="shared" si="193"/>
        <v>May</v>
      </c>
      <c r="V1782" t="str">
        <f t="shared" si="194"/>
        <v>Jul</v>
      </c>
      <c r="W1782" t="str">
        <f t="shared" si="195"/>
        <v>2016</v>
      </c>
    </row>
    <row r="1783" spans="1:23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89"/>
        <v>25.763636363636365</v>
      </c>
      <c r="P1783" s="9">
        <f t="shared" si="190"/>
        <v>59.041666666666664</v>
      </c>
      <c r="Q1783" t="s">
        <v>8338</v>
      </c>
      <c r="R1783" t="s">
        <v>8339</v>
      </c>
      <c r="S1783" s="13">
        <f t="shared" si="191"/>
        <v>42597.409085648142</v>
      </c>
      <c r="T1783" s="14">
        <f t="shared" si="192"/>
        <v>42628.409085648142</v>
      </c>
      <c r="U1783" s="13" t="str">
        <f t="shared" si="193"/>
        <v>Aug</v>
      </c>
      <c r="V1783" t="str">
        <f t="shared" si="194"/>
        <v>Sep</v>
      </c>
      <c r="W1783" t="str">
        <f t="shared" si="195"/>
        <v>2016</v>
      </c>
    </row>
    <row r="1784" spans="1:23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89"/>
        <v>15.491428571428573</v>
      </c>
      <c r="P1784" s="9">
        <f t="shared" si="190"/>
        <v>71.34210526315789</v>
      </c>
      <c r="Q1784" t="s">
        <v>8338</v>
      </c>
      <c r="R1784" t="s">
        <v>8339</v>
      </c>
      <c r="S1784" s="13">
        <f t="shared" si="191"/>
        <v>42388.366770833331</v>
      </c>
      <c r="T1784" s="14">
        <f t="shared" si="192"/>
        <v>42421.366770833331</v>
      </c>
      <c r="U1784" s="13" t="str">
        <f t="shared" si="193"/>
        <v>Jan</v>
      </c>
      <c r="V1784" t="str">
        <f t="shared" si="194"/>
        <v>Feb</v>
      </c>
      <c r="W1784" t="str">
        <f t="shared" si="195"/>
        <v>2016</v>
      </c>
    </row>
    <row r="1785" spans="1:23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89"/>
        <v>23.692499999999999</v>
      </c>
      <c r="P1785" s="9">
        <f t="shared" si="190"/>
        <v>51.227027027027027</v>
      </c>
      <c r="Q1785" t="s">
        <v>8338</v>
      </c>
      <c r="R1785" t="s">
        <v>8339</v>
      </c>
      <c r="S1785" s="13">
        <f t="shared" si="191"/>
        <v>42115.741643518515</v>
      </c>
      <c r="T1785" s="14">
        <f t="shared" si="192"/>
        <v>42145.741643518515</v>
      </c>
      <c r="U1785" s="13" t="str">
        <f t="shared" si="193"/>
        <v>Apr</v>
      </c>
      <c r="V1785" t="str">
        <f t="shared" si="194"/>
        <v>May</v>
      </c>
      <c r="W1785" t="str">
        <f t="shared" si="195"/>
        <v>2015</v>
      </c>
    </row>
    <row r="1786" spans="1:23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89"/>
        <v>39.76</v>
      </c>
      <c r="P1786" s="9">
        <f t="shared" si="190"/>
        <v>60.242424242424242</v>
      </c>
      <c r="Q1786" t="s">
        <v>8338</v>
      </c>
      <c r="R1786" t="s">
        <v>8339</v>
      </c>
      <c r="S1786" s="13">
        <f t="shared" si="191"/>
        <v>42003.447222222218</v>
      </c>
      <c r="T1786" s="14">
        <f t="shared" si="192"/>
        <v>42034.934027777774</v>
      </c>
      <c r="U1786" s="13" t="str">
        <f t="shared" si="193"/>
        <v>Dec</v>
      </c>
      <c r="V1786" t="str">
        <f t="shared" si="194"/>
        <v>Jan</v>
      </c>
      <c r="W1786" t="str">
        <f t="shared" si="195"/>
        <v>2014</v>
      </c>
    </row>
    <row r="1787" spans="1:23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89"/>
        <v>20.220833333333331</v>
      </c>
      <c r="P1787" s="9">
        <f t="shared" si="190"/>
        <v>44.935185185185183</v>
      </c>
      <c r="Q1787" t="s">
        <v>8338</v>
      </c>
      <c r="R1787" t="s">
        <v>8339</v>
      </c>
      <c r="S1787" s="13">
        <f t="shared" si="191"/>
        <v>41896.926562499997</v>
      </c>
      <c r="T1787" s="14">
        <f t="shared" si="192"/>
        <v>41927.791666666664</v>
      </c>
      <c r="U1787" s="13" t="str">
        <f t="shared" si="193"/>
        <v>Sep</v>
      </c>
      <c r="V1787" t="str">
        <f t="shared" si="194"/>
        <v>Oct</v>
      </c>
      <c r="W1787" t="str">
        <f t="shared" si="195"/>
        <v>2014</v>
      </c>
    </row>
    <row r="1788" spans="1:23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89"/>
        <v>47.631578947368418</v>
      </c>
      <c r="P1788" s="9">
        <f t="shared" si="190"/>
        <v>31.206896551724139</v>
      </c>
      <c r="Q1788" t="s">
        <v>8338</v>
      </c>
      <c r="R1788" t="s">
        <v>8339</v>
      </c>
      <c r="S1788" s="13">
        <f t="shared" si="191"/>
        <v>41958.342326388891</v>
      </c>
      <c r="T1788" s="14">
        <f t="shared" si="192"/>
        <v>41988.342326388891</v>
      </c>
      <c r="U1788" s="13" t="str">
        <f t="shared" si="193"/>
        <v>Nov</v>
      </c>
      <c r="V1788" t="str">
        <f t="shared" si="194"/>
        <v>Dec</v>
      </c>
      <c r="W1788" t="str">
        <f t="shared" si="195"/>
        <v>2014</v>
      </c>
    </row>
    <row r="1789" spans="1:23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89"/>
        <v>15.329999999999998</v>
      </c>
      <c r="P1789" s="9">
        <f t="shared" si="190"/>
        <v>63.875</v>
      </c>
      <c r="Q1789" t="s">
        <v>8338</v>
      </c>
      <c r="R1789" t="s">
        <v>8339</v>
      </c>
      <c r="S1789" s="13">
        <f t="shared" si="191"/>
        <v>42068.447187499994</v>
      </c>
      <c r="T1789" s="14">
        <f t="shared" si="192"/>
        <v>42098.40552083333</v>
      </c>
      <c r="U1789" s="13" t="str">
        <f t="shared" si="193"/>
        <v>Mar</v>
      </c>
      <c r="V1789" t="str">
        <f t="shared" si="194"/>
        <v>Apr</v>
      </c>
      <c r="W1789" t="str">
        <f t="shared" si="195"/>
        <v>2015</v>
      </c>
    </row>
    <row r="1790" spans="1:23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89"/>
        <v>1.3818181818181818</v>
      </c>
      <c r="P1790" s="9">
        <f t="shared" si="190"/>
        <v>19</v>
      </c>
      <c r="Q1790" t="s">
        <v>8338</v>
      </c>
      <c r="R1790" t="s">
        <v>8339</v>
      </c>
      <c r="S1790" s="13">
        <f t="shared" si="191"/>
        <v>41913.740069444444</v>
      </c>
      <c r="T1790" s="14">
        <f t="shared" si="192"/>
        <v>41943.740069444444</v>
      </c>
      <c r="U1790" s="13" t="str">
        <f t="shared" si="193"/>
        <v>Oct</v>
      </c>
      <c r="V1790" t="str">
        <f t="shared" si="194"/>
        <v>Oct</v>
      </c>
      <c r="W1790" t="str">
        <f t="shared" si="195"/>
        <v>2014</v>
      </c>
    </row>
    <row r="1791" spans="1:23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89"/>
        <v>0.5</v>
      </c>
      <c r="P1791" s="9">
        <f t="shared" si="190"/>
        <v>10</v>
      </c>
      <c r="Q1791" t="s">
        <v>8338</v>
      </c>
      <c r="R1791" t="s">
        <v>8339</v>
      </c>
      <c r="S1791" s="13">
        <f t="shared" si="191"/>
        <v>41956.041701388887</v>
      </c>
      <c r="T1791" s="14">
        <f t="shared" si="192"/>
        <v>42016.041701388887</v>
      </c>
      <c r="U1791" s="13" t="str">
        <f t="shared" si="193"/>
        <v>Nov</v>
      </c>
      <c r="V1791" t="str">
        <f t="shared" si="194"/>
        <v>Jan</v>
      </c>
      <c r="W1791" t="str">
        <f t="shared" si="195"/>
        <v>2014</v>
      </c>
    </row>
    <row r="1792" spans="1:23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89"/>
        <v>4.957575757575758</v>
      </c>
      <c r="P1792" s="9">
        <f t="shared" si="190"/>
        <v>109.06666666666666</v>
      </c>
      <c r="Q1792" t="s">
        <v>8338</v>
      </c>
      <c r="R1792" t="s">
        <v>8339</v>
      </c>
      <c r="S1792" s="13">
        <f t="shared" si="191"/>
        <v>42010.466180555552</v>
      </c>
      <c r="T1792" s="14">
        <f t="shared" si="192"/>
        <v>42040.466180555552</v>
      </c>
      <c r="U1792" s="13" t="str">
        <f t="shared" si="193"/>
        <v>Jan</v>
      </c>
      <c r="V1792" t="str">
        <f t="shared" si="194"/>
        <v>Feb</v>
      </c>
      <c r="W1792" t="str">
        <f t="shared" si="195"/>
        <v>2015</v>
      </c>
    </row>
    <row r="1793" spans="1:23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89"/>
        <v>3.5666666666666664</v>
      </c>
      <c r="P1793" s="9">
        <f t="shared" si="190"/>
        <v>26.75</v>
      </c>
      <c r="Q1793" t="s">
        <v>8338</v>
      </c>
      <c r="R1793" t="s">
        <v>8339</v>
      </c>
      <c r="S1793" s="13">
        <f t="shared" si="191"/>
        <v>41973.532002314816</v>
      </c>
      <c r="T1793" s="14">
        <f t="shared" si="192"/>
        <v>42033.532002314816</v>
      </c>
      <c r="U1793" s="13" t="str">
        <f t="shared" si="193"/>
        <v>Nov</v>
      </c>
      <c r="V1793" t="str">
        <f t="shared" si="194"/>
        <v>Jan</v>
      </c>
      <c r="W1793" t="str">
        <f t="shared" si="195"/>
        <v>2014</v>
      </c>
    </row>
    <row r="1794" spans="1:23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96">(E1794/D1794)*100</f>
        <v>61.124000000000002</v>
      </c>
      <c r="P1794" s="9">
        <f t="shared" ref="P1794:P1857" si="197">IFERROR(E1794/L1794,0)</f>
        <v>109.93525179856115</v>
      </c>
      <c r="Q1794" t="s">
        <v>8338</v>
      </c>
      <c r="R1794" t="s">
        <v>8339</v>
      </c>
      <c r="S1794" s="13">
        <f t="shared" ref="S1794:S1857" si="198">(J1794/86400)+25569+(-5/24)</f>
        <v>42188.822708333326</v>
      </c>
      <c r="T1794" s="14">
        <f t="shared" ref="T1794:T1857" si="199">(I1794/86400)+25569+(-5/24)</f>
        <v>42226.082638888889</v>
      </c>
      <c r="U1794" s="13" t="str">
        <f t="shared" ref="U1794:U1857" si="200">TEXT((S1794),"mmm")</f>
        <v>Jul</v>
      </c>
      <c r="V1794" t="str">
        <f t="shared" ref="V1794:V1857" si="201">TEXT((T1794),"mmm")</f>
        <v>Aug</v>
      </c>
      <c r="W1794" t="str">
        <f t="shared" ref="W1794:W1857" si="202">TEXT((S1794),"yyyy")</f>
        <v>2015</v>
      </c>
    </row>
    <row r="1795" spans="1:23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96"/>
        <v>1.3333333333333335</v>
      </c>
      <c r="P1795" s="9">
        <f t="shared" si="197"/>
        <v>20</v>
      </c>
      <c r="Q1795" t="s">
        <v>8338</v>
      </c>
      <c r="R1795" t="s">
        <v>8339</v>
      </c>
      <c r="S1795" s="13">
        <f t="shared" si="198"/>
        <v>41940.683333333327</v>
      </c>
      <c r="T1795" s="14">
        <f t="shared" si="199"/>
        <v>41970.724999999999</v>
      </c>
      <c r="U1795" s="13" t="str">
        <f t="shared" si="200"/>
        <v>Oct</v>
      </c>
      <c r="V1795" t="str">
        <f t="shared" si="201"/>
        <v>Nov</v>
      </c>
      <c r="W1795" t="str">
        <f t="shared" si="202"/>
        <v>2014</v>
      </c>
    </row>
    <row r="1796" spans="1:23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96"/>
        <v>11.077777777777778</v>
      </c>
      <c r="P1796" s="9">
        <f t="shared" si="197"/>
        <v>55.388888888888886</v>
      </c>
      <c r="Q1796" t="s">
        <v>8338</v>
      </c>
      <c r="R1796" t="s">
        <v>8339</v>
      </c>
      <c r="S1796" s="13">
        <f t="shared" si="198"/>
        <v>42011.342847222222</v>
      </c>
      <c r="T1796" s="14">
        <f t="shared" si="199"/>
        <v>42046.342847222222</v>
      </c>
      <c r="U1796" s="13" t="str">
        <f t="shared" si="200"/>
        <v>Jan</v>
      </c>
      <c r="V1796" t="str">
        <f t="shared" si="201"/>
        <v>Feb</v>
      </c>
      <c r="W1796" t="str">
        <f t="shared" si="202"/>
        <v>2015</v>
      </c>
    </row>
    <row r="1797" spans="1:23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96"/>
        <v>38.735714285714288</v>
      </c>
      <c r="P1797" s="9">
        <f t="shared" si="197"/>
        <v>133.90123456790124</v>
      </c>
      <c r="Q1797" t="s">
        <v>8338</v>
      </c>
      <c r="R1797" t="s">
        <v>8339</v>
      </c>
      <c r="S1797" s="13">
        <f t="shared" si="198"/>
        <v>42628.080335648141</v>
      </c>
      <c r="T1797" s="14">
        <f t="shared" si="199"/>
        <v>42657.458333333336</v>
      </c>
      <c r="U1797" s="13" t="str">
        <f t="shared" si="200"/>
        <v>Sep</v>
      </c>
      <c r="V1797" t="str">
        <f t="shared" si="201"/>
        <v>Oct</v>
      </c>
      <c r="W1797" t="str">
        <f t="shared" si="202"/>
        <v>2016</v>
      </c>
    </row>
    <row r="1798" spans="1:23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96"/>
        <v>22.05263157894737</v>
      </c>
      <c r="P1798" s="9">
        <f t="shared" si="197"/>
        <v>48.720930232558139</v>
      </c>
      <c r="Q1798" t="s">
        <v>8338</v>
      </c>
      <c r="R1798" t="s">
        <v>8339</v>
      </c>
      <c r="S1798" s="13">
        <f t="shared" si="198"/>
        <v>42515.231087962959</v>
      </c>
      <c r="T1798" s="14">
        <f t="shared" si="199"/>
        <v>42575.231087962959</v>
      </c>
      <c r="U1798" s="13" t="str">
        <f t="shared" si="200"/>
        <v>May</v>
      </c>
      <c r="V1798" t="str">
        <f t="shared" si="201"/>
        <v>Jul</v>
      </c>
      <c r="W1798" t="str">
        <f t="shared" si="202"/>
        <v>2016</v>
      </c>
    </row>
    <row r="1799" spans="1:23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96"/>
        <v>67.55</v>
      </c>
      <c r="P1799" s="9">
        <f t="shared" si="197"/>
        <v>48.25</v>
      </c>
      <c r="Q1799" t="s">
        <v>8338</v>
      </c>
      <c r="R1799" t="s">
        <v>8339</v>
      </c>
      <c r="S1799" s="13">
        <f t="shared" si="198"/>
        <v>42689.360983796294</v>
      </c>
      <c r="T1799" s="14">
        <f t="shared" si="199"/>
        <v>42719.360983796294</v>
      </c>
      <c r="U1799" s="13" t="str">
        <f t="shared" si="200"/>
        <v>Nov</v>
      </c>
      <c r="V1799" t="str">
        <f t="shared" si="201"/>
        <v>Dec</v>
      </c>
      <c r="W1799" t="str">
        <f t="shared" si="202"/>
        <v>2016</v>
      </c>
    </row>
    <row r="1800" spans="1:23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96"/>
        <v>13.637499999999999</v>
      </c>
      <c r="P1800" s="9">
        <f t="shared" si="197"/>
        <v>58.972972972972975</v>
      </c>
      <c r="Q1800" t="s">
        <v>8338</v>
      </c>
      <c r="R1800" t="s">
        <v>8339</v>
      </c>
      <c r="S1800" s="13">
        <f t="shared" si="198"/>
        <v>42344.118437499994</v>
      </c>
      <c r="T1800" s="14">
        <f t="shared" si="199"/>
        <v>42404.118437499994</v>
      </c>
      <c r="U1800" s="13" t="str">
        <f t="shared" si="200"/>
        <v>Dec</v>
      </c>
      <c r="V1800" t="str">
        <f t="shared" si="201"/>
        <v>Feb</v>
      </c>
      <c r="W1800" t="str">
        <f t="shared" si="202"/>
        <v>2015</v>
      </c>
    </row>
    <row r="1801" spans="1:23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96"/>
        <v>1.7457500000000001</v>
      </c>
      <c r="P1801" s="9">
        <f t="shared" si="197"/>
        <v>11.638333333333334</v>
      </c>
      <c r="Q1801" t="s">
        <v>8338</v>
      </c>
      <c r="R1801" t="s">
        <v>8339</v>
      </c>
      <c r="S1801" s="13">
        <f t="shared" si="198"/>
        <v>41934.634351851848</v>
      </c>
      <c r="T1801" s="14">
        <f t="shared" si="199"/>
        <v>41954.676018518519</v>
      </c>
      <c r="U1801" s="13" t="str">
        <f t="shared" si="200"/>
        <v>Oct</v>
      </c>
      <c r="V1801" t="str">
        <f t="shared" si="201"/>
        <v>Nov</v>
      </c>
      <c r="W1801" t="str">
        <f t="shared" si="202"/>
        <v>2014</v>
      </c>
    </row>
    <row r="1802" spans="1:23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96"/>
        <v>20.44963251188932</v>
      </c>
      <c r="P1802" s="9">
        <f t="shared" si="197"/>
        <v>83.716814159292042</v>
      </c>
      <c r="Q1802" t="s">
        <v>8338</v>
      </c>
      <c r="R1802" t="s">
        <v>8339</v>
      </c>
      <c r="S1802" s="13">
        <f t="shared" si="198"/>
        <v>42623.397800925923</v>
      </c>
      <c r="T1802" s="14">
        <f t="shared" si="199"/>
        <v>42653.397800925923</v>
      </c>
      <c r="U1802" s="13" t="str">
        <f t="shared" si="200"/>
        <v>Sep</v>
      </c>
      <c r="V1802" t="str">
        <f t="shared" si="201"/>
        <v>Oct</v>
      </c>
      <c r="W1802" t="str">
        <f t="shared" si="202"/>
        <v>2016</v>
      </c>
    </row>
    <row r="1803" spans="1:23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96"/>
        <v>13.852941176470587</v>
      </c>
      <c r="P1803" s="9">
        <f t="shared" si="197"/>
        <v>63.648648648648646</v>
      </c>
      <c r="Q1803" t="s">
        <v>8338</v>
      </c>
      <c r="R1803" t="s">
        <v>8339</v>
      </c>
      <c r="S1803" s="13">
        <f t="shared" si="198"/>
        <v>42321.452175925922</v>
      </c>
      <c r="T1803" s="14">
        <f t="shared" si="199"/>
        <v>42353.298611111109</v>
      </c>
      <c r="U1803" s="13" t="str">
        <f t="shared" si="200"/>
        <v>Nov</v>
      </c>
      <c r="V1803" t="str">
        <f t="shared" si="201"/>
        <v>Dec</v>
      </c>
      <c r="W1803" t="str">
        <f t="shared" si="202"/>
        <v>2015</v>
      </c>
    </row>
    <row r="1804" spans="1:23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96"/>
        <v>48.485714285714288</v>
      </c>
      <c r="P1804" s="9">
        <f t="shared" si="197"/>
        <v>94.277777777777771</v>
      </c>
      <c r="Q1804" t="s">
        <v>8338</v>
      </c>
      <c r="R1804" t="s">
        <v>8339</v>
      </c>
      <c r="S1804" s="13">
        <f t="shared" si="198"/>
        <v>42159.264236111114</v>
      </c>
      <c r="T1804" s="14">
        <f t="shared" si="199"/>
        <v>42182.707638888889</v>
      </c>
      <c r="U1804" s="13" t="str">
        <f t="shared" si="200"/>
        <v>Jun</v>
      </c>
      <c r="V1804" t="str">
        <f t="shared" si="201"/>
        <v>Jun</v>
      </c>
      <c r="W1804" t="str">
        <f t="shared" si="202"/>
        <v>2015</v>
      </c>
    </row>
    <row r="1805" spans="1:23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96"/>
        <v>30.8</v>
      </c>
      <c r="P1805" s="9">
        <f t="shared" si="197"/>
        <v>71.86666666666666</v>
      </c>
      <c r="Q1805" t="s">
        <v>8338</v>
      </c>
      <c r="R1805" t="s">
        <v>8339</v>
      </c>
      <c r="S1805" s="13">
        <f t="shared" si="198"/>
        <v>42017.863217592589</v>
      </c>
      <c r="T1805" s="14">
        <f t="shared" si="199"/>
        <v>42048.863217592589</v>
      </c>
      <c r="U1805" s="13" t="str">
        <f t="shared" si="200"/>
        <v>Jan</v>
      </c>
      <c r="V1805" t="str">
        <f t="shared" si="201"/>
        <v>Feb</v>
      </c>
      <c r="W1805" t="str">
        <f t="shared" si="202"/>
        <v>2015</v>
      </c>
    </row>
    <row r="1806" spans="1:23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96"/>
        <v>35.174193548387095</v>
      </c>
      <c r="P1806" s="9">
        <f t="shared" si="197"/>
        <v>104.84615384615384</v>
      </c>
      <c r="Q1806" t="s">
        <v>8338</v>
      </c>
      <c r="R1806" t="s">
        <v>8339</v>
      </c>
      <c r="S1806" s="13">
        <f t="shared" si="198"/>
        <v>42282.469953703701</v>
      </c>
      <c r="T1806" s="14">
        <f t="shared" si="199"/>
        <v>42322.511620370373</v>
      </c>
      <c r="U1806" s="13" t="str">
        <f t="shared" si="200"/>
        <v>Oct</v>
      </c>
      <c r="V1806" t="str">
        <f t="shared" si="201"/>
        <v>Nov</v>
      </c>
      <c r="W1806" t="str">
        <f t="shared" si="202"/>
        <v>2015</v>
      </c>
    </row>
    <row r="1807" spans="1:23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96"/>
        <v>36.404444444444444</v>
      </c>
      <c r="P1807" s="9">
        <f t="shared" si="197"/>
        <v>67.139344262295083</v>
      </c>
      <c r="Q1807" t="s">
        <v>8338</v>
      </c>
      <c r="R1807" t="s">
        <v>8339</v>
      </c>
      <c r="S1807" s="13">
        <f t="shared" si="198"/>
        <v>42247.595578703702</v>
      </c>
      <c r="T1807" s="14">
        <f t="shared" si="199"/>
        <v>42279.541666666664</v>
      </c>
      <c r="U1807" s="13" t="str">
        <f t="shared" si="200"/>
        <v>Aug</v>
      </c>
      <c r="V1807" t="str">
        <f t="shared" si="201"/>
        <v>Oct</v>
      </c>
      <c r="W1807" t="str">
        <f t="shared" si="202"/>
        <v>2015</v>
      </c>
    </row>
    <row r="1808" spans="1:23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96"/>
        <v>2.9550000000000001</v>
      </c>
      <c r="P1808" s="9">
        <f t="shared" si="197"/>
        <v>73.875</v>
      </c>
      <c r="Q1808" t="s">
        <v>8338</v>
      </c>
      <c r="R1808" t="s">
        <v>8339</v>
      </c>
      <c r="S1808" s="13">
        <f t="shared" si="198"/>
        <v>41877.429965277777</v>
      </c>
      <c r="T1808" s="14">
        <f t="shared" si="199"/>
        <v>41912.429965277777</v>
      </c>
      <c r="U1808" s="13" t="str">
        <f t="shared" si="200"/>
        <v>Aug</v>
      </c>
      <c r="V1808" t="str">
        <f t="shared" si="201"/>
        <v>Sep</v>
      </c>
      <c r="W1808" t="str">
        <f t="shared" si="202"/>
        <v>2014</v>
      </c>
    </row>
    <row r="1809" spans="1:23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96"/>
        <v>11.06</v>
      </c>
      <c r="P1809" s="9">
        <f t="shared" si="197"/>
        <v>69.125</v>
      </c>
      <c r="Q1809" t="s">
        <v>8338</v>
      </c>
      <c r="R1809" t="s">
        <v>8339</v>
      </c>
      <c r="S1809" s="13">
        <f t="shared" si="198"/>
        <v>41879.860104166662</v>
      </c>
      <c r="T1809" s="14">
        <f t="shared" si="199"/>
        <v>41909.860104166662</v>
      </c>
      <c r="U1809" s="13" t="str">
        <f t="shared" si="200"/>
        <v>Aug</v>
      </c>
      <c r="V1809" t="str">
        <f t="shared" si="201"/>
        <v>Sep</v>
      </c>
      <c r="W1809" t="str">
        <f t="shared" si="202"/>
        <v>2014</v>
      </c>
    </row>
    <row r="1810" spans="1:23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96"/>
        <v>41.407142857142858</v>
      </c>
      <c r="P1810" s="9">
        <f t="shared" si="197"/>
        <v>120.77083333333333</v>
      </c>
      <c r="Q1810" t="s">
        <v>8338</v>
      </c>
      <c r="R1810" t="s">
        <v>8339</v>
      </c>
      <c r="S1810" s="13">
        <f t="shared" si="198"/>
        <v>42742.472569444442</v>
      </c>
      <c r="T1810" s="14">
        <f t="shared" si="199"/>
        <v>42777.472569444442</v>
      </c>
      <c r="U1810" s="13" t="str">
        <f t="shared" si="200"/>
        <v>Jan</v>
      </c>
      <c r="V1810" t="str">
        <f t="shared" si="201"/>
        <v>Feb</v>
      </c>
      <c r="W1810" t="str">
        <f t="shared" si="202"/>
        <v>2017</v>
      </c>
    </row>
    <row r="1811" spans="1:23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96"/>
        <v>10.857142857142858</v>
      </c>
      <c r="P1811" s="9">
        <f t="shared" si="197"/>
        <v>42.222222222222221</v>
      </c>
      <c r="Q1811" t="s">
        <v>8338</v>
      </c>
      <c r="R1811" t="s">
        <v>8339</v>
      </c>
      <c r="S1811" s="13">
        <f t="shared" si="198"/>
        <v>42029.699525462966</v>
      </c>
      <c r="T1811" s="14">
        <f t="shared" si="199"/>
        <v>42064.699525462966</v>
      </c>
      <c r="U1811" s="13" t="str">
        <f t="shared" si="200"/>
        <v>Jan</v>
      </c>
      <c r="V1811" t="str">
        <f t="shared" si="201"/>
        <v>Mar</v>
      </c>
      <c r="W1811" t="str">
        <f t="shared" si="202"/>
        <v>2015</v>
      </c>
    </row>
    <row r="1812" spans="1:23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96"/>
        <v>3.3333333333333335</v>
      </c>
      <c r="P1812" s="9">
        <f t="shared" si="197"/>
        <v>7.5</v>
      </c>
      <c r="Q1812" t="s">
        <v>8338</v>
      </c>
      <c r="R1812" t="s">
        <v>8339</v>
      </c>
      <c r="S1812" s="13">
        <f t="shared" si="198"/>
        <v>41860.701689814814</v>
      </c>
      <c r="T1812" s="14">
        <f t="shared" si="199"/>
        <v>41872.701689814814</v>
      </c>
      <c r="U1812" s="13" t="str">
        <f t="shared" si="200"/>
        <v>Aug</v>
      </c>
      <c r="V1812" t="str">
        <f t="shared" si="201"/>
        <v>Aug</v>
      </c>
      <c r="W1812" t="str">
        <f t="shared" si="202"/>
        <v>2014</v>
      </c>
    </row>
    <row r="1813" spans="1:23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96"/>
        <v>7.407407407407407E-2</v>
      </c>
      <c r="P1813" s="9">
        <f t="shared" si="197"/>
        <v>1.5384615384615385</v>
      </c>
      <c r="Q1813" t="s">
        <v>8338</v>
      </c>
      <c r="R1813" t="s">
        <v>8339</v>
      </c>
      <c r="S1813" s="13">
        <f t="shared" si="198"/>
        <v>41876.225347222222</v>
      </c>
      <c r="T1813" s="14">
        <f t="shared" si="199"/>
        <v>41935.958333333328</v>
      </c>
      <c r="U1813" s="13" t="str">
        <f t="shared" si="200"/>
        <v>Aug</v>
      </c>
      <c r="V1813" t="str">
        <f t="shared" si="201"/>
        <v>Oct</v>
      </c>
      <c r="W1813" t="str">
        <f t="shared" si="202"/>
        <v>2014</v>
      </c>
    </row>
    <row r="1814" spans="1:23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96"/>
        <v>13.307692307692307</v>
      </c>
      <c r="P1814" s="9">
        <f t="shared" si="197"/>
        <v>37.608695652173914</v>
      </c>
      <c r="Q1814" t="s">
        <v>8338</v>
      </c>
      <c r="R1814" t="s">
        <v>8339</v>
      </c>
      <c r="S1814" s="13">
        <f t="shared" si="198"/>
        <v>42524.110370370363</v>
      </c>
      <c r="T1814" s="14">
        <f t="shared" si="199"/>
        <v>42554.110370370363</v>
      </c>
      <c r="U1814" s="13" t="str">
        <f t="shared" si="200"/>
        <v>Jun</v>
      </c>
      <c r="V1814" t="str">
        <f t="shared" si="201"/>
        <v>Jul</v>
      </c>
      <c r="W1814" t="str">
        <f t="shared" si="202"/>
        <v>2016</v>
      </c>
    </row>
    <row r="1815" spans="1:23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96"/>
        <v>0</v>
      </c>
      <c r="P1815" s="9">
        <f t="shared" si="197"/>
        <v>0</v>
      </c>
      <c r="Q1815" t="s">
        <v>8338</v>
      </c>
      <c r="R1815" t="s">
        <v>8339</v>
      </c>
      <c r="S1815" s="13">
        <f t="shared" si="198"/>
        <v>41829.68069444444</v>
      </c>
      <c r="T1815" s="14">
        <f t="shared" si="199"/>
        <v>41859.68069444444</v>
      </c>
      <c r="U1815" s="13" t="str">
        <f t="shared" si="200"/>
        <v>Jul</v>
      </c>
      <c r="V1815" t="str">
        <f t="shared" si="201"/>
        <v>Aug</v>
      </c>
      <c r="W1815" t="str">
        <f t="shared" si="202"/>
        <v>2014</v>
      </c>
    </row>
    <row r="1816" spans="1:23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96"/>
        <v>49.183333333333337</v>
      </c>
      <c r="P1816" s="9">
        <f t="shared" si="197"/>
        <v>42.157142857142858</v>
      </c>
      <c r="Q1816" t="s">
        <v>8338</v>
      </c>
      <c r="R1816" t="s">
        <v>8339</v>
      </c>
      <c r="S1816" s="13">
        <f t="shared" si="198"/>
        <v>42033.105740740742</v>
      </c>
      <c r="T1816" s="14">
        <f t="shared" si="199"/>
        <v>42063.105740740742</v>
      </c>
      <c r="U1816" s="13" t="str">
        <f t="shared" si="200"/>
        <v>Jan</v>
      </c>
      <c r="V1816" t="str">
        <f t="shared" si="201"/>
        <v>Feb</v>
      </c>
      <c r="W1816" t="str">
        <f t="shared" si="202"/>
        <v>2015</v>
      </c>
    </row>
    <row r="1817" spans="1:23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96"/>
        <v>0</v>
      </c>
      <c r="P1817" s="9">
        <f t="shared" si="197"/>
        <v>0</v>
      </c>
      <c r="Q1817" t="s">
        <v>8338</v>
      </c>
      <c r="R1817" t="s">
        <v>8339</v>
      </c>
      <c r="S1817" s="13">
        <f t="shared" si="198"/>
        <v>42172.698344907403</v>
      </c>
      <c r="T1817" s="14">
        <f t="shared" si="199"/>
        <v>42186.698344907403</v>
      </c>
      <c r="U1817" s="13" t="str">
        <f t="shared" si="200"/>
        <v>Jun</v>
      </c>
      <c r="V1817" t="str">
        <f t="shared" si="201"/>
        <v>Jul</v>
      </c>
      <c r="W1817" t="str">
        <f t="shared" si="202"/>
        <v>2015</v>
      </c>
    </row>
    <row r="1818" spans="1:23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96"/>
        <v>2.036</v>
      </c>
      <c r="P1818" s="9">
        <f t="shared" si="197"/>
        <v>84.833333333333329</v>
      </c>
      <c r="Q1818" t="s">
        <v>8338</v>
      </c>
      <c r="R1818" t="s">
        <v>8339</v>
      </c>
      <c r="S1818" s="13">
        <f t="shared" si="198"/>
        <v>42548.667858796289</v>
      </c>
      <c r="T1818" s="14">
        <f t="shared" si="199"/>
        <v>42576.583333333336</v>
      </c>
      <c r="U1818" s="13" t="str">
        <f t="shared" si="200"/>
        <v>Jun</v>
      </c>
      <c r="V1818" t="str">
        <f t="shared" si="201"/>
        <v>Jul</v>
      </c>
      <c r="W1818" t="str">
        <f t="shared" si="202"/>
        <v>2016</v>
      </c>
    </row>
    <row r="1819" spans="1:23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96"/>
        <v>52.327777777777776</v>
      </c>
      <c r="P1819" s="9">
        <f t="shared" si="197"/>
        <v>94.19</v>
      </c>
      <c r="Q1819" t="s">
        <v>8338</v>
      </c>
      <c r="R1819" t="s">
        <v>8339</v>
      </c>
      <c r="S1819" s="13">
        <f t="shared" si="198"/>
        <v>42705.453784722216</v>
      </c>
      <c r="T1819" s="14">
        <f t="shared" si="199"/>
        <v>42765.082638888889</v>
      </c>
      <c r="U1819" s="13" t="str">
        <f t="shared" si="200"/>
        <v>Dec</v>
      </c>
      <c r="V1819" t="str">
        <f t="shared" si="201"/>
        <v>Jan</v>
      </c>
      <c r="W1819" t="str">
        <f t="shared" si="202"/>
        <v>2016</v>
      </c>
    </row>
    <row r="1820" spans="1:23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96"/>
        <v>0</v>
      </c>
      <c r="P1820" s="9">
        <f t="shared" si="197"/>
        <v>0</v>
      </c>
      <c r="Q1820" t="s">
        <v>8338</v>
      </c>
      <c r="R1820" t="s">
        <v>8339</v>
      </c>
      <c r="S1820" s="13">
        <f t="shared" si="198"/>
        <v>42067.026041666664</v>
      </c>
      <c r="T1820" s="14">
        <f t="shared" si="199"/>
        <v>42096.984374999993</v>
      </c>
      <c r="U1820" s="13" t="str">
        <f t="shared" si="200"/>
        <v>Mar</v>
      </c>
      <c r="V1820" t="str">
        <f t="shared" si="201"/>
        <v>Apr</v>
      </c>
      <c r="W1820" t="str">
        <f t="shared" si="202"/>
        <v>2015</v>
      </c>
    </row>
    <row r="1821" spans="1:23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96"/>
        <v>2.083333333333333</v>
      </c>
      <c r="P1821" s="9">
        <f t="shared" si="197"/>
        <v>6.25</v>
      </c>
      <c r="Q1821" t="s">
        <v>8338</v>
      </c>
      <c r="R1821" t="s">
        <v>8339</v>
      </c>
      <c r="S1821" s="13">
        <f t="shared" si="198"/>
        <v>41820.543935185182</v>
      </c>
      <c r="T1821" s="14">
        <f t="shared" si="199"/>
        <v>41850.543935185182</v>
      </c>
      <c r="U1821" s="13" t="str">
        <f t="shared" si="200"/>
        <v>Jun</v>
      </c>
      <c r="V1821" t="str">
        <f t="shared" si="201"/>
        <v>Jul</v>
      </c>
      <c r="W1821" t="str">
        <f t="shared" si="202"/>
        <v>2014</v>
      </c>
    </row>
    <row r="1822" spans="1:23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96"/>
        <v>6.565384615384616</v>
      </c>
      <c r="P1822" s="9">
        <f t="shared" si="197"/>
        <v>213.375</v>
      </c>
      <c r="Q1822" t="s">
        <v>8338</v>
      </c>
      <c r="R1822" t="s">
        <v>8339</v>
      </c>
      <c r="S1822" s="13">
        <f t="shared" si="198"/>
        <v>42064.876041666663</v>
      </c>
      <c r="T1822" s="14">
        <f t="shared" si="199"/>
        <v>42094.834374999999</v>
      </c>
      <c r="U1822" s="13" t="str">
        <f t="shared" si="200"/>
        <v>Mar</v>
      </c>
      <c r="V1822" t="str">
        <f t="shared" si="201"/>
        <v>Mar</v>
      </c>
      <c r="W1822" t="str">
        <f t="shared" si="202"/>
        <v>2015</v>
      </c>
    </row>
    <row r="1823" spans="1:23" ht="30" x14ac:dyDescent="0.2">
      <c r="A1823">
        <v>2782</v>
      </c>
      <c r="B1823" s="3" t="s">
        <v>2782</v>
      </c>
      <c r="C1823" s="3" t="s">
        <v>6892</v>
      </c>
      <c r="D1823">
        <v>1000</v>
      </c>
      <c r="E1823">
        <v>1200</v>
      </c>
      <c r="F1823" t="s">
        <v>8219</v>
      </c>
      <c r="G1823" t="s">
        <v>8224</v>
      </c>
      <c r="H1823" t="s">
        <v>8246</v>
      </c>
      <c r="I1823">
        <v>1424149140</v>
      </c>
      <c r="J1823">
        <v>1421964718</v>
      </c>
      <c r="K1823" t="b">
        <v>0</v>
      </c>
      <c r="L1823">
        <v>18</v>
      </c>
      <c r="M1823" t="b">
        <v>1</v>
      </c>
      <c r="N1823" t="s">
        <v>8271</v>
      </c>
      <c r="O1823" s="8">
        <f t="shared" si="196"/>
        <v>120</v>
      </c>
      <c r="P1823" s="9">
        <f t="shared" si="197"/>
        <v>66.666666666666671</v>
      </c>
      <c r="Q1823" t="s">
        <v>8317</v>
      </c>
      <c r="R1823" t="s">
        <v>8318</v>
      </c>
      <c r="S1823" s="13">
        <f t="shared" si="198"/>
        <v>42026.716643518514</v>
      </c>
      <c r="T1823" s="14">
        <f t="shared" si="199"/>
        <v>42051.999305555553</v>
      </c>
      <c r="U1823" s="13" t="str">
        <f t="shared" si="200"/>
        <v>Jan</v>
      </c>
      <c r="V1823" t="str">
        <f t="shared" si="201"/>
        <v>Feb</v>
      </c>
      <c r="W1823" t="str">
        <f t="shared" si="202"/>
        <v>2015</v>
      </c>
    </row>
    <row r="1824" spans="1:23" ht="45" x14ac:dyDescent="0.2">
      <c r="A1824">
        <v>2790</v>
      </c>
      <c r="B1824" s="3" t="s">
        <v>2790</v>
      </c>
      <c r="C1824" s="3" t="s">
        <v>6900</v>
      </c>
      <c r="D1824">
        <v>3000</v>
      </c>
      <c r="E1824">
        <v>3160</v>
      </c>
      <c r="F1824" t="s">
        <v>8219</v>
      </c>
      <c r="G1824" t="s">
        <v>8224</v>
      </c>
      <c r="H1824" t="s">
        <v>8246</v>
      </c>
      <c r="I1824">
        <v>1423693903</v>
      </c>
      <c r="J1824">
        <v>1421101903</v>
      </c>
      <c r="K1824" t="b">
        <v>0</v>
      </c>
      <c r="L1824">
        <v>66</v>
      </c>
      <c r="M1824" t="b">
        <v>1</v>
      </c>
      <c r="N1824" t="s">
        <v>8271</v>
      </c>
      <c r="O1824" s="8">
        <f t="shared" si="196"/>
        <v>105.33333333333333</v>
      </c>
      <c r="P1824" s="9">
        <f t="shared" si="197"/>
        <v>47.878787878787875</v>
      </c>
      <c r="Q1824" t="s">
        <v>8317</v>
      </c>
      <c r="R1824" t="s">
        <v>8318</v>
      </c>
      <c r="S1824" s="13">
        <f t="shared" si="198"/>
        <v>42016.730358796289</v>
      </c>
      <c r="T1824" s="14">
        <f t="shared" si="199"/>
        <v>42046.730358796289</v>
      </c>
      <c r="U1824" s="13" t="str">
        <f t="shared" si="200"/>
        <v>Jan</v>
      </c>
      <c r="V1824" t="str">
        <f t="shared" si="201"/>
        <v>Feb</v>
      </c>
      <c r="W1824" t="str">
        <f t="shared" si="202"/>
        <v>2015</v>
      </c>
    </row>
    <row r="1825" spans="1:23" ht="45" x14ac:dyDescent="0.2">
      <c r="A1825">
        <v>2811</v>
      </c>
      <c r="B1825" s="3" t="s">
        <v>2811</v>
      </c>
      <c r="C1825" s="3" t="s">
        <v>6921</v>
      </c>
      <c r="D1825">
        <v>10000</v>
      </c>
      <c r="E1825">
        <v>10027</v>
      </c>
      <c r="F1825" t="s">
        <v>8219</v>
      </c>
      <c r="G1825" t="s">
        <v>8225</v>
      </c>
      <c r="H1825" t="s">
        <v>8247</v>
      </c>
      <c r="I1825">
        <v>1424692503</v>
      </c>
      <c r="J1825">
        <v>1422100503</v>
      </c>
      <c r="K1825" t="b">
        <v>0</v>
      </c>
      <c r="L1825">
        <v>108</v>
      </c>
      <c r="M1825" t="b">
        <v>1</v>
      </c>
      <c r="N1825" t="s">
        <v>8271</v>
      </c>
      <c r="O1825" s="8">
        <f t="shared" si="196"/>
        <v>100.27</v>
      </c>
      <c r="P1825" s="9">
        <f t="shared" si="197"/>
        <v>92.842592592592595</v>
      </c>
      <c r="Q1825" t="s">
        <v>8317</v>
      </c>
      <c r="R1825" t="s">
        <v>8318</v>
      </c>
      <c r="S1825" s="13">
        <f t="shared" si="198"/>
        <v>42028.288229166668</v>
      </c>
      <c r="T1825" s="14">
        <f t="shared" si="199"/>
        <v>42058.288229166668</v>
      </c>
      <c r="U1825" s="13" t="str">
        <f t="shared" si="200"/>
        <v>Jan</v>
      </c>
      <c r="V1825" t="str">
        <f t="shared" si="201"/>
        <v>Feb</v>
      </c>
      <c r="W1825" t="str">
        <f t="shared" si="202"/>
        <v>2015</v>
      </c>
    </row>
    <row r="1826" spans="1:23" ht="45" x14ac:dyDescent="0.2">
      <c r="A1826">
        <v>2817</v>
      </c>
      <c r="B1826" s="3" t="s">
        <v>2817</v>
      </c>
      <c r="C1826" s="3" t="s">
        <v>6927</v>
      </c>
      <c r="D1826">
        <v>600</v>
      </c>
      <c r="E1826">
        <v>780</v>
      </c>
      <c r="F1826" t="s">
        <v>8219</v>
      </c>
      <c r="G1826" t="s">
        <v>8225</v>
      </c>
      <c r="H1826" t="s">
        <v>8247</v>
      </c>
      <c r="I1826">
        <v>1425136462</v>
      </c>
      <c r="J1826">
        <v>1421680462</v>
      </c>
      <c r="K1826" t="b">
        <v>0</v>
      </c>
      <c r="L1826">
        <v>33</v>
      </c>
      <c r="M1826" t="b">
        <v>1</v>
      </c>
      <c r="N1826" t="s">
        <v>8271</v>
      </c>
      <c r="O1826" s="8">
        <f t="shared" si="196"/>
        <v>130</v>
      </c>
      <c r="P1826" s="9">
        <f t="shared" si="197"/>
        <v>23.636363636363637</v>
      </c>
      <c r="Q1826" t="s">
        <v>8317</v>
      </c>
      <c r="R1826" t="s">
        <v>8318</v>
      </c>
      <c r="S1826" s="13">
        <f t="shared" si="198"/>
        <v>42023.42664351852</v>
      </c>
      <c r="T1826" s="14">
        <f t="shared" si="199"/>
        <v>42063.42664351852</v>
      </c>
      <c r="U1826" s="13" t="str">
        <f t="shared" si="200"/>
        <v>Jan</v>
      </c>
      <c r="V1826" t="str">
        <f t="shared" si="201"/>
        <v>Feb</v>
      </c>
      <c r="W1826" t="str">
        <f t="shared" si="202"/>
        <v>2015</v>
      </c>
    </row>
    <row r="1827" spans="1:23" ht="45" x14ac:dyDescent="0.2">
      <c r="A1827">
        <v>2834</v>
      </c>
      <c r="B1827" s="3" t="s">
        <v>2834</v>
      </c>
      <c r="C1827" s="3" t="s">
        <v>6944</v>
      </c>
      <c r="D1827">
        <v>800</v>
      </c>
      <c r="E1827">
        <v>1360</v>
      </c>
      <c r="F1827" t="s">
        <v>8219</v>
      </c>
      <c r="G1827" t="s">
        <v>8225</v>
      </c>
      <c r="H1827" t="s">
        <v>8247</v>
      </c>
      <c r="I1827">
        <v>1422658930</v>
      </c>
      <c r="J1827">
        <v>1421362930</v>
      </c>
      <c r="K1827" t="b">
        <v>0</v>
      </c>
      <c r="L1827">
        <v>21</v>
      </c>
      <c r="M1827" t="b">
        <v>1</v>
      </c>
      <c r="N1827" t="s">
        <v>8271</v>
      </c>
      <c r="O1827" s="8">
        <f t="shared" si="196"/>
        <v>170</v>
      </c>
      <c r="P1827" s="9">
        <f t="shared" si="197"/>
        <v>64.761904761904759</v>
      </c>
      <c r="Q1827" t="s">
        <v>8317</v>
      </c>
      <c r="R1827" t="s">
        <v>8318</v>
      </c>
      <c r="S1827" s="13">
        <f t="shared" si="198"/>
        <v>42019.751504629625</v>
      </c>
      <c r="T1827" s="14">
        <f t="shared" si="199"/>
        <v>42034.751504629625</v>
      </c>
      <c r="U1827" s="13" t="str">
        <f t="shared" si="200"/>
        <v>Jan</v>
      </c>
      <c r="V1827" t="str">
        <f t="shared" si="201"/>
        <v>Jan</v>
      </c>
      <c r="W1827" t="str">
        <f t="shared" si="202"/>
        <v>2015</v>
      </c>
    </row>
    <row r="1828" spans="1:23" ht="45" x14ac:dyDescent="0.2">
      <c r="A1828">
        <v>2836</v>
      </c>
      <c r="B1828" s="3" t="s">
        <v>2836</v>
      </c>
      <c r="C1828" s="3" t="s">
        <v>6946</v>
      </c>
      <c r="D1828">
        <v>450</v>
      </c>
      <c r="E1828">
        <v>485</v>
      </c>
      <c r="F1828" t="s">
        <v>8219</v>
      </c>
      <c r="G1828" t="s">
        <v>8224</v>
      </c>
      <c r="H1828" t="s">
        <v>8246</v>
      </c>
      <c r="I1828">
        <v>1487393940</v>
      </c>
      <c r="J1828">
        <v>1484115418</v>
      </c>
      <c r="K1828" t="b">
        <v>0</v>
      </c>
      <c r="L1828">
        <v>11</v>
      </c>
      <c r="M1828" t="b">
        <v>1</v>
      </c>
      <c r="N1828" t="s">
        <v>8271</v>
      </c>
      <c r="O1828" s="8">
        <f t="shared" si="196"/>
        <v>107.77777777777777</v>
      </c>
      <c r="P1828" s="9">
        <f t="shared" si="197"/>
        <v>44.090909090909093</v>
      </c>
      <c r="Q1828" t="s">
        <v>8317</v>
      </c>
      <c r="R1828" t="s">
        <v>8318</v>
      </c>
      <c r="S1828" s="13">
        <f t="shared" si="198"/>
        <v>42746.053449074076</v>
      </c>
      <c r="T1828" s="14">
        <f t="shared" si="199"/>
        <v>42783.999305555553</v>
      </c>
      <c r="U1828" s="13" t="str">
        <f t="shared" si="200"/>
        <v>Jan</v>
      </c>
      <c r="V1828" t="str">
        <f t="shared" si="201"/>
        <v>Feb</v>
      </c>
      <c r="W1828" t="str">
        <f t="shared" si="202"/>
        <v>2017</v>
      </c>
    </row>
    <row r="1829" spans="1:23" ht="45" x14ac:dyDescent="0.2">
      <c r="A1829">
        <v>2923</v>
      </c>
      <c r="B1829" s="3" t="s">
        <v>2923</v>
      </c>
      <c r="C1829" s="3" t="s">
        <v>7033</v>
      </c>
      <c r="D1829">
        <v>300</v>
      </c>
      <c r="E1829">
        <v>300</v>
      </c>
      <c r="F1829" t="s">
        <v>8219</v>
      </c>
      <c r="G1829" t="s">
        <v>8224</v>
      </c>
      <c r="H1829" t="s">
        <v>8246</v>
      </c>
      <c r="I1829">
        <v>1422068400</v>
      </c>
      <c r="J1829">
        <v>1420774779</v>
      </c>
      <c r="K1829" t="b">
        <v>0</v>
      </c>
      <c r="L1829">
        <v>10</v>
      </c>
      <c r="M1829" t="b">
        <v>1</v>
      </c>
      <c r="N1829" t="s">
        <v>8305</v>
      </c>
      <c r="O1829" s="8">
        <f t="shared" si="196"/>
        <v>100</v>
      </c>
      <c r="P1829" s="9">
        <f t="shared" si="197"/>
        <v>30</v>
      </c>
      <c r="Q1829" t="s">
        <v>8317</v>
      </c>
      <c r="R1829" t="s">
        <v>8359</v>
      </c>
      <c r="S1829" s="13">
        <f t="shared" si="198"/>
        <v>42012.944201388884</v>
      </c>
      <c r="T1829" s="14">
        <f t="shared" si="199"/>
        <v>42027.916666666664</v>
      </c>
      <c r="U1829" s="13" t="str">
        <f t="shared" si="200"/>
        <v>Jan</v>
      </c>
      <c r="V1829" t="str">
        <f t="shared" si="201"/>
        <v>Jan</v>
      </c>
      <c r="W1829" t="str">
        <f t="shared" si="202"/>
        <v>2015</v>
      </c>
    </row>
    <row r="1830" spans="1:23" ht="45" x14ac:dyDescent="0.2">
      <c r="A1830">
        <v>2932</v>
      </c>
      <c r="B1830" s="3" t="s">
        <v>2932</v>
      </c>
      <c r="C1830" s="3" t="s">
        <v>7042</v>
      </c>
      <c r="D1830">
        <v>3100</v>
      </c>
      <c r="E1830">
        <v>3258</v>
      </c>
      <c r="F1830" t="s">
        <v>8219</v>
      </c>
      <c r="G1830" t="s">
        <v>8226</v>
      </c>
      <c r="H1830" t="s">
        <v>8248</v>
      </c>
      <c r="I1830">
        <v>1424516400</v>
      </c>
      <c r="J1830">
        <v>1421812637</v>
      </c>
      <c r="K1830" t="b">
        <v>0</v>
      </c>
      <c r="L1830">
        <v>38</v>
      </c>
      <c r="M1830" t="b">
        <v>1</v>
      </c>
      <c r="N1830" t="s">
        <v>8305</v>
      </c>
      <c r="O1830" s="8">
        <f t="shared" si="196"/>
        <v>105.0967741935484</v>
      </c>
      <c r="P1830" s="9">
        <f t="shared" si="197"/>
        <v>85.736842105263165</v>
      </c>
      <c r="Q1830" t="s">
        <v>8317</v>
      </c>
      <c r="R1830" t="s">
        <v>8359</v>
      </c>
      <c r="S1830" s="13">
        <f t="shared" si="198"/>
        <v>42024.956446759257</v>
      </c>
      <c r="T1830" s="14">
        <f t="shared" si="199"/>
        <v>42056.249999999993</v>
      </c>
      <c r="U1830" s="13" t="str">
        <f t="shared" si="200"/>
        <v>Jan</v>
      </c>
      <c r="V1830" t="str">
        <f t="shared" si="201"/>
        <v>Feb</v>
      </c>
      <c r="W1830" t="str">
        <f t="shared" si="202"/>
        <v>2015</v>
      </c>
    </row>
    <row r="1831" spans="1:23" ht="60" x14ac:dyDescent="0.2">
      <c r="A1831">
        <v>2977</v>
      </c>
      <c r="B1831" s="3" t="s">
        <v>2977</v>
      </c>
      <c r="C1831" s="3" t="s">
        <v>7087</v>
      </c>
      <c r="D1831">
        <v>3000</v>
      </c>
      <c r="E1831">
        <v>3407</v>
      </c>
      <c r="F1831" t="s">
        <v>8219</v>
      </c>
      <c r="G1831" t="s">
        <v>8224</v>
      </c>
      <c r="H1831" t="s">
        <v>8246</v>
      </c>
      <c r="I1831">
        <v>1427076840</v>
      </c>
      <c r="J1831">
        <v>1421960934</v>
      </c>
      <c r="K1831" t="b">
        <v>0</v>
      </c>
      <c r="L1831">
        <v>30</v>
      </c>
      <c r="M1831" t="b">
        <v>1</v>
      </c>
      <c r="N1831" t="s">
        <v>8271</v>
      </c>
      <c r="O1831" s="8">
        <f t="shared" si="196"/>
        <v>113.56666666666666</v>
      </c>
      <c r="P1831" s="9">
        <f t="shared" si="197"/>
        <v>113.56666666666666</v>
      </c>
      <c r="Q1831" t="s">
        <v>8317</v>
      </c>
      <c r="R1831" t="s">
        <v>8318</v>
      </c>
      <c r="S1831" s="13">
        <f t="shared" si="198"/>
        <v>42026.672847222224</v>
      </c>
      <c r="T1831" s="14">
        <f t="shared" si="199"/>
        <v>42085.884722222218</v>
      </c>
      <c r="U1831" s="13" t="str">
        <f t="shared" si="200"/>
        <v>Jan</v>
      </c>
      <c r="V1831" t="str">
        <f t="shared" si="201"/>
        <v>Mar</v>
      </c>
      <c r="W1831" t="str">
        <f t="shared" si="202"/>
        <v>2015</v>
      </c>
    </row>
    <row r="1832" spans="1:23" ht="30" x14ac:dyDescent="0.2">
      <c r="A1832">
        <v>2982</v>
      </c>
      <c r="B1832" s="3" t="s">
        <v>2982</v>
      </c>
      <c r="C1832" s="3" t="s">
        <v>7092</v>
      </c>
      <c r="D1832">
        <v>5000</v>
      </c>
      <c r="E1832">
        <v>5103</v>
      </c>
      <c r="F1832" t="s">
        <v>8219</v>
      </c>
      <c r="G1832" t="s">
        <v>8225</v>
      </c>
      <c r="H1832" t="s">
        <v>8247</v>
      </c>
      <c r="I1832">
        <v>1455208143</v>
      </c>
      <c r="J1832">
        <v>1452616143</v>
      </c>
      <c r="K1832" t="b">
        <v>1</v>
      </c>
      <c r="L1832">
        <v>59</v>
      </c>
      <c r="M1832" t="b">
        <v>1</v>
      </c>
      <c r="N1832" t="s">
        <v>8303</v>
      </c>
      <c r="O1832" s="8">
        <f t="shared" si="196"/>
        <v>102.06</v>
      </c>
      <c r="P1832" s="9">
        <f t="shared" si="197"/>
        <v>86.491525423728817</v>
      </c>
      <c r="Q1832" t="s">
        <v>8317</v>
      </c>
      <c r="R1832" t="s">
        <v>8357</v>
      </c>
      <c r="S1832" s="13">
        <f t="shared" si="198"/>
        <v>42381.478506944441</v>
      </c>
      <c r="T1832" s="14">
        <f t="shared" si="199"/>
        <v>42411.478506944441</v>
      </c>
      <c r="U1832" s="13" t="str">
        <f t="shared" si="200"/>
        <v>Jan</v>
      </c>
      <c r="V1832" t="str">
        <f t="shared" si="201"/>
        <v>Feb</v>
      </c>
      <c r="W1832" t="str">
        <f t="shared" si="202"/>
        <v>2016</v>
      </c>
    </row>
    <row r="1833" spans="1:23" ht="45" x14ac:dyDescent="0.2">
      <c r="A1833">
        <v>2991</v>
      </c>
      <c r="B1833" s="3" t="s">
        <v>2991</v>
      </c>
      <c r="C1833" s="3" t="s">
        <v>7101</v>
      </c>
      <c r="D1833">
        <v>8500</v>
      </c>
      <c r="E1833">
        <v>8780</v>
      </c>
      <c r="F1833" t="s">
        <v>8219</v>
      </c>
      <c r="G1833" t="s">
        <v>8224</v>
      </c>
      <c r="H1833" t="s">
        <v>8246</v>
      </c>
      <c r="I1833">
        <v>1485547530</v>
      </c>
      <c r="J1833">
        <v>1483646730</v>
      </c>
      <c r="K1833" t="b">
        <v>0</v>
      </c>
      <c r="L1833">
        <v>93</v>
      </c>
      <c r="M1833" t="b">
        <v>1</v>
      </c>
      <c r="N1833" t="s">
        <v>8303</v>
      </c>
      <c r="O1833" s="8">
        <f t="shared" si="196"/>
        <v>103.29411764705883</v>
      </c>
      <c r="P1833" s="9">
        <f t="shared" si="197"/>
        <v>94.408602150537632</v>
      </c>
      <c r="Q1833" t="s">
        <v>8317</v>
      </c>
      <c r="R1833" t="s">
        <v>8357</v>
      </c>
      <c r="S1833" s="13">
        <f t="shared" si="198"/>
        <v>42740.628819444442</v>
      </c>
      <c r="T1833" s="14">
        <f t="shared" si="199"/>
        <v>42762.628819444442</v>
      </c>
      <c r="U1833" s="13" t="str">
        <f t="shared" si="200"/>
        <v>Jan</v>
      </c>
      <c r="V1833" t="str">
        <f t="shared" si="201"/>
        <v>Jan</v>
      </c>
      <c r="W1833" t="str">
        <f t="shared" si="202"/>
        <v>2017</v>
      </c>
    </row>
    <row r="1834" spans="1:23" x14ac:dyDescent="0.2">
      <c r="A1834">
        <v>2993</v>
      </c>
      <c r="B1834" s="3" t="s">
        <v>2993</v>
      </c>
      <c r="C1834" s="3" t="s">
        <v>7103</v>
      </c>
      <c r="D1834">
        <v>1000</v>
      </c>
      <c r="E1834">
        <v>1003</v>
      </c>
      <c r="F1834" t="s">
        <v>8219</v>
      </c>
      <c r="G1834" t="s">
        <v>8224</v>
      </c>
      <c r="H1834" t="s">
        <v>8246</v>
      </c>
      <c r="I1834">
        <v>1455998867</v>
      </c>
      <c r="J1834">
        <v>1453406867</v>
      </c>
      <c r="K1834" t="b">
        <v>0</v>
      </c>
      <c r="L1834">
        <v>22</v>
      </c>
      <c r="M1834" t="b">
        <v>1</v>
      </c>
      <c r="N1834" t="s">
        <v>8303</v>
      </c>
      <c r="O1834" s="8">
        <f t="shared" si="196"/>
        <v>100.29999999999998</v>
      </c>
      <c r="P1834" s="9">
        <f t="shared" si="197"/>
        <v>45.590909090909093</v>
      </c>
      <c r="Q1834" t="s">
        <v>8317</v>
      </c>
      <c r="R1834" t="s">
        <v>8357</v>
      </c>
      <c r="S1834" s="13">
        <f t="shared" si="198"/>
        <v>42390.63040509259</v>
      </c>
      <c r="T1834" s="14">
        <f t="shared" si="199"/>
        <v>42420.63040509259</v>
      </c>
      <c r="U1834" s="13" t="str">
        <f t="shared" si="200"/>
        <v>Jan</v>
      </c>
      <c r="V1834" t="str">
        <f t="shared" si="201"/>
        <v>Feb</v>
      </c>
      <c r="W1834" t="str">
        <f t="shared" si="202"/>
        <v>2016</v>
      </c>
    </row>
    <row r="1835" spans="1:23" ht="45" x14ac:dyDescent="0.2">
      <c r="A1835">
        <v>3000</v>
      </c>
      <c r="B1835" s="3" t="s">
        <v>3000</v>
      </c>
      <c r="C1835" s="3" t="s">
        <v>7110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1485885600</v>
      </c>
      <c r="J1835">
        <v>1484682670</v>
      </c>
      <c r="K1835" t="b">
        <v>0</v>
      </c>
      <c r="L1835">
        <v>8</v>
      </c>
      <c r="M1835" t="b">
        <v>1</v>
      </c>
      <c r="N1835" t="s">
        <v>8303</v>
      </c>
      <c r="O1835" s="8">
        <f t="shared" si="196"/>
        <v>100</v>
      </c>
      <c r="P1835" s="9">
        <f t="shared" si="197"/>
        <v>62.5</v>
      </c>
      <c r="Q1835" t="s">
        <v>8317</v>
      </c>
      <c r="R1835" t="s">
        <v>8357</v>
      </c>
      <c r="S1835" s="13">
        <f t="shared" si="198"/>
        <v>42752.61886574074</v>
      </c>
      <c r="T1835" s="14">
        <f t="shared" si="199"/>
        <v>42766.541666666664</v>
      </c>
      <c r="U1835" s="13" t="str">
        <f t="shared" si="200"/>
        <v>Jan</v>
      </c>
      <c r="V1835" t="str">
        <f t="shared" si="201"/>
        <v>Jan</v>
      </c>
      <c r="W1835" t="str">
        <f t="shared" si="202"/>
        <v>2017</v>
      </c>
    </row>
    <row r="1836" spans="1:23" ht="45" x14ac:dyDescent="0.2">
      <c r="A1836">
        <v>3003</v>
      </c>
      <c r="B1836" s="3" t="s">
        <v>3003</v>
      </c>
      <c r="C1836" s="3" t="s">
        <v>7113</v>
      </c>
      <c r="D1836">
        <v>3000</v>
      </c>
      <c r="E1836">
        <v>3035</v>
      </c>
      <c r="F1836" t="s">
        <v>8219</v>
      </c>
      <c r="G1836" t="s">
        <v>8224</v>
      </c>
      <c r="H1836" t="s">
        <v>8246</v>
      </c>
      <c r="I1836">
        <v>1456811940</v>
      </c>
      <c r="J1836">
        <v>1454098976</v>
      </c>
      <c r="K1836" t="b">
        <v>0</v>
      </c>
      <c r="L1836">
        <v>17</v>
      </c>
      <c r="M1836" t="b">
        <v>1</v>
      </c>
      <c r="N1836" t="s">
        <v>8303</v>
      </c>
      <c r="O1836" s="8">
        <f t="shared" si="196"/>
        <v>101.16666666666667</v>
      </c>
      <c r="P1836" s="9">
        <f t="shared" si="197"/>
        <v>178.52941176470588</v>
      </c>
      <c r="Q1836" t="s">
        <v>8317</v>
      </c>
      <c r="R1836" t="s">
        <v>8357</v>
      </c>
      <c r="S1836" s="13">
        <f t="shared" si="198"/>
        <v>42398.640925925924</v>
      </c>
      <c r="T1836" s="14">
        <f t="shared" si="199"/>
        <v>42430.040972222218</v>
      </c>
      <c r="U1836" s="13" t="str">
        <f t="shared" si="200"/>
        <v>Jan</v>
      </c>
      <c r="V1836" t="str">
        <f t="shared" si="201"/>
        <v>Mar</v>
      </c>
      <c r="W1836" t="str">
        <f t="shared" si="202"/>
        <v>2016</v>
      </c>
    </row>
    <row r="1837" spans="1:23" ht="45" x14ac:dyDescent="0.2">
      <c r="A1837">
        <v>3012</v>
      </c>
      <c r="B1837" s="3" t="s">
        <v>3012</v>
      </c>
      <c r="C1837" s="3" t="s">
        <v>7122</v>
      </c>
      <c r="D1837">
        <v>4000</v>
      </c>
      <c r="E1837">
        <v>4685</v>
      </c>
      <c r="F1837" t="s">
        <v>8219</v>
      </c>
      <c r="G1837" t="s">
        <v>8224</v>
      </c>
      <c r="H1837" t="s">
        <v>8246</v>
      </c>
      <c r="I1837">
        <v>1423587130</v>
      </c>
      <c r="J1837">
        <v>1421772730</v>
      </c>
      <c r="K1837" t="b">
        <v>0</v>
      </c>
      <c r="L1837">
        <v>55</v>
      </c>
      <c r="M1837" t="b">
        <v>1</v>
      </c>
      <c r="N1837" t="s">
        <v>8303</v>
      </c>
      <c r="O1837" s="8">
        <f t="shared" si="196"/>
        <v>117.12499999999999</v>
      </c>
      <c r="P1837" s="9">
        <f t="shared" si="197"/>
        <v>85.181818181818187</v>
      </c>
      <c r="Q1837" t="s">
        <v>8317</v>
      </c>
      <c r="R1837" t="s">
        <v>8357</v>
      </c>
      <c r="S1837" s="13">
        <f t="shared" si="198"/>
        <v>42024.494560185187</v>
      </c>
      <c r="T1837" s="14">
        <f t="shared" si="199"/>
        <v>42045.494560185187</v>
      </c>
      <c r="U1837" s="13" t="str">
        <f t="shared" si="200"/>
        <v>Jan</v>
      </c>
      <c r="V1837" t="str">
        <f t="shared" si="201"/>
        <v>Feb</v>
      </c>
      <c r="W1837" t="str">
        <f t="shared" si="202"/>
        <v>2015</v>
      </c>
    </row>
    <row r="1838" spans="1:23" ht="45" x14ac:dyDescent="0.2">
      <c r="A1838">
        <v>3038</v>
      </c>
      <c r="B1838" s="3" t="s">
        <v>3038</v>
      </c>
      <c r="C1838" s="3" t="s">
        <v>7148</v>
      </c>
      <c r="D1838">
        <v>1000</v>
      </c>
      <c r="E1838">
        <v>1005</v>
      </c>
      <c r="F1838" t="s">
        <v>8219</v>
      </c>
      <c r="G1838" t="s">
        <v>8224</v>
      </c>
      <c r="H1838" t="s">
        <v>8246</v>
      </c>
      <c r="I1838">
        <v>1457071397</v>
      </c>
      <c r="J1838">
        <v>1451887397</v>
      </c>
      <c r="K1838" t="b">
        <v>0</v>
      </c>
      <c r="L1838">
        <v>27</v>
      </c>
      <c r="M1838" t="b">
        <v>1</v>
      </c>
      <c r="N1838" t="s">
        <v>8303</v>
      </c>
      <c r="O1838" s="8">
        <f t="shared" si="196"/>
        <v>100.49999999999999</v>
      </c>
      <c r="P1838" s="9">
        <f t="shared" si="197"/>
        <v>37.222222222222221</v>
      </c>
      <c r="Q1838" t="s">
        <v>8317</v>
      </c>
      <c r="R1838" t="s">
        <v>8357</v>
      </c>
      <c r="S1838" s="13">
        <f t="shared" si="198"/>
        <v>42373.043946759259</v>
      </c>
      <c r="T1838" s="14">
        <f t="shared" si="199"/>
        <v>42433.043946759259</v>
      </c>
      <c r="U1838" s="13" t="str">
        <f t="shared" si="200"/>
        <v>Jan</v>
      </c>
      <c r="V1838" t="str">
        <f t="shared" si="201"/>
        <v>Mar</v>
      </c>
      <c r="W1838" t="str">
        <f t="shared" si="202"/>
        <v>2016</v>
      </c>
    </row>
    <row r="1839" spans="1:23" ht="45" x14ac:dyDescent="0.2">
      <c r="A1839">
        <v>3044</v>
      </c>
      <c r="B1839" s="3" t="s">
        <v>3044</v>
      </c>
      <c r="C1839" s="3" t="s">
        <v>7154</v>
      </c>
      <c r="D1839">
        <v>12000</v>
      </c>
      <c r="E1839">
        <v>13121</v>
      </c>
      <c r="F1839" t="s">
        <v>8219</v>
      </c>
      <c r="G1839" t="s">
        <v>8224</v>
      </c>
      <c r="H1839" t="s">
        <v>8246</v>
      </c>
      <c r="I1839">
        <v>1454433998</v>
      </c>
      <c r="J1839">
        <v>1453137998</v>
      </c>
      <c r="K1839" t="b">
        <v>0</v>
      </c>
      <c r="L1839">
        <v>156</v>
      </c>
      <c r="M1839" t="b">
        <v>1</v>
      </c>
      <c r="N1839" t="s">
        <v>8303</v>
      </c>
      <c r="O1839" s="8">
        <f t="shared" si="196"/>
        <v>109.34166666666667</v>
      </c>
      <c r="P1839" s="9">
        <f t="shared" si="197"/>
        <v>84.108974358974365</v>
      </c>
      <c r="Q1839" t="s">
        <v>8317</v>
      </c>
      <c r="R1839" t="s">
        <v>8357</v>
      </c>
      <c r="S1839" s="13">
        <f t="shared" si="198"/>
        <v>42387.518495370365</v>
      </c>
      <c r="T1839" s="14">
        <f t="shared" si="199"/>
        <v>42402.518495370365</v>
      </c>
      <c r="U1839" s="13" t="str">
        <f t="shared" si="200"/>
        <v>Jan</v>
      </c>
      <c r="V1839" t="str">
        <f t="shared" si="201"/>
        <v>Feb</v>
      </c>
      <c r="W1839" t="str">
        <f t="shared" si="202"/>
        <v>2016</v>
      </c>
    </row>
    <row r="1840" spans="1:23" ht="45" x14ac:dyDescent="0.2">
      <c r="A1840">
        <v>3172</v>
      </c>
      <c r="B1840" s="3" t="s">
        <v>3172</v>
      </c>
      <c r="C1840" s="3" t="s">
        <v>7282</v>
      </c>
      <c r="D1840">
        <v>2000</v>
      </c>
      <c r="E1840">
        <v>2300</v>
      </c>
      <c r="F1840" t="s">
        <v>8219</v>
      </c>
      <c r="G1840" t="s">
        <v>8224</v>
      </c>
      <c r="H1840" t="s">
        <v>8246</v>
      </c>
      <c r="I1840">
        <v>1329240668</v>
      </c>
      <c r="J1840">
        <v>1326648668</v>
      </c>
      <c r="K1840" t="b">
        <v>1</v>
      </c>
      <c r="L1840">
        <v>29</v>
      </c>
      <c r="M1840" t="b">
        <v>1</v>
      </c>
      <c r="N1840" t="s">
        <v>8271</v>
      </c>
      <c r="O1840" s="8">
        <f t="shared" si="196"/>
        <v>114.99999999999999</v>
      </c>
      <c r="P1840" s="9">
        <f t="shared" si="197"/>
        <v>79.310344827586206</v>
      </c>
      <c r="Q1840" t="s">
        <v>8317</v>
      </c>
      <c r="R1840" t="s">
        <v>8318</v>
      </c>
      <c r="S1840" s="13">
        <f t="shared" si="198"/>
        <v>40923.521620370368</v>
      </c>
      <c r="T1840" s="14">
        <f t="shared" si="199"/>
        <v>40953.521620370368</v>
      </c>
      <c r="U1840" s="13" t="str">
        <f t="shared" si="200"/>
        <v>Jan</v>
      </c>
      <c r="V1840" t="str">
        <f t="shared" si="201"/>
        <v>Feb</v>
      </c>
      <c r="W1840" t="str">
        <f t="shared" si="202"/>
        <v>2012</v>
      </c>
    </row>
    <row r="1841" spans="1:23" ht="45" x14ac:dyDescent="0.2">
      <c r="A1841">
        <v>3233</v>
      </c>
      <c r="B1841" s="3" t="s">
        <v>3233</v>
      </c>
      <c r="C1841" s="3" t="s">
        <v>7343</v>
      </c>
      <c r="D1841">
        <v>5000</v>
      </c>
      <c r="E1841">
        <v>5940</v>
      </c>
      <c r="F1841" t="s">
        <v>8219</v>
      </c>
      <c r="G1841" t="s">
        <v>8224</v>
      </c>
      <c r="H1841" t="s">
        <v>8246</v>
      </c>
      <c r="I1841">
        <v>1488482355</v>
      </c>
      <c r="J1841">
        <v>1485890355</v>
      </c>
      <c r="K1841" t="b">
        <v>0</v>
      </c>
      <c r="L1841">
        <v>61</v>
      </c>
      <c r="M1841" t="b">
        <v>1</v>
      </c>
      <c r="N1841" t="s">
        <v>8271</v>
      </c>
      <c r="O1841" s="8">
        <f t="shared" si="196"/>
        <v>118.8</v>
      </c>
      <c r="P1841" s="9">
        <f t="shared" si="197"/>
        <v>97.377049180327873</v>
      </c>
      <c r="Q1841" t="s">
        <v>8317</v>
      </c>
      <c r="R1841" t="s">
        <v>8318</v>
      </c>
      <c r="S1841" s="13">
        <f t="shared" si="198"/>
        <v>42766.596701388888</v>
      </c>
      <c r="T1841" s="14">
        <f t="shared" si="199"/>
        <v>42796.596701388888</v>
      </c>
      <c r="U1841" s="13" t="str">
        <f t="shared" si="200"/>
        <v>Jan</v>
      </c>
      <c r="V1841" t="str">
        <f t="shared" si="201"/>
        <v>Mar</v>
      </c>
      <c r="W1841" t="str">
        <f t="shared" si="202"/>
        <v>2017</v>
      </c>
    </row>
    <row r="1842" spans="1:23" ht="45" x14ac:dyDescent="0.2">
      <c r="A1842">
        <v>3240</v>
      </c>
      <c r="B1842" s="3" t="s">
        <v>3240</v>
      </c>
      <c r="C1842" s="3" t="s">
        <v>7350</v>
      </c>
      <c r="D1842">
        <v>3000</v>
      </c>
      <c r="E1842">
        <v>3017</v>
      </c>
      <c r="F1842" t="s">
        <v>8219</v>
      </c>
      <c r="G1842" t="s">
        <v>8225</v>
      </c>
      <c r="H1842" t="s">
        <v>8247</v>
      </c>
      <c r="I1842">
        <v>1487286000</v>
      </c>
      <c r="J1842">
        <v>1484843948</v>
      </c>
      <c r="K1842" t="b">
        <v>0</v>
      </c>
      <c r="L1842">
        <v>34</v>
      </c>
      <c r="M1842" t="b">
        <v>1</v>
      </c>
      <c r="N1842" t="s">
        <v>8271</v>
      </c>
      <c r="O1842" s="8">
        <f t="shared" si="196"/>
        <v>100.56666666666668</v>
      </c>
      <c r="P1842" s="9">
        <f t="shared" si="197"/>
        <v>88.735294117647058</v>
      </c>
      <c r="Q1842" t="s">
        <v>8317</v>
      </c>
      <c r="R1842" t="s">
        <v>8318</v>
      </c>
      <c r="S1842" s="13">
        <f t="shared" si="198"/>
        <v>42754.485509259255</v>
      </c>
      <c r="T1842" s="14">
        <f t="shared" si="199"/>
        <v>42782.749999999993</v>
      </c>
      <c r="U1842" s="13" t="str">
        <f t="shared" si="200"/>
        <v>Jan</v>
      </c>
      <c r="V1842" t="str">
        <f t="shared" si="201"/>
        <v>Feb</v>
      </c>
      <c r="W1842" t="str">
        <f t="shared" si="202"/>
        <v>2017</v>
      </c>
    </row>
    <row r="1843" spans="1:23" ht="45" x14ac:dyDescent="0.2">
      <c r="A1843">
        <v>3257</v>
      </c>
      <c r="B1843" s="3" t="s">
        <v>3257</v>
      </c>
      <c r="C1843" s="3" t="s">
        <v>7367</v>
      </c>
      <c r="D1843">
        <v>2000</v>
      </c>
      <c r="E1843">
        <v>2125.9899999999998</v>
      </c>
      <c r="F1843" t="s">
        <v>8219</v>
      </c>
      <c r="G1843" t="s">
        <v>8225</v>
      </c>
      <c r="H1843" t="s">
        <v>8247</v>
      </c>
      <c r="I1843">
        <v>1487769952</v>
      </c>
      <c r="J1843">
        <v>1485177952</v>
      </c>
      <c r="K1843" t="b">
        <v>0</v>
      </c>
      <c r="L1843">
        <v>41</v>
      </c>
      <c r="M1843" t="b">
        <v>1</v>
      </c>
      <c r="N1843" t="s">
        <v>8271</v>
      </c>
      <c r="O1843" s="8">
        <f t="shared" si="196"/>
        <v>106.29949999999999</v>
      </c>
      <c r="P1843" s="9">
        <f t="shared" si="197"/>
        <v>51.853414634146333</v>
      </c>
      <c r="Q1843" t="s">
        <v>8317</v>
      </c>
      <c r="R1843" t="s">
        <v>8318</v>
      </c>
      <c r="S1843" s="13">
        <f t="shared" si="198"/>
        <v>42758.351296296292</v>
      </c>
      <c r="T1843" s="14">
        <f t="shared" si="199"/>
        <v>42788.351296296292</v>
      </c>
      <c r="U1843" s="13" t="str">
        <f t="shared" si="200"/>
        <v>Jan</v>
      </c>
      <c r="V1843" t="str">
        <f t="shared" si="201"/>
        <v>Feb</v>
      </c>
      <c r="W1843" t="str">
        <f t="shared" si="202"/>
        <v>2017</v>
      </c>
    </row>
    <row r="1844" spans="1:23" ht="30" x14ac:dyDescent="0.2">
      <c r="A1844">
        <v>3264</v>
      </c>
      <c r="B1844" s="3" t="s">
        <v>3264</v>
      </c>
      <c r="C1844" s="3" t="s">
        <v>7374</v>
      </c>
      <c r="D1844">
        <v>2500</v>
      </c>
      <c r="E1844">
        <v>2575</v>
      </c>
      <c r="F1844" t="s">
        <v>8219</v>
      </c>
      <c r="G1844" t="s">
        <v>8224</v>
      </c>
      <c r="H1844" t="s">
        <v>8246</v>
      </c>
      <c r="I1844">
        <v>1422482400</v>
      </c>
      <c r="J1844">
        <v>1421089938</v>
      </c>
      <c r="K1844" t="b">
        <v>1</v>
      </c>
      <c r="L1844">
        <v>49</v>
      </c>
      <c r="M1844" t="b">
        <v>1</v>
      </c>
      <c r="N1844" t="s">
        <v>8271</v>
      </c>
      <c r="O1844" s="8">
        <f t="shared" si="196"/>
        <v>103</v>
      </c>
      <c r="P1844" s="9">
        <f t="shared" si="197"/>
        <v>52.551020408163268</v>
      </c>
      <c r="Q1844" t="s">
        <v>8317</v>
      </c>
      <c r="R1844" t="s">
        <v>8318</v>
      </c>
      <c r="S1844" s="13">
        <f t="shared" si="198"/>
        <v>42016.591874999998</v>
      </c>
      <c r="T1844" s="14">
        <f t="shared" si="199"/>
        <v>42032.708333333336</v>
      </c>
      <c r="U1844" s="13" t="str">
        <f t="shared" si="200"/>
        <v>Jan</v>
      </c>
      <c r="V1844" t="str">
        <f t="shared" si="201"/>
        <v>Jan</v>
      </c>
      <c r="W1844" t="str">
        <f t="shared" si="202"/>
        <v>2015</v>
      </c>
    </row>
    <row r="1845" spans="1:23" ht="45" x14ac:dyDescent="0.2">
      <c r="A1845">
        <v>3274</v>
      </c>
      <c r="B1845" s="3" t="s">
        <v>3274</v>
      </c>
      <c r="C1845" s="3" t="s">
        <v>7384</v>
      </c>
      <c r="D1845">
        <v>15500</v>
      </c>
      <c r="E1845">
        <v>15705</v>
      </c>
      <c r="F1845" t="s">
        <v>8219</v>
      </c>
      <c r="G1845" t="s">
        <v>8224</v>
      </c>
      <c r="H1845" t="s">
        <v>8246</v>
      </c>
      <c r="I1845">
        <v>1458075600</v>
      </c>
      <c r="J1845">
        <v>1454259272</v>
      </c>
      <c r="K1845" t="b">
        <v>1</v>
      </c>
      <c r="L1845">
        <v>286</v>
      </c>
      <c r="M1845" t="b">
        <v>1</v>
      </c>
      <c r="N1845" t="s">
        <v>8271</v>
      </c>
      <c r="O1845" s="8">
        <f t="shared" si="196"/>
        <v>101.32258064516128</v>
      </c>
      <c r="P1845" s="9">
        <f t="shared" si="197"/>
        <v>54.912587412587413</v>
      </c>
      <c r="Q1845" t="s">
        <v>8317</v>
      </c>
      <c r="R1845" t="s">
        <v>8318</v>
      </c>
      <c r="S1845" s="13">
        <f t="shared" si="198"/>
        <v>42400.496203703697</v>
      </c>
      <c r="T1845" s="14">
        <f t="shared" si="199"/>
        <v>42444.666666666664</v>
      </c>
      <c r="U1845" s="13" t="str">
        <f t="shared" si="200"/>
        <v>Jan</v>
      </c>
      <c r="V1845" t="str">
        <f t="shared" si="201"/>
        <v>Mar</v>
      </c>
      <c r="W1845" t="str">
        <f t="shared" si="202"/>
        <v>2016</v>
      </c>
    </row>
    <row r="1846" spans="1:23" ht="45" x14ac:dyDescent="0.2">
      <c r="A1846">
        <v>3275</v>
      </c>
      <c r="B1846" s="3" t="s">
        <v>3275</v>
      </c>
      <c r="C1846" s="3" t="s">
        <v>7385</v>
      </c>
      <c r="D1846">
        <v>1800</v>
      </c>
      <c r="E1846">
        <v>1805</v>
      </c>
      <c r="F1846" t="s">
        <v>8219</v>
      </c>
      <c r="G1846" t="s">
        <v>8224</v>
      </c>
      <c r="H1846" t="s">
        <v>8246</v>
      </c>
      <c r="I1846">
        <v>1423456200</v>
      </c>
      <c r="J1846">
        <v>1421183271</v>
      </c>
      <c r="K1846" t="b">
        <v>1</v>
      </c>
      <c r="L1846">
        <v>12</v>
      </c>
      <c r="M1846" t="b">
        <v>1</v>
      </c>
      <c r="N1846" t="s">
        <v>8271</v>
      </c>
      <c r="O1846" s="8">
        <f t="shared" si="196"/>
        <v>100.27777777777777</v>
      </c>
      <c r="P1846" s="9">
        <f t="shared" si="197"/>
        <v>150.41666666666666</v>
      </c>
      <c r="Q1846" t="s">
        <v>8317</v>
      </c>
      <c r="R1846" t="s">
        <v>8318</v>
      </c>
      <c r="S1846" s="13">
        <f t="shared" si="198"/>
        <v>42017.672118055554</v>
      </c>
      <c r="T1846" s="14">
        <f t="shared" si="199"/>
        <v>42043.979166666664</v>
      </c>
      <c r="U1846" s="13" t="str">
        <f t="shared" si="200"/>
        <v>Jan</v>
      </c>
      <c r="V1846" t="str">
        <f t="shared" si="201"/>
        <v>Feb</v>
      </c>
      <c r="W1846" t="str">
        <f t="shared" si="202"/>
        <v>2015</v>
      </c>
    </row>
    <row r="1847" spans="1:23" ht="45" x14ac:dyDescent="0.2">
      <c r="A1847">
        <v>3283</v>
      </c>
      <c r="B1847" s="3" t="s">
        <v>3283</v>
      </c>
      <c r="C1847" s="3" t="s">
        <v>7393</v>
      </c>
      <c r="D1847">
        <v>800</v>
      </c>
      <c r="E1847">
        <v>838</v>
      </c>
      <c r="F1847" t="s">
        <v>8219</v>
      </c>
      <c r="G1847" t="s">
        <v>8225</v>
      </c>
      <c r="H1847" t="s">
        <v>8247</v>
      </c>
      <c r="I1847">
        <v>1455138000</v>
      </c>
      <c r="J1847">
        <v>1452448298</v>
      </c>
      <c r="K1847" t="b">
        <v>0</v>
      </c>
      <c r="L1847">
        <v>47</v>
      </c>
      <c r="M1847" t="b">
        <v>1</v>
      </c>
      <c r="N1847" t="s">
        <v>8271</v>
      </c>
      <c r="O1847" s="8">
        <f t="shared" si="196"/>
        <v>104.75000000000001</v>
      </c>
      <c r="P1847" s="9">
        <f t="shared" si="197"/>
        <v>17.829787234042552</v>
      </c>
      <c r="Q1847" t="s">
        <v>8317</v>
      </c>
      <c r="R1847" t="s">
        <v>8318</v>
      </c>
      <c r="S1847" s="13">
        <f t="shared" si="198"/>
        <v>42379.535856481474</v>
      </c>
      <c r="T1847" s="14">
        <f t="shared" si="199"/>
        <v>42410.666666666664</v>
      </c>
      <c r="U1847" s="13" t="str">
        <f t="shared" si="200"/>
        <v>Jan</v>
      </c>
      <c r="V1847" t="str">
        <f t="shared" si="201"/>
        <v>Feb</v>
      </c>
      <c r="W1847" t="str">
        <f t="shared" si="202"/>
        <v>2016</v>
      </c>
    </row>
    <row r="1848" spans="1:23" ht="45" x14ac:dyDescent="0.2">
      <c r="A1848">
        <v>3284</v>
      </c>
      <c r="B1848" s="3" t="s">
        <v>3284</v>
      </c>
      <c r="C1848" s="3" t="s">
        <v>7394</v>
      </c>
      <c r="D1848">
        <v>3000</v>
      </c>
      <c r="E1848">
        <v>3048</v>
      </c>
      <c r="F1848" t="s">
        <v>8219</v>
      </c>
      <c r="G1848" t="s">
        <v>8224</v>
      </c>
      <c r="H1848" t="s">
        <v>8246</v>
      </c>
      <c r="I1848">
        <v>1454047140</v>
      </c>
      <c r="J1848">
        <v>1452546853</v>
      </c>
      <c r="K1848" t="b">
        <v>0</v>
      </c>
      <c r="L1848">
        <v>15</v>
      </c>
      <c r="M1848" t="b">
        <v>1</v>
      </c>
      <c r="N1848" t="s">
        <v>8271</v>
      </c>
      <c r="O1848" s="8">
        <f t="shared" si="196"/>
        <v>101.6</v>
      </c>
      <c r="P1848" s="9">
        <f t="shared" si="197"/>
        <v>203.2</v>
      </c>
      <c r="Q1848" t="s">
        <v>8317</v>
      </c>
      <c r="R1848" t="s">
        <v>8318</v>
      </c>
      <c r="S1848" s="13">
        <f t="shared" si="198"/>
        <v>42380.676539351851</v>
      </c>
      <c r="T1848" s="14">
        <f t="shared" si="199"/>
        <v>42398.040972222218</v>
      </c>
      <c r="U1848" s="13" t="str">
        <f t="shared" si="200"/>
        <v>Jan</v>
      </c>
      <c r="V1848" t="str">
        <f t="shared" si="201"/>
        <v>Jan</v>
      </c>
      <c r="W1848" t="str">
        <f t="shared" si="202"/>
        <v>2016</v>
      </c>
    </row>
    <row r="1849" spans="1:23" x14ac:dyDescent="0.2">
      <c r="A1849">
        <v>3285</v>
      </c>
      <c r="B1849" s="3" t="s">
        <v>3285</v>
      </c>
      <c r="C1849" s="3" t="s">
        <v>7395</v>
      </c>
      <c r="D1849">
        <v>4999</v>
      </c>
      <c r="E1849">
        <v>5604</v>
      </c>
      <c r="F1849" t="s">
        <v>8219</v>
      </c>
      <c r="G1849" t="s">
        <v>8224</v>
      </c>
      <c r="H1849" t="s">
        <v>8246</v>
      </c>
      <c r="I1849">
        <v>1488258000</v>
      </c>
      <c r="J1849">
        <v>1485556626</v>
      </c>
      <c r="K1849" t="b">
        <v>0</v>
      </c>
      <c r="L1849">
        <v>81</v>
      </c>
      <c r="M1849" t="b">
        <v>1</v>
      </c>
      <c r="N1849" t="s">
        <v>8271</v>
      </c>
      <c r="O1849" s="8">
        <f t="shared" si="196"/>
        <v>112.10242048409683</v>
      </c>
      <c r="P1849" s="9">
        <f t="shared" si="197"/>
        <v>69.18518518518519</v>
      </c>
      <c r="Q1849" t="s">
        <v>8317</v>
      </c>
      <c r="R1849" t="s">
        <v>8318</v>
      </c>
      <c r="S1849" s="13">
        <f t="shared" si="198"/>
        <v>42762.734097222223</v>
      </c>
      <c r="T1849" s="14">
        <f t="shared" si="199"/>
        <v>42793.999999999993</v>
      </c>
      <c r="U1849" s="13" t="str">
        <f t="shared" si="200"/>
        <v>Jan</v>
      </c>
      <c r="V1849" t="str">
        <f t="shared" si="201"/>
        <v>Feb</v>
      </c>
      <c r="W1849" t="str">
        <f t="shared" si="202"/>
        <v>2017</v>
      </c>
    </row>
    <row r="1850" spans="1:23" ht="45" x14ac:dyDescent="0.2">
      <c r="A1850">
        <v>3289</v>
      </c>
      <c r="B1850" s="3" t="s">
        <v>3289</v>
      </c>
      <c r="C1850" s="3" t="s">
        <v>7399</v>
      </c>
      <c r="D1850">
        <v>500</v>
      </c>
      <c r="E1850">
        <v>665.21</v>
      </c>
      <c r="F1850" t="s">
        <v>8219</v>
      </c>
      <c r="G1850" t="s">
        <v>8225</v>
      </c>
      <c r="H1850" t="s">
        <v>8247</v>
      </c>
      <c r="I1850">
        <v>1487580602</v>
      </c>
      <c r="J1850">
        <v>1485161402</v>
      </c>
      <c r="K1850" t="b">
        <v>0</v>
      </c>
      <c r="L1850">
        <v>25</v>
      </c>
      <c r="M1850" t="b">
        <v>1</v>
      </c>
      <c r="N1850" t="s">
        <v>8271</v>
      </c>
      <c r="O1850" s="8">
        <f t="shared" si="196"/>
        <v>133.04200000000003</v>
      </c>
      <c r="P1850" s="9">
        <f t="shared" si="197"/>
        <v>26.608400000000003</v>
      </c>
      <c r="Q1850" t="s">
        <v>8317</v>
      </c>
      <c r="R1850" t="s">
        <v>8318</v>
      </c>
      <c r="S1850" s="13">
        <f t="shared" si="198"/>
        <v>42758.159745370365</v>
      </c>
      <c r="T1850" s="14">
        <f t="shared" si="199"/>
        <v>42786.159745370365</v>
      </c>
      <c r="U1850" s="13" t="str">
        <f t="shared" si="200"/>
        <v>Jan</v>
      </c>
      <c r="V1850" t="str">
        <f t="shared" si="201"/>
        <v>Feb</v>
      </c>
      <c r="W1850" t="str">
        <f t="shared" si="202"/>
        <v>2017</v>
      </c>
    </row>
    <row r="1851" spans="1:23" ht="45" x14ac:dyDescent="0.2">
      <c r="A1851">
        <v>3313</v>
      </c>
      <c r="B1851" s="3" t="s">
        <v>3313</v>
      </c>
      <c r="C1851" s="3" t="s">
        <v>7423</v>
      </c>
      <c r="D1851">
        <v>2000</v>
      </c>
      <c r="E1851">
        <v>2321</v>
      </c>
      <c r="F1851" t="s">
        <v>8219</v>
      </c>
      <c r="G1851" t="s">
        <v>8224</v>
      </c>
      <c r="H1851" t="s">
        <v>8246</v>
      </c>
      <c r="I1851">
        <v>1453856400</v>
      </c>
      <c r="J1851">
        <v>1452664317</v>
      </c>
      <c r="K1851" t="b">
        <v>0</v>
      </c>
      <c r="L1851">
        <v>29</v>
      </c>
      <c r="M1851" t="b">
        <v>1</v>
      </c>
      <c r="N1851" t="s">
        <v>8271</v>
      </c>
      <c r="O1851" s="8">
        <f t="shared" si="196"/>
        <v>116.05000000000001</v>
      </c>
      <c r="P1851" s="9">
        <f t="shared" si="197"/>
        <v>80.034482758620683</v>
      </c>
      <c r="Q1851" t="s">
        <v>8317</v>
      </c>
      <c r="R1851" t="s">
        <v>8318</v>
      </c>
      <c r="S1851" s="13">
        <f t="shared" si="198"/>
        <v>42382.036076388882</v>
      </c>
      <c r="T1851" s="14">
        <f t="shared" si="199"/>
        <v>42395.833333333336</v>
      </c>
      <c r="U1851" s="13" t="str">
        <f t="shared" si="200"/>
        <v>Jan</v>
      </c>
      <c r="V1851" t="str">
        <f t="shared" si="201"/>
        <v>Jan</v>
      </c>
      <c r="W1851" t="str">
        <f t="shared" si="202"/>
        <v>2016</v>
      </c>
    </row>
    <row r="1852" spans="1:23" ht="30" x14ac:dyDescent="0.2">
      <c r="A1852">
        <v>3359</v>
      </c>
      <c r="B1852" s="3" t="s">
        <v>3358</v>
      </c>
      <c r="C1852" s="3" t="s">
        <v>7469</v>
      </c>
      <c r="D1852">
        <v>4000</v>
      </c>
      <c r="E1852">
        <v>4250</v>
      </c>
      <c r="F1852" t="s">
        <v>8219</v>
      </c>
      <c r="G1852" t="s">
        <v>8224</v>
      </c>
      <c r="H1852" t="s">
        <v>8246</v>
      </c>
      <c r="I1852">
        <v>1487985734</v>
      </c>
      <c r="J1852">
        <v>1484097734</v>
      </c>
      <c r="K1852" t="b">
        <v>0</v>
      </c>
      <c r="L1852">
        <v>23</v>
      </c>
      <c r="M1852" t="b">
        <v>1</v>
      </c>
      <c r="N1852" t="s">
        <v>8271</v>
      </c>
      <c r="O1852" s="8">
        <f t="shared" si="196"/>
        <v>106.25</v>
      </c>
      <c r="P1852" s="9">
        <f t="shared" si="197"/>
        <v>184.78260869565219</v>
      </c>
      <c r="Q1852" t="s">
        <v>8317</v>
      </c>
      <c r="R1852" t="s">
        <v>8318</v>
      </c>
      <c r="S1852" s="13">
        <f t="shared" si="198"/>
        <v>42745.848773148151</v>
      </c>
      <c r="T1852" s="14">
        <f t="shared" si="199"/>
        <v>42790.848773148151</v>
      </c>
      <c r="U1852" s="13" t="str">
        <f t="shared" si="200"/>
        <v>Jan</v>
      </c>
      <c r="V1852" t="str">
        <f t="shared" si="201"/>
        <v>Feb</v>
      </c>
      <c r="W1852" t="str">
        <f t="shared" si="202"/>
        <v>2017</v>
      </c>
    </row>
    <row r="1853" spans="1:23" ht="30" x14ac:dyDescent="0.2">
      <c r="A1853">
        <v>3397</v>
      </c>
      <c r="B1853" s="3" t="s">
        <v>3396</v>
      </c>
      <c r="C1853" s="3" t="s">
        <v>7507</v>
      </c>
      <c r="D1853">
        <v>250</v>
      </c>
      <c r="E1853">
        <v>280</v>
      </c>
      <c r="F1853" t="s">
        <v>8219</v>
      </c>
      <c r="G1853" t="s">
        <v>8225</v>
      </c>
      <c r="H1853" t="s">
        <v>8247</v>
      </c>
      <c r="I1853">
        <v>1455832800</v>
      </c>
      <c r="J1853">
        <v>1452338929</v>
      </c>
      <c r="K1853" t="b">
        <v>0</v>
      </c>
      <c r="L1853">
        <v>24</v>
      </c>
      <c r="M1853" t="b">
        <v>1</v>
      </c>
      <c r="N1853" t="s">
        <v>8271</v>
      </c>
      <c r="O1853" s="8">
        <f t="shared" si="196"/>
        <v>112.00000000000001</v>
      </c>
      <c r="P1853" s="9">
        <f t="shared" si="197"/>
        <v>11.666666666666666</v>
      </c>
      <c r="Q1853" t="s">
        <v>8317</v>
      </c>
      <c r="R1853" t="s">
        <v>8318</v>
      </c>
      <c r="S1853" s="13">
        <f t="shared" si="198"/>
        <v>42378.270011574066</v>
      </c>
      <c r="T1853" s="14">
        <f t="shared" si="199"/>
        <v>42418.708333333336</v>
      </c>
      <c r="U1853" s="13" t="str">
        <f t="shared" si="200"/>
        <v>Jan</v>
      </c>
      <c r="V1853" t="str">
        <f t="shared" si="201"/>
        <v>Feb</v>
      </c>
      <c r="W1853" t="str">
        <f t="shared" si="202"/>
        <v>2016</v>
      </c>
    </row>
    <row r="1854" spans="1:23" ht="45" x14ac:dyDescent="0.2">
      <c r="A1854">
        <v>3399</v>
      </c>
      <c r="B1854" s="3" t="s">
        <v>3398</v>
      </c>
      <c r="C1854" s="3" t="s">
        <v>7509</v>
      </c>
      <c r="D1854">
        <v>1200</v>
      </c>
      <c r="E1854">
        <v>1245</v>
      </c>
      <c r="F1854" t="s">
        <v>8219</v>
      </c>
      <c r="G1854" t="s">
        <v>8225</v>
      </c>
      <c r="H1854" t="s">
        <v>8247</v>
      </c>
      <c r="I1854">
        <v>1424556325</v>
      </c>
      <c r="J1854">
        <v>1421964325</v>
      </c>
      <c r="K1854" t="b">
        <v>0</v>
      </c>
      <c r="L1854">
        <v>46</v>
      </c>
      <c r="M1854" t="b">
        <v>1</v>
      </c>
      <c r="N1854" t="s">
        <v>8271</v>
      </c>
      <c r="O1854" s="8">
        <f t="shared" si="196"/>
        <v>103.75000000000001</v>
      </c>
      <c r="P1854" s="9">
        <f t="shared" si="197"/>
        <v>27.065217391304348</v>
      </c>
      <c r="Q1854" t="s">
        <v>8317</v>
      </c>
      <c r="R1854" t="s">
        <v>8318</v>
      </c>
      <c r="S1854" s="13">
        <f t="shared" si="198"/>
        <v>42026.712094907409</v>
      </c>
      <c r="T1854" s="14">
        <f t="shared" si="199"/>
        <v>42056.712094907409</v>
      </c>
      <c r="U1854" s="13" t="str">
        <f t="shared" si="200"/>
        <v>Jan</v>
      </c>
      <c r="V1854" t="str">
        <f t="shared" si="201"/>
        <v>Feb</v>
      </c>
      <c r="W1854" t="str">
        <f t="shared" si="202"/>
        <v>2015</v>
      </c>
    </row>
    <row r="1855" spans="1:23" ht="45" x14ac:dyDescent="0.2">
      <c r="A1855">
        <v>3424</v>
      </c>
      <c r="B1855" s="3" t="s">
        <v>3423</v>
      </c>
      <c r="C1855" s="3" t="s">
        <v>7534</v>
      </c>
      <c r="D1855">
        <v>6000</v>
      </c>
      <c r="E1855">
        <v>6215</v>
      </c>
      <c r="F1855" t="s">
        <v>8219</v>
      </c>
      <c r="G1855" t="s">
        <v>8224</v>
      </c>
      <c r="H1855" t="s">
        <v>8246</v>
      </c>
      <c r="I1855">
        <v>1423119540</v>
      </c>
      <c r="J1855">
        <v>1421252084</v>
      </c>
      <c r="K1855" t="b">
        <v>0</v>
      </c>
      <c r="L1855">
        <v>76</v>
      </c>
      <c r="M1855" t="b">
        <v>1</v>
      </c>
      <c r="N1855" t="s">
        <v>8271</v>
      </c>
      <c r="O1855" s="8">
        <f t="shared" si="196"/>
        <v>103.58333333333334</v>
      </c>
      <c r="P1855" s="9">
        <f t="shared" si="197"/>
        <v>81.776315789473685</v>
      </c>
      <c r="Q1855" t="s">
        <v>8317</v>
      </c>
      <c r="R1855" t="s">
        <v>8318</v>
      </c>
      <c r="S1855" s="13">
        <f t="shared" si="198"/>
        <v>42018.468564814808</v>
      </c>
      <c r="T1855" s="14">
        <f t="shared" si="199"/>
        <v>42040.082638888889</v>
      </c>
      <c r="U1855" s="13" t="str">
        <f t="shared" si="200"/>
        <v>Jan</v>
      </c>
      <c r="V1855" t="str">
        <f t="shared" si="201"/>
        <v>Feb</v>
      </c>
      <c r="W1855" t="str">
        <f t="shared" si="202"/>
        <v>2015</v>
      </c>
    </row>
    <row r="1856" spans="1:23" ht="45" x14ac:dyDescent="0.2">
      <c r="A1856">
        <v>3432</v>
      </c>
      <c r="B1856" s="3" t="s">
        <v>3431</v>
      </c>
      <c r="C1856" s="3" t="s">
        <v>7542</v>
      </c>
      <c r="D1856">
        <v>2000</v>
      </c>
      <c r="E1856">
        <v>2193</v>
      </c>
      <c r="F1856" t="s">
        <v>8219</v>
      </c>
      <c r="G1856" t="s">
        <v>8224</v>
      </c>
      <c r="H1856" t="s">
        <v>8246</v>
      </c>
      <c r="I1856">
        <v>1454709600</v>
      </c>
      <c r="J1856">
        <v>1452520614</v>
      </c>
      <c r="K1856" t="b">
        <v>0</v>
      </c>
      <c r="L1856">
        <v>42</v>
      </c>
      <c r="M1856" t="b">
        <v>1</v>
      </c>
      <c r="N1856" t="s">
        <v>8271</v>
      </c>
      <c r="O1856" s="8">
        <f t="shared" si="196"/>
        <v>109.65</v>
      </c>
      <c r="P1856" s="9">
        <f t="shared" si="197"/>
        <v>52.214285714285715</v>
      </c>
      <c r="Q1856" t="s">
        <v>8317</v>
      </c>
      <c r="R1856" t="s">
        <v>8318</v>
      </c>
      <c r="S1856" s="13">
        <f t="shared" si="198"/>
        <v>42380.372847222221</v>
      </c>
      <c r="T1856" s="14">
        <f t="shared" si="199"/>
        <v>42405.708333333336</v>
      </c>
      <c r="U1856" s="13" t="str">
        <f t="shared" si="200"/>
        <v>Jan</v>
      </c>
      <c r="V1856" t="str">
        <f t="shared" si="201"/>
        <v>Feb</v>
      </c>
      <c r="W1856" t="str">
        <f t="shared" si="202"/>
        <v>2016</v>
      </c>
    </row>
    <row r="1857" spans="1:23" ht="30" x14ac:dyDescent="0.2">
      <c r="A1857">
        <v>3439</v>
      </c>
      <c r="B1857" s="3" t="s">
        <v>3438</v>
      </c>
      <c r="C1857" s="3" t="s">
        <v>7549</v>
      </c>
      <c r="D1857">
        <v>1200</v>
      </c>
      <c r="E1857">
        <v>1616.14</v>
      </c>
      <c r="F1857" t="s">
        <v>8219</v>
      </c>
      <c r="G1857" t="s">
        <v>8224</v>
      </c>
      <c r="H1857" t="s">
        <v>8246</v>
      </c>
      <c r="I1857">
        <v>1453179540</v>
      </c>
      <c r="J1857">
        <v>1452030730</v>
      </c>
      <c r="K1857" t="b">
        <v>0</v>
      </c>
      <c r="L1857">
        <v>18</v>
      </c>
      <c r="M1857" t="b">
        <v>1</v>
      </c>
      <c r="N1857" t="s">
        <v>8271</v>
      </c>
      <c r="O1857" s="8">
        <f t="shared" si="196"/>
        <v>134.67833333333334</v>
      </c>
      <c r="P1857" s="9">
        <f t="shared" si="197"/>
        <v>89.785555555555561</v>
      </c>
      <c r="Q1857" t="s">
        <v>8317</v>
      </c>
      <c r="R1857" t="s">
        <v>8318</v>
      </c>
      <c r="S1857" s="13">
        <f t="shared" si="198"/>
        <v>42374.702893518515</v>
      </c>
      <c r="T1857" s="14">
        <f t="shared" si="199"/>
        <v>42387.999305555553</v>
      </c>
      <c r="U1857" s="13" t="str">
        <f t="shared" si="200"/>
        <v>Jan</v>
      </c>
      <c r="V1857" t="str">
        <f t="shared" si="201"/>
        <v>Jan</v>
      </c>
      <c r="W1857" t="str">
        <f t="shared" si="202"/>
        <v>2016</v>
      </c>
    </row>
    <row r="1858" spans="1:23" ht="45" x14ac:dyDescent="0.2">
      <c r="A1858">
        <v>3446</v>
      </c>
      <c r="B1858" s="3" t="s">
        <v>3445</v>
      </c>
      <c r="C1858" s="3" t="s">
        <v>7556</v>
      </c>
      <c r="D1858">
        <v>1000</v>
      </c>
      <c r="E1858">
        <v>1082</v>
      </c>
      <c r="F1858" t="s">
        <v>8219</v>
      </c>
      <c r="G1858" t="s">
        <v>8225</v>
      </c>
      <c r="H1858" t="s">
        <v>8247</v>
      </c>
      <c r="I1858">
        <v>1423138800</v>
      </c>
      <c r="J1858">
        <v>1421092725</v>
      </c>
      <c r="K1858" t="b">
        <v>0</v>
      </c>
      <c r="L1858">
        <v>25</v>
      </c>
      <c r="M1858" t="b">
        <v>1</v>
      </c>
      <c r="N1858" t="s">
        <v>8271</v>
      </c>
      <c r="O1858" s="8">
        <f t="shared" ref="O1858:O1921" si="203">(E1858/D1858)*100</f>
        <v>108.2</v>
      </c>
      <c r="P1858" s="9">
        <f t="shared" ref="P1858:P1921" si="204">IFERROR(E1858/L1858,0)</f>
        <v>43.28</v>
      </c>
      <c r="Q1858" t="s">
        <v>8317</v>
      </c>
      <c r="R1858" t="s">
        <v>8318</v>
      </c>
      <c r="S1858" s="13">
        <f t="shared" ref="S1858:S1921" si="205">(J1858/86400)+25569+(-5/24)</f>
        <v>42016.624131944445</v>
      </c>
      <c r="T1858" s="14">
        <f t="shared" ref="T1858:T1921" si="206">(I1858/86400)+25569+(-5/24)</f>
        <v>42040.305555555555</v>
      </c>
      <c r="U1858" s="13" t="str">
        <f t="shared" ref="U1858:U1921" si="207">TEXT((S1858),"mmm")</f>
        <v>Jan</v>
      </c>
      <c r="V1858" t="str">
        <f t="shared" ref="V1858:V1921" si="208">TEXT((T1858),"mmm")</f>
        <v>Feb</v>
      </c>
      <c r="W1858" t="str">
        <f t="shared" ref="W1858:W1921" si="209">TEXT((S1858),"yyyy")</f>
        <v>2015</v>
      </c>
    </row>
    <row r="1859" spans="1:23" ht="30" x14ac:dyDescent="0.2">
      <c r="A1859">
        <v>3457</v>
      </c>
      <c r="B1859" s="3" t="s">
        <v>3456</v>
      </c>
      <c r="C1859" s="3" t="s">
        <v>7567</v>
      </c>
      <c r="D1859">
        <v>2000</v>
      </c>
      <c r="E1859">
        <v>2804</v>
      </c>
      <c r="F1859" t="s">
        <v>8219</v>
      </c>
      <c r="G1859" t="s">
        <v>8224</v>
      </c>
      <c r="H1859" t="s">
        <v>8246</v>
      </c>
      <c r="I1859">
        <v>1423720740</v>
      </c>
      <c r="J1859">
        <v>1421081857</v>
      </c>
      <c r="K1859" t="b">
        <v>0</v>
      </c>
      <c r="L1859">
        <v>55</v>
      </c>
      <c r="M1859" t="b">
        <v>1</v>
      </c>
      <c r="N1859" t="s">
        <v>8271</v>
      </c>
      <c r="O1859" s="8">
        <f t="shared" si="203"/>
        <v>140.19999999999999</v>
      </c>
      <c r="P1859" s="9">
        <f t="shared" si="204"/>
        <v>50.981818181818184</v>
      </c>
      <c r="Q1859" t="s">
        <v>8317</v>
      </c>
      <c r="R1859" t="s">
        <v>8318</v>
      </c>
      <c r="S1859" s="13">
        <f t="shared" si="205"/>
        <v>42016.498344907406</v>
      </c>
      <c r="T1859" s="14">
        <f t="shared" si="206"/>
        <v>42047.040972222218</v>
      </c>
      <c r="U1859" s="13" t="str">
        <f t="shared" si="207"/>
        <v>Jan</v>
      </c>
      <c r="V1859" t="str">
        <f t="shared" si="208"/>
        <v>Feb</v>
      </c>
      <c r="W1859" t="str">
        <f t="shared" si="209"/>
        <v>2015</v>
      </c>
    </row>
    <row r="1860" spans="1:23" ht="45" x14ac:dyDescent="0.2">
      <c r="A1860">
        <v>3458</v>
      </c>
      <c r="B1860" s="3" t="s">
        <v>3457</v>
      </c>
      <c r="C1860" s="3" t="s">
        <v>7568</v>
      </c>
      <c r="D1860">
        <v>978</v>
      </c>
      <c r="E1860">
        <v>1216</v>
      </c>
      <c r="F1860" t="s">
        <v>8219</v>
      </c>
      <c r="G1860" t="s">
        <v>8224</v>
      </c>
      <c r="H1860" t="s">
        <v>8246</v>
      </c>
      <c r="I1860">
        <v>1422937620</v>
      </c>
      <c r="J1860">
        <v>1420606303</v>
      </c>
      <c r="K1860" t="b">
        <v>0</v>
      </c>
      <c r="L1860">
        <v>27</v>
      </c>
      <c r="M1860" t="b">
        <v>1</v>
      </c>
      <c r="N1860" t="s">
        <v>8271</v>
      </c>
      <c r="O1860" s="8">
        <f t="shared" si="203"/>
        <v>124.33537832310839</v>
      </c>
      <c r="P1860" s="9">
        <f t="shared" si="204"/>
        <v>45.037037037037038</v>
      </c>
      <c r="Q1860" t="s">
        <v>8317</v>
      </c>
      <c r="R1860" t="s">
        <v>8318</v>
      </c>
      <c r="S1860" s="13">
        <f t="shared" si="205"/>
        <v>42010.994247685179</v>
      </c>
      <c r="T1860" s="14">
        <f t="shared" si="206"/>
        <v>42037.977083333331</v>
      </c>
      <c r="U1860" s="13" t="str">
        <f t="shared" si="207"/>
        <v>Jan</v>
      </c>
      <c r="V1860" t="str">
        <f t="shared" si="208"/>
        <v>Feb</v>
      </c>
      <c r="W1860" t="str">
        <f t="shared" si="209"/>
        <v>2015</v>
      </c>
    </row>
    <row r="1861" spans="1:23" ht="45" x14ac:dyDescent="0.2">
      <c r="A1861">
        <v>3485</v>
      </c>
      <c r="B1861" s="3" t="s">
        <v>3484</v>
      </c>
      <c r="C1861" s="3" t="s">
        <v>7595</v>
      </c>
      <c r="D1861">
        <v>1650</v>
      </c>
      <c r="E1861">
        <v>1660</v>
      </c>
      <c r="F1861" t="s">
        <v>8219</v>
      </c>
      <c r="G1861" t="s">
        <v>8224</v>
      </c>
      <c r="H1861" t="s">
        <v>8246</v>
      </c>
      <c r="I1861">
        <v>1454431080</v>
      </c>
      <c r="J1861">
        <v>1451839080</v>
      </c>
      <c r="K1861" t="b">
        <v>0</v>
      </c>
      <c r="L1861">
        <v>30</v>
      </c>
      <c r="M1861" t="b">
        <v>1</v>
      </c>
      <c r="N1861" t="s">
        <v>8271</v>
      </c>
      <c r="O1861" s="8">
        <f t="shared" si="203"/>
        <v>100.60606060606061</v>
      </c>
      <c r="P1861" s="9">
        <f t="shared" si="204"/>
        <v>55.333333333333336</v>
      </c>
      <c r="Q1861" t="s">
        <v>8317</v>
      </c>
      <c r="R1861" t="s">
        <v>8318</v>
      </c>
      <c r="S1861" s="13">
        <f t="shared" si="205"/>
        <v>42372.484722222223</v>
      </c>
      <c r="T1861" s="14">
        <f t="shared" si="206"/>
        <v>42402.484722222223</v>
      </c>
      <c r="U1861" s="13" t="str">
        <f t="shared" si="207"/>
        <v>Jan</v>
      </c>
      <c r="V1861" t="str">
        <f t="shared" si="208"/>
        <v>Feb</v>
      </c>
      <c r="W1861" t="str">
        <f t="shared" si="209"/>
        <v>2016</v>
      </c>
    </row>
    <row r="1862" spans="1:23" ht="45" x14ac:dyDescent="0.2">
      <c r="A1862">
        <v>3514</v>
      </c>
      <c r="B1862" s="3" t="s">
        <v>3513</v>
      </c>
      <c r="C1862" s="3" t="s">
        <v>7624</v>
      </c>
      <c r="D1862">
        <v>500</v>
      </c>
      <c r="E1862">
        <v>550</v>
      </c>
      <c r="F1862" t="s">
        <v>8219</v>
      </c>
      <c r="G1862" t="s">
        <v>8224</v>
      </c>
      <c r="H1862" t="s">
        <v>8246</v>
      </c>
      <c r="I1862">
        <v>1422853140</v>
      </c>
      <c r="J1862">
        <v>1421439552</v>
      </c>
      <c r="K1862" t="b">
        <v>0</v>
      </c>
      <c r="L1862">
        <v>10</v>
      </c>
      <c r="M1862" t="b">
        <v>1</v>
      </c>
      <c r="N1862" t="s">
        <v>8271</v>
      </c>
      <c r="O1862" s="8">
        <f t="shared" si="203"/>
        <v>110.00000000000001</v>
      </c>
      <c r="P1862" s="9">
        <f t="shared" si="204"/>
        <v>55</v>
      </c>
      <c r="Q1862" t="s">
        <v>8317</v>
      </c>
      <c r="R1862" t="s">
        <v>8318</v>
      </c>
      <c r="S1862" s="13">
        <f t="shared" si="205"/>
        <v>42020.638333333329</v>
      </c>
      <c r="T1862" s="14">
        <f t="shared" si="206"/>
        <v>42036.999305555553</v>
      </c>
      <c r="U1862" s="13" t="str">
        <f t="shared" si="207"/>
        <v>Jan</v>
      </c>
      <c r="V1862" t="str">
        <f t="shared" si="208"/>
        <v>Feb</v>
      </c>
      <c r="W1862" t="str">
        <f t="shared" si="209"/>
        <v>2015</v>
      </c>
    </row>
    <row r="1863" spans="1:23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03"/>
        <v>0</v>
      </c>
      <c r="P1863" s="9">
        <f t="shared" si="204"/>
        <v>0</v>
      </c>
      <c r="Q1863" t="s">
        <v>8333</v>
      </c>
      <c r="R1863" t="s">
        <v>8335</v>
      </c>
      <c r="S1863" s="13">
        <f t="shared" si="205"/>
        <v>42000.091909722221</v>
      </c>
      <c r="T1863" s="14">
        <f t="shared" si="206"/>
        <v>42030.091909722221</v>
      </c>
      <c r="U1863" s="13" t="str">
        <f t="shared" si="207"/>
        <v>Dec</v>
      </c>
      <c r="V1863" t="str">
        <f t="shared" si="208"/>
        <v>Jan</v>
      </c>
      <c r="W1863" t="str">
        <f t="shared" si="209"/>
        <v>2014</v>
      </c>
    </row>
    <row r="1864" spans="1:23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03"/>
        <v>8.0833333333333321</v>
      </c>
      <c r="P1864" s="9">
        <f t="shared" si="204"/>
        <v>90.9375</v>
      </c>
      <c r="Q1864" t="s">
        <v>8333</v>
      </c>
      <c r="R1864" t="s">
        <v>8335</v>
      </c>
      <c r="S1864" s="13">
        <f t="shared" si="205"/>
        <v>42755.284421296295</v>
      </c>
      <c r="T1864" s="14">
        <f t="shared" si="206"/>
        <v>42802.104166666664</v>
      </c>
      <c r="U1864" s="13" t="str">
        <f t="shared" si="207"/>
        <v>Jan</v>
      </c>
      <c r="V1864" t="str">
        <f t="shared" si="208"/>
        <v>Mar</v>
      </c>
      <c r="W1864" t="str">
        <f t="shared" si="209"/>
        <v>2017</v>
      </c>
    </row>
    <row r="1865" spans="1:23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03"/>
        <v>0.4</v>
      </c>
      <c r="P1865" s="9">
        <f t="shared" si="204"/>
        <v>5</v>
      </c>
      <c r="Q1865" t="s">
        <v>8333</v>
      </c>
      <c r="R1865" t="s">
        <v>8335</v>
      </c>
      <c r="S1865" s="13">
        <f t="shared" si="205"/>
        <v>41772.588946759257</v>
      </c>
      <c r="T1865" s="14">
        <f t="shared" si="206"/>
        <v>41802.588946759257</v>
      </c>
      <c r="U1865" s="13" t="str">
        <f t="shared" si="207"/>
        <v>May</v>
      </c>
      <c r="V1865" t="str">
        <f t="shared" si="208"/>
        <v>Jun</v>
      </c>
      <c r="W1865" t="str">
        <f t="shared" si="209"/>
        <v>2014</v>
      </c>
    </row>
    <row r="1866" spans="1:23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03"/>
        <v>42.892307692307689</v>
      </c>
      <c r="P1866" s="9">
        <f t="shared" si="204"/>
        <v>58.083333333333336</v>
      </c>
      <c r="Q1866" t="s">
        <v>8333</v>
      </c>
      <c r="R1866" t="s">
        <v>8335</v>
      </c>
      <c r="S1866" s="13">
        <f t="shared" si="205"/>
        <v>41733.508101851847</v>
      </c>
      <c r="T1866" s="14">
        <f t="shared" si="206"/>
        <v>41763.508101851847</v>
      </c>
      <c r="U1866" s="13" t="str">
        <f t="shared" si="207"/>
        <v>Apr</v>
      </c>
      <c r="V1866" t="str">
        <f t="shared" si="208"/>
        <v>May</v>
      </c>
      <c r="W1866" t="str">
        <f t="shared" si="209"/>
        <v>2014</v>
      </c>
    </row>
    <row r="1867" spans="1:23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03"/>
        <v>3.6363636363636364E-3</v>
      </c>
      <c r="P1867" s="9">
        <f t="shared" si="204"/>
        <v>2</v>
      </c>
      <c r="Q1867" t="s">
        <v>8333</v>
      </c>
      <c r="R1867" t="s">
        <v>8335</v>
      </c>
      <c r="S1867" s="13">
        <f t="shared" si="205"/>
        <v>42645.159108796295</v>
      </c>
      <c r="T1867" s="14">
        <f t="shared" si="206"/>
        <v>42680.200775462959</v>
      </c>
      <c r="U1867" s="13" t="str">
        <f t="shared" si="207"/>
        <v>Oct</v>
      </c>
      <c r="V1867" t="str">
        <f t="shared" si="208"/>
        <v>Nov</v>
      </c>
      <c r="W1867" t="str">
        <f t="shared" si="209"/>
        <v>2016</v>
      </c>
    </row>
    <row r="1868" spans="1:23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03"/>
        <v>0.5</v>
      </c>
      <c r="P1868" s="9">
        <f t="shared" si="204"/>
        <v>62.5</v>
      </c>
      <c r="Q1868" t="s">
        <v>8333</v>
      </c>
      <c r="R1868" t="s">
        <v>8335</v>
      </c>
      <c r="S1868" s="13">
        <f t="shared" si="205"/>
        <v>42742.038159722222</v>
      </c>
      <c r="T1868" s="14">
        <f t="shared" si="206"/>
        <v>42794.958333333336</v>
      </c>
      <c r="U1868" s="13" t="str">
        <f t="shared" si="207"/>
        <v>Jan</v>
      </c>
      <c r="V1868" t="str">
        <f t="shared" si="208"/>
        <v>Feb</v>
      </c>
      <c r="W1868" t="str">
        <f t="shared" si="209"/>
        <v>2017</v>
      </c>
    </row>
    <row r="1869" spans="1:23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03"/>
        <v>0.05</v>
      </c>
      <c r="P1869" s="9">
        <f t="shared" si="204"/>
        <v>10</v>
      </c>
      <c r="Q1869" t="s">
        <v>8333</v>
      </c>
      <c r="R1869" t="s">
        <v>8335</v>
      </c>
      <c r="S1869" s="13">
        <f t="shared" si="205"/>
        <v>42649.716574074067</v>
      </c>
      <c r="T1869" s="14">
        <f t="shared" si="206"/>
        <v>42679.716574074067</v>
      </c>
      <c r="U1869" s="13" t="str">
        <f t="shared" si="207"/>
        <v>Oct</v>
      </c>
      <c r="V1869" t="str">
        <f t="shared" si="208"/>
        <v>Nov</v>
      </c>
      <c r="W1869" t="str">
        <f t="shared" si="209"/>
        <v>2016</v>
      </c>
    </row>
    <row r="1870" spans="1:23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03"/>
        <v>4.8680000000000003</v>
      </c>
      <c r="P1870" s="9">
        <f t="shared" si="204"/>
        <v>71.588235294117652</v>
      </c>
      <c r="Q1870" t="s">
        <v>8333</v>
      </c>
      <c r="R1870" t="s">
        <v>8335</v>
      </c>
      <c r="S1870" s="13">
        <f t="shared" si="205"/>
        <v>42328.570891203701</v>
      </c>
      <c r="T1870" s="14">
        <f t="shared" si="206"/>
        <v>42353.124305555553</v>
      </c>
      <c r="U1870" s="13" t="str">
        <f t="shared" si="207"/>
        <v>Nov</v>
      </c>
      <c r="V1870" t="str">
        <f t="shared" si="208"/>
        <v>Dec</v>
      </c>
      <c r="W1870" t="str">
        <f t="shared" si="209"/>
        <v>2015</v>
      </c>
    </row>
    <row r="1871" spans="1:23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03"/>
        <v>0</v>
      </c>
      <c r="P1871" s="9">
        <f t="shared" si="204"/>
        <v>0</v>
      </c>
      <c r="Q1871" t="s">
        <v>8333</v>
      </c>
      <c r="R1871" t="s">
        <v>8335</v>
      </c>
      <c r="S1871" s="13">
        <f t="shared" si="205"/>
        <v>42708.794548611106</v>
      </c>
      <c r="T1871" s="14">
        <f t="shared" si="206"/>
        <v>42738.794548611106</v>
      </c>
      <c r="U1871" s="13" t="str">
        <f t="shared" si="207"/>
        <v>Dec</v>
      </c>
      <c r="V1871" t="str">
        <f t="shared" si="208"/>
        <v>Jan</v>
      </c>
      <c r="W1871" t="str">
        <f t="shared" si="209"/>
        <v>2016</v>
      </c>
    </row>
    <row r="1872" spans="1:23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03"/>
        <v>10.314285714285715</v>
      </c>
      <c r="P1872" s="9">
        <f t="shared" si="204"/>
        <v>32.81818181818182</v>
      </c>
      <c r="Q1872" t="s">
        <v>8333</v>
      </c>
      <c r="R1872" t="s">
        <v>8335</v>
      </c>
      <c r="S1872" s="13">
        <f t="shared" si="205"/>
        <v>42371.14739583333</v>
      </c>
      <c r="T1872" s="14">
        <f t="shared" si="206"/>
        <v>42399.970138888886</v>
      </c>
      <c r="U1872" s="13" t="str">
        <f t="shared" si="207"/>
        <v>Jan</v>
      </c>
      <c r="V1872" t="str">
        <f t="shared" si="208"/>
        <v>Jan</v>
      </c>
      <c r="W1872" t="str">
        <f t="shared" si="209"/>
        <v>2016</v>
      </c>
    </row>
    <row r="1873" spans="1:23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03"/>
        <v>71.784615384615378</v>
      </c>
      <c r="P1873" s="9">
        <f t="shared" si="204"/>
        <v>49.11578947368421</v>
      </c>
      <c r="Q1873" t="s">
        <v>8333</v>
      </c>
      <c r="R1873" t="s">
        <v>8335</v>
      </c>
      <c r="S1873" s="13">
        <f t="shared" si="205"/>
        <v>41923.575243055551</v>
      </c>
      <c r="T1873" s="14">
        <f t="shared" si="206"/>
        <v>41963.616909722223</v>
      </c>
      <c r="U1873" s="13" t="str">
        <f t="shared" si="207"/>
        <v>Oct</v>
      </c>
      <c r="V1873" t="str">
        <f t="shared" si="208"/>
        <v>Nov</v>
      </c>
      <c r="W1873" t="str">
        <f t="shared" si="209"/>
        <v>2014</v>
      </c>
    </row>
    <row r="1874" spans="1:23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03"/>
        <v>1.06</v>
      </c>
      <c r="P1874" s="9">
        <f t="shared" si="204"/>
        <v>16.307692307692307</v>
      </c>
      <c r="Q1874" t="s">
        <v>8333</v>
      </c>
      <c r="R1874" t="s">
        <v>8335</v>
      </c>
      <c r="S1874" s="13">
        <f t="shared" si="205"/>
        <v>42154.921319444438</v>
      </c>
      <c r="T1874" s="14">
        <f t="shared" si="206"/>
        <v>42184.921319444438</v>
      </c>
      <c r="U1874" s="13" t="str">
        <f t="shared" si="207"/>
        <v>May</v>
      </c>
      <c r="V1874" t="str">
        <f t="shared" si="208"/>
        <v>Jun</v>
      </c>
      <c r="W1874" t="str">
        <f t="shared" si="209"/>
        <v>2015</v>
      </c>
    </row>
    <row r="1875" spans="1:23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03"/>
        <v>0.44999999999999996</v>
      </c>
      <c r="P1875" s="9">
        <f t="shared" si="204"/>
        <v>18</v>
      </c>
      <c r="Q1875" t="s">
        <v>8333</v>
      </c>
      <c r="R1875" t="s">
        <v>8335</v>
      </c>
      <c r="S1875" s="13">
        <f t="shared" si="205"/>
        <v>42164.407523148147</v>
      </c>
      <c r="T1875" s="14">
        <f t="shared" si="206"/>
        <v>42193.489583333336</v>
      </c>
      <c r="U1875" s="13" t="str">
        <f t="shared" si="207"/>
        <v>Jun</v>
      </c>
      <c r="V1875" t="str">
        <f t="shared" si="208"/>
        <v>Jul</v>
      </c>
      <c r="W1875" t="str">
        <f t="shared" si="209"/>
        <v>2015</v>
      </c>
    </row>
    <row r="1876" spans="1:23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03"/>
        <v>1.6250000000000001E-2</v>
      </c>
      <c r="P1876" s="9">
        <f t="shared" si="204"/>
        <v>13</v>
      </c>
      <c r="Q1876" t="s">
        <v>8333</v>
      </c>
      <c r="R1876" t="s">
        <v>8335</v>
      </c>
      <c r="S1876" s="13">
        <f t="shared" si="205"/>
        <v>42529.760798611103</v>
      </c>
      <c r="T1876" s="14">
        <f t="shared" si="206"/>
        <v>42549.760798611103</v>
      </c>
      <c r="U1876" s="13" t="str">
        <f t="shared" si="207"/>
        <v>Jun</v>
      </c>
      <c r="V1876" t="str">
        <f t="shared" si="208"/>
        <v>Jun</v>
      </c>
      <c r="W1876" t="str">
        <f t="shared" si="209"/>
        <v>2016</v>
      </c>
    </row>
    <row r="1877" spans="1:23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03"/>
        <v>0.51</v>
      </c>
      <c r="P1877" s="9">
        <f t="shared" si="204"/>
        <v>17</v>
      </c>
      <c r="Q1877" t="s">
        <v>8333</v>
      </c>
      <c r="R1877" t="s">
        <v>8335</v>
      </c>
      <c r="S1877" s="13">
        <f t="shared" si="205"/>
        <v>42528.691064814811</v>
      </c>
      <c r="T1877" s="14">
        <f t="shared" si="206"/>
        <v>42588.691064814811</v>
      </c>
      <c r="U1877" s="13" t="str">
        <f t="shared" si="207"/>
        <v>Jun</v>
      </c>
      <c r="V1877" t="str">
        <f t="shared" si="208"/>
        <v>Aug</v>
      </c>
      <c r="W1877" t="str">
        <f t="shared" si="209"/>
        <v>2016</v>
      </c>
    </row>
    <row r="1878" spans="1:23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03"/>
        <v>0</v>
      </c>
      <c r="P1878" s="9">
        <f t="shared" si="204"/>
        <v>0</v>
      </c>
      <c r="Q1878" t="s">
        <v>8333</v>
      </c>
      <c r="R1878" t="s">
        <v>8335</v>
      </c>
      <c r="S1878" s="13">
        <f t="shared" si="205"/>
        <v>41776.07644675926</v>
      </c>
      <c r="T1878" s="14">
        <f t="shared" si="206"/>
        <v>41806.07644675926</v>
      </c>
      <c r="U1878" s="13" t="str">
        <f t="shared" si="207"/>
        <v>May</v>
      </c>
      <c r="V1878" t="str">
        <f t="shared" si="208"/>
        <v>Jun</v>
      </c>
      <c r="W1878" t="str">
        <f t="shared" si="209"/>
        <v>2014</v>
      </c>
    </row>
    <row r="1879" spans="1:23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03"/>
        <v>0</v>
      </c>
      <c r="P1879" s="9">
        <f t="shared" si="204"/>
        <v>0</v>
      </c>
      <c r="Q1879" t="s">
        <v>8333</v>
      </c>
      <c r="R1879" t="s">
        <v>8335</v>
      </c>
      <c r="S1879" s="13">
        <f t="shared" si="205"/>
        <v>42034.820891203701</v>
      </c>
      <c r="T1879" s="14">
        <f t="shared" si="206"/>
        <v>42063.820891203701</v>
      </c>
      <c r="U1879" s="13" t="str">
        <f t="shared" si="207"/>
        <v>Jan</v>
      </c>
      <c r="V1879" t="str">
        <f t="shared" si="208"/>
        <v>Feb</v>
      </c>
      <c r="W1879" t="str">
        <f t="shared" si="209"/>
        <v>2015</v>
      </c>
    </row>
    <row r="1880" spans="1:23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03"/>
        <v>0</v>
      </c>
      <c r="P1880" s="9">
        <f t="shared" si="204"/>
        <v>0</v>
      </c>
      <c r="Q1880" t="s">
        <v>8333</v>
      </c>
      <c r="R1880" t="s">
        <v>8335</v>
      </c>
      <c r="S1880" s="13">
        <f t="shared" si="205"/>
        <v>41772.800405092588</v>
      </c>
      <c r="T1880" s="14">
        <f t="shared" si="206"/>
        <v>41802.800405092588</v>
      </c>
      <c r="U1880" s="13" t="str">
        <f t="shared" si="207"/>
        <v>May</v>
      </c>
      <c r="V1880" t="str">
        <f t="shared" si="208"/>
        <v>Jun</v>
      </c>
      <c r="W1880" t="str">
        <f t="shared" si="209"/>
        <v>2014</v>
      </c>
    </row>
    <row r="1881" spans="1:23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03"/>
        <v>0.12</v>
      </c>
      <c r="P1881" s="9">
        <f t="shared" si="204"/>
        <v>3</v>
      </c>
      <c r="Q1881" t="s">
        <v>8333</v>
      </c>
      <c r="R1881" t="s">
        <v>8335</v>
      </c>
      <c r="S1881" s="13">
        <f t="shared" si="205"/>
        <v>42413.441307870373</v>
      </c>
      <c r="T1881" s="14">
        <f t="shared" si="206"/>
        <v>42443.399641203701</v>
      </c>
      <c r="U1881" s="13" t="str">
        <f t="shared" si="207"/>
        <v>Feb</v>
      </c>
      <c r="V1881" t="str">
        <f t="shared" si="208"/>
        <v>Mar</v>
      </c>
      <c r="W1881" t="str">
        <f t="shared" si="209"/>
        <v>2016</v>
      </c>
    </row>
    <row r="1882" spans="1:23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03"/>
        <v>20.080000000000002</v>
      </c>
      <c r="P1882" s="9">
        <f t="shared" si="204"/>
        <v>41.833333333333336</v>
      </c>
      <c r="Q1882" t="s">
        <v>8333</v>
      </c>
      <c r="R1882" t="s">
        <v>8335</v>
      </c>
      <c r="S1882" s="13">
        <f t="shared" si="205"/>
        <v>42430.358564814807</v>
      </c>
      <c r="T1882" s="14">
        <f t="shared" si="206"/>
        <v>42459.31689814815</v>
      </c>
      <c r="U1882" s="13" t="str">
        <f t="shared" si="207"/>
        <v>Mar</v>
      </c>
      <c r="V1882" t="str">
        <f t="shared" si="208"/>
        <v>Mar</v>
      </c>
      <c r="W1882" t="str">
        <f t="shared" si="209"/>
        <v>2016</v>
      </c>
    </row>
    <row r="1883" spans="1:23" ht="45" x14ac:dyDescent="0.2">
      <c r="A1883">
        <v>3554</v>
      </c>
      <c r="B1883" s="3" t="s">
        <v>3553</v>
      </c>
      <c r="C1883" s="3" t="s">
        <v>7664</v>
      </c>
      <c r="D1883">
        <v>5000</v>
      </c>
      <c r="E1883">
        <v>5671.11</v>
      </c>
      <c r="F1883" t="s">
        <v>8219</v>
      </c>
      <c r="G1883" t="s">
        <v>8224</v>
      </c>
      <c r="H1883" t="s">
        <v>8246</v>
      </c>
      <c r="I1883">
        <v>1423674000</v>
      </c>
      <c r="J1883">
        <v>1421025159</v>
      </c>
      <c r="K1883" t="b">
        <v>0</v>
      </c>
      <c r="L1883">
        <v>53</v>
      </c>
      <c r="M1883" t="b">
        <v>1</v>
      </c>
      <c r="N1883" t="s">
        <v>8271</v>
      </c>
      <c r="O1883" s="8">
        <f t="shared" si="203"/>
        <v>113.42219999999999</v>
      </c>
      <c r="P1883" s="9">
        <f t="shared" si="204"/>
        <v>107.00207547169811</v>
      </c>
      <c r="Q1883" t="s">
        <v>8317</v>
      </c>
      <c r="R1883" t="s">
        <v>8318</v>
      </c>
      <c r="S1883" s="13">
        <f t="shared" si="205"/>
        <v>42015.842118055552</v>
      </c>
      <c r="T1883" s="14">
        <f t="shared" si="206"/>
        <v>42046.499999999993</v>
      </c>
      <c r="U1883" s="13" t="str">
        <f t="shared" si="207"/>
        <v>Jan</v>
      </c>
      <c r="V1883" t="str">
        <f t="shared" si="208"/>
        <v>Feb</v>
      </c>
      <c r="W1883" t="str">
        <f t="shared" si="209"/>
        <v>2015</v>
      </c>
    </row>
    <row r="1884" spans="1:23" ht="45" x14ac:dyDescent="0.2">
      <c r="A1884">
        <v>3580</v>
      </c>
      <c r="B1884" s="3" t="s">
        <v>3579</v>
      </c>
      <c r="C1884" s="3" t="s">
        <v>7690</v>
      </c>
      <c r="D1884">
        <v>900</v>
      </c>
      <c r="E1884">
        <v>1025</v>
      </c>
      <c r="F1884" t="s">
        <v>8219</v>
      </c>
      <c r="G1884" t="s">
        <v>8224</v>
      </c>
      <c r="H1884" t="s">
        <v>8246</v>
      </c>
      <c r="I1884">
        <v>1425185940</v>
      </c>
      <c r="J1884">
        <v>1421900022</v>
      </c>
      <c r="K1884" t="b">
        <v>0</v>
      </c>
      <c r="L1884">
        <v>27</v>
      </c>
      <c r="M1884" t="b">
        <v>1</v>
      </c>
      <c r="N1884" t="s">
        <v>8271</v>
      </c>
      <c r="O1884" s="8">
        <f t="shared" si="203"/>
        <v>113.88888888888889</v>
      </c>
      <c r="P1884" s="9">
        <f t="shared" si="204"/>
        <v>37.962962962962962</v>
      </c>
      <c r="Q1884" t="s">
        <v>8317</v>
      </c>
      <c r="R1884" t="s">
        <v>8318</v>
      </c>
      <c r="S1884" s="13">
        <f t="shared" si="205"/>
        <v>42025.967847222222</v>
      </c>
      <c r="T1884" s="14">
        <f t="shared" si="206"/>
        <v>42063.999305555553</v>
      </c>
      <c r="U1884" s="13" t="str">
        <f t="shared" si="207"/>
        <v>Jan</v>
      </c>
      <c r="V1884" t="str">
        <f t="shared" si="208"/>
        <v>Feb</v>
      </c>
      <c r="W1884" t="str">
        <f t="shared" si="209"/>
        <v>2015</v>
      </c>
    </row>
    <row r="1885" spans="1:23" ht="45" x14ac:dyDescent="0.2">
      <c r="A1885">
        <v>3605</v>
      </c>
      <c r="B1885" s="3" t="s">
        <v>3604</v>
      </c>
      <c r="C1885" s="3" t="s">
        <v>7715</v>
      </c>
      <c r="D1885">
        <v>250</v>
      </c>
      <c r="E1885">
        <v>460</v>
      </c>
      <c r="F1885" t="s">
        <v>8219</v>
      </c>
      <c r="G1885" t="s">
        <v>8225</v>
      </c>
      <c r="H1885" t="s">
        <v>8247</v>
      </c>
      <c r="I1885">
        <v>1455390126</v>
      </c>
      <c r="J1885">
        <v>1452798126</v>
      </c>
      <c r="K1885" t="b">
        <v>0</v>
      </c>
      <c r="L1885">
        <v>15</v>
      </c>
      <c r="M1885" t="b">
        <v>1</v>
      </c>
      <c r="N1885" t="s">
        <v>8271</v>
      </c>
      <c r="O1885" s="8">
        <f t="shared" si="203"/>
        <v>184</v>
      </c>
      <c r="P1885" s="9">
        <f t="shared" si="204"/>
        <v>30.666666666666668</v>
      </c>
      <c r="Q1885" t="s">
        <v>8317</v>
      </c>
      <c r="R1885" t="s">
        <v>8318</v>
      </c>
      <c r="S1885" s="13">
        <f t="shared" si="205"/>
        <v>42383.584791666661</v>
      </c>
      <c r="T1885" s="14">
        <f t="shared" si="206"/>
        <v>42413.584791666661</v>
      </c>
      <c r="U1885" s="13" t="str">
        <f t="shared" si="207"/>
        <v>Jan</v>
      </c>
      <c r="V1885" t="str">
        <f t="shared" si="208"/>
        <v>Feb</v>
      </c>
      <c r="W1885" t="str">
        <f t="shared" si="209"/>
        <v>2016</v>
      </c>
    </row>
    <row r="1886" spans="1:23" ht="45" x14ac:dyDescent="0.2">
      <c r="A1886">
        <v>3650</v>
      </c>
      <c r="B1886" s="3" t="s">
        <v>3648</v>
      </c>
      <c r="C1886" s="3" t="s">
        <v>7760</v>
      </c>
      <c r="D1886">
        <v>500</v>
      </c>
      <c r="E1886">
        <v>500</v>
      </c>
      <c r="F1886" t="s">
        <v>8219</v>
      </c>
      <c r="G1886" t="s">
        <v>8225</v>
      </c>
      <c r="H1886" t="s">
        <v>8247</v>
      </c>
      <c r="I1886">
        <v>1454412584</v>
      </c>
      <c r="J1886">
        <v>1452598184</v>
      </c>
      <c r="K1886" t="b">
        <v>0</v>
      </c>
      <c r="L1886">
        <v>17</v>
      </c>
      <c r="M1886" t="b">
        <v>1</v>
      </c>
      <c r="N1886" t="s">
        <v>8271</v>
      </c>
      <c r="O1886" s="8">
        <f t="shared" si="203"/>
        <v>100</v>
      </c>
      <c r="P1886" s="9">
        <f t="shared" si="204"/>
        <v>29.411764705882351</v>
      </c>
      <c r="Q1886" t="s">
        <v>8317</v>
      </c>
      <c r="R1886" t="s">
        <v>8318</v>
      </c>
      <c r="S1886" s="13">
        <f t="shared" si="205"/>
        <v>42381.270648148151</v>
      </c>
      <c r="T1886" s="14">
        <f t="shared" si="206"/>
        <v>42402.270648148151</v>
      </c>
      <c r="U1886" s="13" t="str">
        <f t="shared" si="207"/>
        <v>Jan</v>
      </c>
      <c r="V1886" t="str">
        <f t="shared" si="208"/>
        <v>Feb</v>
      </c>
      <c r="W1886" t="str">
        <f t="shared" si="209"/>
        <v>2016</v>
      </c>
    </row>
    <row r="1887" spans="1:23" ht="45" x14ac:dyDescent="0.2">
      <c r="A1887">
        <v>3656</v>
      </c>
      <c r="B1887" s="3" t="s">
        <v>3653</v>
      </c>
      <c r="C1887" s="3" t="s">
        <v>7766</v>
      </c>
      <c r="D1887">
        <v>5000</v>
      </c>
      <c r="E1887">
        <v>5291</v>
      </c>
      <c r="F1887" t="s">
        <v>8219</v>
      </c>
      <c r="G1887" t="s">
        <v>8240</v>
      </c>
      <c r="H1887" t="s">
        <v>8257</v>
      </c>
      <c r="I1887">
        <v>1485989940</v>
      </c>
      <c r="J1887">
        <v>1483393836</v>
      </c>
      <c r="K1887" t="b">
        <v>0</v>
      </c>
      <c r="L1887">
        <v>46</v>
      </c>
      <c r="M1887" t="b">
        <v>1</v>
      </c>
      <c r="N1887" t="s">
        <v>8271</v>
      </c>
      <c r="O1887" s="8">
        <f t="shared" si="203"/>
        <v>105.82000000000001</v>
      </c>
      <c r="P1887" s="9">
        <f t="shared" si="204"/>
        <v>115.02173913043478</v>
      </c>
      <c r="Q1887" t="s">
        <v>8317</v>
      </c>
      <c r="R1887" t="s">
        <v>8318</v>
      </c>
      <c r="S1887" s="13">
        <f t="shared" si="205"/>
        <v>42737.701805555553</v>
      </c>
      <c r="T1887" s="14">
        <f t="shared" si="206"/>
        <v>42767.749305555553</v>
      </c>
      <c r="U1887" s="13" t="str">
        <f t="shared" si="207"/>
        <v>Jan</v>
      </c>
      <c r="V1887" t="str">
        <f t="shared" si="208"/>
        <v>Feb</v>
      </c>
      <c r="W1887" t="str">
        <f t="shared" si="209"/>
        <v>2017</v>
      </c>
    </row>
    <row r="1888" spans="1:23" ht="60" x14ac:dyDescent="0.2">
      <c r="A1888">
        <v>3681</v>
      </c>
      <c r="B1888" s="3" t="s">
        <v>3678</v>
      </c>
      <c r="C1888" s="3" t="s">
        <v>7791</v>
      </c>
      <c r="D1888">
        <v>1000</v>
      </c>
      <c r="E1888">
        <v>1119</v>
      </c>
      <c r="F1888" t="s">
        <v>8219</v>
      </c>
      <c r="G1888" t="s">
        <v>8224</v>
      </c>
      <c r="H1888" t="s">
        <v>8246</v>
      </c>
      <c r="I1888">
        <v>1452872290</v>
      </c>
      <c r="J1888">
        <v>1452008290</v>
      </c>
      <c r="K1888" t="b">
        <v>0</v>
      </c>
      <c r="L1888">
        <v>18</v>
      </c>
      <c r="M1888" t="b">
        <v>1</v>
      </c>
      <c r="N1888" t="s">
        <v>8271</v>
      </c>
      <c r="O1888" s="8">
        <f t="shared" si="203"/>
        <v>111.9</v>
      </c>
      <c r="P1888" s="9">
        <f t="shared" si="204"/>
        <v>62.166666666666664</v>
      </c>
      <c r="Q1888" t="s">
        <v>8317</v>
      </c>
      <c r="R1888" t="s">
        <v>8318</v>
      </c>
      <c r="S1888" s="13">
        <f t="shared" si="205"/>
        <v>42374.443171296291</v>
      </c>
      <c r="T1888" s="14">
        <f t="shared" si="206"/>
        <v>42384.443171296291</v>
      </c>
      <c r="U1888" s="13" t="str">
        <f t="shared" si="207"/>
        <v>Jan</v>
      </c>
      <c r="V1888" t="str">
        <f t="shared" si="208"/>
        <v>Jan</v>
      </c>
      <c r="W1888" t="str">
        <f t="shared" si="209"/>
        <v>2016</v>
      </c>
    </row>
    <row r="1889" spans="1:23" ht="30" x14ac:dyDescent="0.2">
      <c r="A1889">
        <v>3691</v>
      </c>
      <c r="B1889" s="3" t="s">
        <v>3688</v>
      </c>
      <c r="C1889" s="3" t="s">
        <v>7801</v>
      </c>
      <c r="D1889">
        <v>40000</v>
      </c>
      <c r="E1889">
        <v>51184</v>
      </c>
      <c r="F1889" t="s">
        <v>8219</v>
      </c>
      <c r="G1889" t="s">
        <v>8224</v>
      </c>
      <c r="H1889" t="s">
        <v>8246</v>
      </c>
      <c r="I1889">
        <v>1425272340</v>
      </c>
      <c r="J1889">
        <v>1421426929</v>
      </c>
      <c r="K1889" t="b">
        <v>0</v>
      </c>
      <c r="L1889">
        <v>274</v>
      </c>
      <c r="M1889" t="b">
        <v>1</v>
      </c>
      <c r="N1889" t="s">
        <v>8271</v>
      </c>
      <c r="O1889" s="8">
        <f t="shared" si="203"/>
        <v>127.96000000000001</v>
      </c>
      <c r="P1889" s="9">
        <f t="shared" si="204"/>
        <v>186.80291970802921</v>
      </c>
      <c r="Q1889" t="s">
        <v>8317</v>
      </c>
      <c r="R1889" t="s">
        <v>8318</v>
      </c>
      <c r="S1889" s="13">
        <f t="shared" si="205"/>
        <v>42020.492233796293</v>
      </c>
      <c r="T1889" s="14">
        <f t="shared" si="206"/>
        <v>42064.999305555553</v>
      </c>
      <c r="U1889" s="13" t="str">
        <f t="shared" si="207"/>
        <v>Jan</v>
      </c>
      <c r="V1889" t="str">
        <f t="shared" si="208"/>
        <v>Mar</v>
      </c>
      <c r="W1889" t="str">
        <f t="shared" si="209"/>
        <v>2015</v>
      </c>
    </row>
    <row r="1890" spans="1:23" ht="45" x14ac:dyDescent="0.2">
      <c r="A1890">
        <v>3718</v>
      </c>
      <c r="B1890" s="3" t="s">
        <v>3715</v>
      </c>
      <c r="C1890" s="3" t="s">
        <v>7828</v>
      </c>
      <c r="D1890">
        <v>500</v>
      </c>
      <c r="E1890">
        <v>1197</v>
      </c>
      <c r="F1890" t="s">
        <v>8219</v>
      </c>
      <c r="G1890" t="s">
        <v>8225</v>
      </c>
      <c r="H1890" t="s">
        <v>8247</v>
      </c>
      <c r="I1890">
        <v>1425057075</v>
      </c>
      <c r="J1890">
        <v>1422465075</v>
      </c>
      <c r="K1890" t="b">
        <v>0</v>
      </c>
      <c r="L1890">
        <v>46</v>
      </c>
      <c r="M1890" t="b">
        <v>1</v>
      </c>
      <c r="N1890" t="s">
        <v>8271</v>
      </c>
      <c r="O1890" s="8">
        <f t="shared" si="203"/>
        <v>239.4</v>
      </c>
      <c r="P1890" s="9">
        <f t="shared" si="204"/>
        <v>26.021739130434781</v>
      </c>
      <c r="Q1890" t="s">
        <v>8317</v>
      </c>
      <c r="R1890" t="s">
        <v>8318</v>
      </c>
      <c r="S1890" s="13">
        <f t="shared" si="205"/>
        <v>42032.507812499993</v>
      </c>
      <c r="T1890" s="14">
        <f t="shared" si="206"/>
        <v>42062.507812499993</v>
      </c>
      <c r="U1890" s="13" t="str">
        <f t="shared" si="207"/>
        <v>Jan</v>
      </c>
      <c r="V1890" t="str">
        <f t="shared" si="208"/>
        <v>Feb</v>
      </c>
      <c r="W1890" t="str">
        <f t="shared" si="209"/>
        <v>2015</v>
      </c>
    </row>
    <row r="1891" spans="1:23" ht="60" x14ac:dyDescent="0.2">
      <c r="A1891">
        <v>3722</v>
      </c>
      <c r="B1891" s="3" t="s">
        <v>3719</v>
      </c>
      <c r="C1891" s="3" t="s">
        <v>7832</v>
      </c>
      <c r="D1891">
        <v>1500</v>
      </c>
      <c r="E1891">
        <v>1668</v>
      </c>
      <c r="F1891" t="s">
        <v>8219</v>
      </c>
      <c r="G1891" t="s">
        <v>8229</v>
      </c>
      <c r="H1891" t="s">
        <v>8251</v>
      </c>
      <c r="I1891">
        <v>1455231540</v>
      </c>
      <c r="J1891">
        <v>1452614847</v>
      </c>
      <c r="K1891" t="b">
        <v>0</v>
      </c>
      <c r="L1891">
        <v>35</v>
      </c>
      <c r="M1891" t="b">
        <v>1</v>
      </c>
      <c r="N1891" t="s">
        <v>8271</v>
      </c>
      <c r="O1891" s="8">
        <f t="shared" si="203"/>
        <v>111.20000000000002</v>
      </c>
      <c r="P1891" s="9">
        <f t="shared" si="204"/>
        <v>47.657142857142858</v>
      </c>
      <c r="Q1891" t="s">
        <v>8317</v>
      </c>
      <c r="R1891" t="s">
        <v>8318</v>
      </c>
      <c r="S1891" s="13">
        <f t="shared" si="205"/>
        <v>42381.463506944441</v>
      </c>
      <c r="T1891" s="14">
        <f t="shared" si="206"/>
        <v>42411.749305555553</v>
      </c>
      <c r="U1891" s="13" t="str">
        <f t="shared" si="207"/>
        <v>Jan</v>
      </c>
      <c r="V1891" t="str">
        <f t="shared" si="208"/>
        <v>Feb</v>
      </c>
      <c r="W1891" t="str">
        <f t="shared" si="209"/>
        <v>2016</v>
      </c>
    </row>
    <row r="1892" spans="1:23" ht="45" x14ac:dyDescent="0.2">
      <c r="A1892">
        <v>3748</v>
      </c>
      <c r="B1892" s="3" t="s">
        <v>3745</v>
      </c>
      <c r="C1892" s="3" t="s">
        <v>7858</v>
      </c>
      <c r="D1892">
        <v>5000</v>
      </c>
      <c r="E1892">
        <v>5176</v>
      </c>
      <c r="F1892" t="s">
        <v>8219</v>
      </c>
      <c r="G1892" t="s">
        <v>8224</v>
      </c>
      <c r="H1892" t="s">
        <v>8246</v>
      </c>
      <c r="I1892">
        <v>1455602340</v>
      </c>
      <c r="J1892">
        <v>1453827436</v>
      </c>
      <c r="K1892" t="b">
        <v>0</v>
      </c>
      <c r="L1892">
        <v>52</v>
      </c>
      <c r="M1892" t="b">
        <v>1</v>
      </c>
      <c r="N1892" t="s">
        <v>8305</v>
      </c>
      <c r="O1892" s="8">
        <f t="shared" si="203"/>
        <v>103.52</v>
      </c>
      <c r="P1892" s="9">
        <f t="shared" si="204"/>
        <v>99.538461538461533</v>
      </c>
      <c r="Q1892" t="s">
        <v>8317</v>
      </c>
      <c r="R1892" t="s">
        <v>8359</v>
      </c>
      <c r="S1892" s="13">
        <f t="shared" si="205"/>
        <v>42395.498101851852</v>
      </c>
      <c r="T1892" s="14">
        <f t="shared" si="206"/>
        <v>42416.040972222218</v>
      </c>
      <c r="U1892" s="13" t="str">
        <f t="shared" si="207"/>
        <v>Jan</v>
      </c>
      <c r="V1892" t="str">
        <f t="shared" si="208"/>
        <v>Feb</v>
      </c>
      <c r="W1892" t="str">
        <f t="shared" si="209"/>
        <v>2016</v>
      </c>
    </row>
    <row r="1893" spans="1:23" ht="90" x14ac:dyDescent="0.2">
      <c r="A1893">
        <v>3750</v>
      </c>
      <c r="B1893" s="3" t="s">
        <v>3747</v>
      </c>
      <c r="C1893" s="3" t="s">
        <v>7860</v>
      </c>
      <c r="D1893">
        <v>6000</v>
      </c>
      <c r="E1893">
        <v>6027</v>
      </c>
      <c r="F1893" t="s">
        <v>8219</v>
      </c>
      <c r="G1893" t="s">
        <v>8224</v>
      </c>
      <c r="H1893" t="s">
        <v>8246</v>
      </c>
      <c r="I1893">
        <v>1423555140</v>
      </c>
      <c r="J1893">
        <v>1421105608</v>
      </c>
      <c r="K1893" t="b">
        <v>0</v>
      </c>
      <c r="L1893">
        <v>28</v>
      </c>
      <c r="M1893" t="b">
        <v>1</v>
      </c>
      <c r="N1893" t="s">
        <v>8305</v>
      </c>
      <c r="O1893" s="8">
        <f t="shared" si="203"/>
        <v>100.44999999999999</v>
      </c>
      <c r="P1893" s="9">
        <f t="shared" si="204"/>
        <v>215.25</v>
      </c>
      <c r="Q1893" t="s">
        <v>8317</v>
      </c>
      <c r="R1893" t="s">
        <v>8359</v>
      </c>
      <c r="S1893" s="13">
        <f t="shared" si="205"/>
        <v>42016.773240740738</v>
      </c>
      <c r="T1893" s="14">
        <f t="shared" si="206"/>
        <v>42045.124305555553</v>
      </c>
      <c r="U1893" s="13" t="str">
        <f t="shared" si="207"/>
        <v>Jan</v>
      </c>
      <c r="V1893" t="str">
        <f t="shared" si="208"/>
        <v>Feb</v>
      </c>
      <c r="W1893" t="str">
        <f t="shared" si="209"/>
        <v>2015</v>
      </c>
    </row>
    <row r="1894" spans="1:23" ht="60" x14ac:dyDescent="0.2">
      <c r="A1894">
        <v>3827</v>
      </c>
      <c r="B1894" s="3" t="s">
        <v>3824</v>
      </c>
      <c r="C1894" s="3" t="s">
        <v>7936</v>
      </c>
      <c r="D1894">
        <v>3000</v>
      </c>
      <c r="E1894">
        <v>4580</v>
      </c>
      <c r="F1894" t="s">
        <v>8219</v>
      </c>
      <c r="G1894" t="s">
        <v>8225</v>
      </c>
      <c r="H1894" t="s">
        <v>8247</v>
      </c>
      <c r="I1894">
        <v>1427414400</v>
      </c>
      <c r="J1894">
        <v>1422656201</v>
      </c>
      <c r="K1894" t="b">
        <v>0</v>
      </c>
      <c r="L1894">
        <v>65</v>
      </c>
      <c r="M1894" t="b">
        <v>1</v>
      </c>
      <c r="N1894" t="s">
        <v>8271</v>
      </c>
      <c r="O1894" s="8">
        <f t="shared" si="203"/>
        <v>152.66666666666666</v>
      </c>
      <c r="P1894" s="9">
        <f t="shared" si="204"/>
        <v>70.461538461538467</v>
      </c>
      <c r="Q1894" t="s">
        <v>8317</v>
      </c>
      <c r="R1894" t="s">
        <v>8318</v>
      </c>
      <c r="S1894" s="13">
        <f t="shared" si="205"/>
        <v>42034.719918981478</v>
      </c>
      <c r="T1894" s="14">
        <f t="shared" si="206"/>
        <v>42089.791666666664</v>
      </c>
      <c r="U1894" s="13" t="str">
        <f t="shared" si="207"/>
        <v>Jan</v>
      </c>
      <c r="V1894" t="str">
        <f t="shared" si="208"/>
        <v>Mar</v>
      </c>
      <c r="W1894" t="str">
        <f t="shared" si="209"/>
        <v>2015</v>
      </c>
    </row>
    <row r="1895" spans="1:23" ht="45" x14ac:dyDescent="0.2">
      <c r="A1895">
        <v>3832</v>
      </c>
      <c r="B1895" s="3" t="s">
        <v>3829</v>
      </c>
      <c r="C1895" s="3" t="s">
        <v>7941</v>
      </c>
      <c r="D1895">
        <v>1200</v>
      </c>
      <c r="E1895">
        <v>1256</v>
      </c>
      <c r="F1895" t="s">
        <v>8219</v>
      </c>
      <c r="G1895" t="s">
        <v>8224</v>
      </c>
      <c r="H1895" t="s">
        <v>8246</v>
      </c>
      <c r="I1895">
        <v>1455936335</v>
      </c>
      <c r="J1895">
        <v>1452048335</v>
      </c>
      <c r="K1895" t="b">
        <v>0</v>
      </c>
      <c r="L1895">
        <v>9</v>
      </c>
      <c r="M1895" t="b">
        <v>1</v>
      </c>
      <c r="N1895" t="s">
        <v>8271</v>
      </c>
      <c r="O1895" s="8">
        <f t="shared" si="203"/>
        <v>104.66666666666666</v>
      </c>
      <c r="P1895" s="9">
        <f t="shared" si="204"/>
        <v>139.55555555555554</v>
      </c>
      <c r="Q1895" t="s">
        <v>8317</v>
      </c>
      <c r="R1895" t="s">
        <v>8318</v>
      </c>
      <c r="S1895" s="13">
        <f t="shared" si="205"/>
        <v>42374.906655092585</v>
      </c>
      <c r="T1895" s="14">
        <f t="shared" si="206"/>
        <v>42419.906655092585</v>
      </c>
      <c r="U1895" s="13" t="str">
        <f t="shared" si="207"/>
        <v>Jan</v>
      </c>
      <c r="V1895" t="str">
        <f t="shared" si="208"/>
        <v>Feb</v>
      </c>
      <c r="W1895" t="str">
        <f t="shared" si="209"/>
        <v>2016</v>
      </c>
    </row>
    <row r="1896" spans="1:23" ht="30" x14ac:dyDescent="0.2">
      <c r="A1896">
        <v>3</v>
      </c>
      <c r="B1896" s="3" t="s">
        <v>5</v>
      </c>
      <c r="C1896" s="3" t="s">
        <v>4114</v>
      </c>
      <c r="D1896">
        <v>10000</v>
      </c>
      <c r="E1896">
        <v>10390</v>
      </c>
      <c r="F1896" t="s">
        <v>8219</v>
      </c>
      <c r="G1896" t="s">
        <v>8224</v>
      </c>
      <c r="H1896" t="s">
        <v>8246</v>
      </c>
      <c r="I1896">
        <v>1407414107</v>
      </c>
      <c r="J1896">
        <v>1404822107</v>
      </c>
      <c r="K1896" t="b">
        <v>0</v>
      </c>
      <c r="L1896">
        <v>150</v>
      </c>
      <c r="M1896" t="b">
        <v>1</v>
      </c>
      <c r="N1896" t="s">
        <v>8265</v>
      </c>
      <c r="O1896" s="8">
        <f t="shared" si="203"/>
        <v>103.89999999999999</v>
      </c>
      <c r="P1896" s="9">
        <f t="shared" si="204"/>
        <v>69.266666666666666</v>
      </c>
      <c r="Q1896" t="s">
        <v>8310</v>
      </c>
      <c r="R1896" t="s">
        <v>8311</v>
      </c>
      <c r="S1896" s="13">
        <f t="shared" si="205"/>
        <v>41828.306793981479</v>
      </c>
      <c r="T1896" s="14">
        <f t="shared" si="206"/>
        <v>41858.306793981479</v>
      </c>
      <c r="U1896" s="13" t="str">
        <f t="shared" si="207"/>
        <v>Jul</v>
      </c>
      <c r="V1896" t="str">
        <f t="shared" si="208"/>
        <v>Aug</v>
      </c>
      <c r="W1896" t="str">
        <f t="shared" si="209"/>
        <v>2014</v>
      </c>
    </row>
    <row r="1897" spans="1:23" ht="45" x14ac:dyDescent="0.2">
      <c r="A1897">
        <v>5</v>
      </c>
      <c r="B1897" s="3" t="s">
        <v>7</v>
      </c>
      <c r="C1897" s="3" t="s">
        <v>4116</v>
      </c>
      <c r="D1897">
        <v>3999</v>
      </c>
      <c r="E1897">
        <v>4390</v>
      </c>
      <c r="F1897" t="s">
        <v>8219</v>
      </c>
      <c r="G1897" t="s">
        <v>8224</v>
      </c>
      <c r="H1897" t="s">
        <v>8246</v>
      </c>
      <c r="I1897">
        <v>1469770500</v>
      </c>
      <c r="J1897">
        <v>1468362207</v>
      </c>
      <c r="K1897" t="b">
        <v>0</v>
      </c>
      <c r="L1897">
        <v>47</v>
      </c>
      <c r="M1897" t="b">
        <v>1</v>
      </c>
      <c r="N1897" t="s">
        <v>8265</v>
      </c>
      <c r="O1897" s="8">
        <f t="shared" si="203"/>
        <v>109.77744436109028</v>
      </c>
      <c r="P1897" s="9">
        <f t="shared" si="204"/>
        <v>93.40425531914893</v>
      </c>
      <c r="Q1897" t="s">
        <v>8310</v>
      </c>
      <c r="R1897" t="s">
        <v>8311</v>
      </c>
      <c r="S1897" s="13">
        <f t="shared" si="205"/>
        <v>42563.724618055552</v>
      </c>
      <c r="T1897" s="14">
        <f t="shared" si="206"/>
        <v>42580.024305555555</v>
      </c>
      <c r="U1897" s="13" t="str">
        <f t="shared" si="207"/>
        <v>Jul</v>
      </c>
      <c r="V1897" t="str">
        <f t="shared" si="208"/>
        <v>Jul</v>
      </c>
      <c r="W1897" t="str">
        <f t="shared" si="209"/>
        <v>2016</v>
      </c>
    </row>
    <row r="1898" spans="1:23" ht="45" x14ac:dyDescent="0.2">
      <c r="A1898">
        <v>11</v>
      </c>
      <c r="B1898" s="3" t="s">
        <v>13</v>
      </c>
      <c r="C1898" s="3" t="s">
        <v>4122</v>
      </c>
      <c r="D1898">
        <v>5000</v>
      </c>
      <c r="E1898">
        <v>6025</v>
      </c>
      <c r="F1898" t="s">
        <v>8219</v>
      </c>
      <c r="G1898" t="s">
        <v>8224</v>
      </c>
      <c r="H1898" t="s">
        <v>8246</v>
      </c>
      <c r="I1898">
        <v>1471834800</v>
      </c>
      <c r="J1898">
        <v>1469126462</v>
      </c>
      <c r="K1898" t="b">
        <v>0</v>
      </c>
      <c r="L1898">
        <v>75</v>
      </c>
      <c r="M1898" t="b">
        <v>1</v>
      </c>
      <c r="N1898" t="s">
        <v>8265</v>
      </c>
      <c r="O1898" s="8">
        <f t="shared" si="203"/>
        <v>120.5</v>
      </c>
      <c r="P1898" s="9">
        <f t="shared" si="204"/>
        <v>80.333333333333329</v>
      </c>
      <c r="Q1898" t="s">
        <v>8310</v>
      </c>
      <c r="R1898" t="s">
        <v>8311</v>
      </c>
      <c r="S1898" s="13">
        <f t="shared" si="205"/>
        <v>42572.570162037031</v>
      </c>
      <c r="T1898" s="14">
        <f t="shared" si="206"/>
        <v>42603.916666666664</v>
      </c>
      <c r="U1898" s="13" t="str">
        <f t="shared" si="207"/>
        <v>Jul</v>
      </c>
      <c r="V1898" t="str">
        <f t="shared" si="208"/>
        <v>Aug</v>
      </c>
      <c r="W1898" t="str">
        <f t="shared" si="209"/>
        <v>2016</v>
      </c>
    </row>
    <row r="1899" spans="1:23" ht="45" x14ac:dyDescent="0.2">
      <c r="A1899">
        <v>20</v>
      </c>
      <c r="B1899" s="3" t="s">
        <v>22</v>
      </c>
      <c r="C1899" s="3" t="s">
        <v>4131</v>
      </c>
      <c r="D1899">
        <v>2000</v>
      </c>
      <c r="E1899">
        <v>2004</v>
      </c>
      <c r="F1899" t="s">
        <v>8219</v>
      </c>
      <c r="G1899" t="s">
        <v>8224</v>
      </c>
      <c r="H1899" t="s">
        <v>8246</v>
      </c>
      <c r="I1899">
        <v>1442167912</v>
      </c>
      <c r="J1899">
        <v>1436983912</v>
      </c>
      <c r="K1899" t="b">
        <v>0</v>
      </c>
      <c r="L1899">
        <v>25</v>
      </c>
      <c r="M1899" t="b">
        <v>1</v>
      </c>
      <c r="N1899" t="s">
        <v>8265</v>
      </c>
      <c r="O1899" s="8">
        <f t="shared" si="203"/>
        <v>100.2</v>
      </c>
      <c r="P1899" s="9">
        <f t="shared" si="204"/>
        <v>80.16</v>
      </c>
      <c r="Q1899" t="s">
        <v>8310</v>
      </c>
      <c r="R1899" t="s">
        <v>8311</v>
      </c>
      <c r="S1899" s="13">
        <f t="shared" si="205"/>
        <v>42200.549907407403</v>
      </c>
      <c r="T1899" s="14">
        <f t="shared" si="206"/>
        <v>42260.549907407403</v>
      </c>
      <c r="U1899" s="13" t="str">
        <f t="shared" si="207"/>
        <v>Jul</v>
      </c>
      <c r="V1899" t="str">
        <f t="shared" si="208"/>
        <v>Sep</v>
      </c>
      <c r="W1899" t="str">
        <f t="shared" si="209"/>
        <v>2015</v>
      </c>
    </row>
    <row r="1900" spans="1:23" ht="30" x14ac:dyDescent="0.2">
      <c r="A1900">
        <v>26</v>
      </c>
      <c r="B1900" s="3" t="s">
        <v>28</v>
      </c>
      <c r="C1900" s="3" t="s">
        <v>4137</v>
      </c>
      <c r="D1900">
        <v>1250</v>
      </c>
      <c r="E1900">
        <v>1940</v>
      </c>
      <c r="F1900" t="s">
        <v>8219</v>
      </c>
      <c r="G1900" t="s">
        <v>8224</v>
      </c>
      <c r="H1900" t="s">
        <v>8246</v>
      </c>
      <c r="I1900">
        <v>1408278144</v>
      </c>
      <c r="J1900">
        <v>1404822144</v>
      </c>
      <c r="K1900" t="b">
        <v>0</v>
      </c>
      <c r="L1900">
        <v>19</v>
      </c>
      <c r="M1900" t="b">
        <v>1</v>
      </c>
      <c r="N1900" t="s">
        <v>8265</v>
      </c>
      <c r="O1900" s="8">
        <f t="shared" si="203"/>
        <v>155.20000000000002</v>
      </c>
      <c r="P1900" s="9">
        <f t="shared" si="204"/>
        <v>102.10526315789474</v>
      </c>
      <c r="Q1900" t="s">
        <v>8310</v>
      </c>
      <c r="R1900" t="s">
        <v>8311</v>
      </c>
      <c r="S1900" s="13">
        <f t="shared" si="205"/>
        <v>41828.307222222218</v>
      </c>
      <c r="T1900" s="14">
        <f t="shared" si="206"/>
        <v>41868.307222222218</v>
      </c>
      <c r="U1900" s="13" t="str">
        <f t="shared" si="207"/>
        <v>Jul</v>
      </c>
      <c r="V1900" t="str">
        <f t="shared" si="208"/>
        <v>Aug</v>
      </c>
      <c r="W1900" t="str">
        <f t="shared" si="209"/>
        <v>2014</v>
      </c>
    </row>
    <row r="1901" spans="1:23" ht="45" x14ac:dyDescent="0.2">
      <c r="A1901">
        <v>30</v>
      </c>
      <c r="B1901" s="3" t="s">
        <v>32</v>
      </c>
      <c r="C1901" s="3" t="s">
        <v>4141</v>
      </c>
      <c r="D1901">
        <v>4000</v>
      </c>
      <c r="E1901">
        <v>4051.99</v>
      </c>
      <c r="F1901" t="s">
        <v>8219</v>
      </c>
      <c r="G1901" t="s">
        <v>8224</v>
      </c>
      <c r="H1901" t="s">
        <v>8246</v>
      </c>
      <c r="I1901">
        <v>1408604515</v>
      </c>
      <c r="J1901">
        <v>1406012515</v>
      </c>
      <c r="K1901" t="b">
        <v>0</v>
      </c>
      <c r="L1901">
        <v>53</v>
      </c>
      <c r="M1901" t="b">
        <v>1</v>
      </c>
      <c r="N1901" t="s">
        <v>8265</v>
      </c>
      <c r="O1901" s="8">
        <f t="shared" si="203"/>
        <v>101.29975</v>
      </c>
      <c r="P1901" s="9">
        <f t="shared" si="204"/>
        <v>76.45264150943396</v>
      </c>
      <c r="Q1901" t="s">
        <v>8310</v>
      </c>
      <c r="R1901" t="s">
        <v>8311</v>
      </c>
      <c r="S1901" s="13">
        <f t="shared" si="205"/>
        <v>41842.084664351853</v>
      </c>
      <c r="T1901" s="14">
        <f t="shared" si="206"/>
        <v>41872.084664351853</v>
      </c>
      <c r="U1901" s="13" t="str">
        <f t="shared" si="207"/>
        <v>Jul</v>
      </c>
      <c r="V1901" t="str">
        <f t="shared" si="208"/>
        <v>Aug</v>
      </c>
      <c r="W1901" t="str">
        <f t="shared" si="209"/>
        <v>2014</v>
      </c>
    </row>
    <row r="1902" spans="1:23" ht="45" x14ac:dyDescent="0.2">
      <c r="A1902">
        <v>34</v>
      </c>
      <c r="B1902" s="3" t="s">
        <v>36</v>
      </c>
      <c r="C1902" s="3" t="s">
        <v>4145</v>
      </c>
      <c r="D1902">
        <v>2600</v>
      </c>
      <c r="E1902">
        <v>3392</v>
      </c>
      <c r="F1902" t="s">
        <v>8219</v>
      </c>
      <c r="G1902" t="s">
        <v>8224</v>
      </c>
      <c r="H1902" t="s">
        <v>8246</v>
      </c>
      <c r="I1902">
        <v>1407224601</v>
      </c>
      <c r="J1902">
        <v>1405928601</v>
      </c>
      <c r="K1902" t="b">
        <v>0</v>
      </c>
      <c r="L1902">
        <v>68</v>
      </c>
      <c r="M1902" t="b">
        <v>1</v>
      </c>
      <c r="N1902" t="s">
        <v>8265</v>
      </c>
      <c r="O1902" s="8">
        <f t="shared" si="203"/>
        <v>130.46153846153845</v>
      </c>
      <c r="P1902" s="9">
        <f t="shared" si="204"/>
        <v>49.882352941176471</v>
      </c>
      <c r="Q1902" t="s">
        <v>8310</v>
      </c>
      <c r="R1902" t="s">
        <v>8311</v>
      </c>
      <c r="S1902" s="13">
        <f t="shared" si="205"/>
        <v>41841.113437499997</v>
      </c>
      <c r="T1902" s="14">
        <f t="shared" si="206"/>
        <v>41856.113437499997</v>
      </c>
      <c r="U1902" s="13" t="str">
        <f t="shared" si="207"/>
        <v>Jul</v>
      </c>
      <c r="V1902" t="str">
        <f t="shared" si="208"/>
        <v>Aug</v>
      </c>
      <c r="W1902" t="str">
        <f t="shared" si="209"/>
        <v>2014</v>
      </c>
    </row>
    <row r="1903" spans="1:23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03"/>
        <v>2.6969696969696968</v>
      </c>
      <c r="P1903" s="9">
        <f t="shared" si="204"/>
        <v>106.8</v>
      </c>
      <c r="Q1903" t="s">
        <v>8319</v>
      </c>
      <c r="R1903" t="s">
        <v>8348</v>
      </c>
      <c r="S1903" s="13">
        <f t="shared" si="205"/>
        <v>42116.334826388884</v>
      </c>
      <c r="T1903" s="14">
        <f t="shared" si="206"/>
        <v>42146.333333333336</v>
      </c>
      <c r="U1903" s="13" t="str">
        <f t="shared" si="207"/>
        <v>Apr</v>
      </c>
      <c r="V1903" t="str">
        <f t="shared" si="208"/>
        <v>May</v>
      </c>
      <c r="W1903" t="str">
        <f t="shared" si="209"/>
        <v>2015</v>
      </c>
    </row>
    <row r="1904" spans="1:23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03"/>
        <v>1.2</v>
      </c>
      <c r="P1904" s="9">
        <f t="shared" si="204"/>
        <v>4</v>
      </c>
      <c r="Q1904" t="s">
        <v>8319</v>
      </c>
      <c r="R1904" t="s">
        <v>8348</v>
      </c>
      <c r="S1904" s="13">
        <f t="shared" si="205"/>
        <v>42037.581562499996</v>
      </c>
      <c r="T1904" s="14">
        <f t="shared" si="206"/>
        <v>42067.581562499996</v>
      </c>
      <c r="U1904" s="13" t="str">
        <f t="shared" si="207"/>
        <v>Feb</v>
      </c>
      <c r="V1904" t="str">
        <f t="shared" si="208"/>
        <v>Mar</v>
      </c>
      <c r="W1904" t="str">
        <f t="shared" si="209"/>
        <v>2015</v>
      </c>
    </row>
    <row r="1905" spans="1:23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03"/>
        <v>46.6</v>
      </c>
      <c r="P1905" s="9">
        <f t="shared" si="204"/>
        <v>34.097560975609753</v>
      </c>
      <c r="Q1905" t="s">
        <v>8319</v>
      </c>
      <c r="R1905" t="s">
        <v>8348</v>
      </c>
      <c r="S1905" s="13">
        <f t="shared" si="205"/>
        <v>42702.562395833331</v>
      </c>
      <c r="T1905" s="14">
        <f t="shared" si="206"/>
        <v>42762.562395833331</v>
      </c>
      <c r="U1905" s="13" t="str">
        <f t="shared" si="207"/>
        <v>Nov</v>
      </c>
      <c r="V1905" t="str">
        <f t="shared" si="208"/>
        <v>Jan</v>
      </c>
      <c r="W1905" t="str">
        <f t="shared" si="209"/>
        <v>2016</v>
      </c>
    </row>
    <row r="1906" spans="1:23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03"/>
        <v>0.1</v>
      </c>
      <c r="P1906" s="9">
        <f t="shared" si="204"/>
        <v>25</v>
      </c>
      <c r="Q1906" t="s">
        <v>8319</v>
      </c>
      <c r="R1906" t="s">
        <v>8348</v>
      </c>
      <c r="S1906" s="13">
        <f t="shared" si="205"/>
        <v>42326.477094907408</v>
      </c>
      <c r="T1906" s="14">
        <f t="shared" si="206"/>
        <v>42371.477094907408</v>
      </c>
      <c r="U1906" s="13" t="str">
        <f t="shared" si="207"/>
        <v>Nov</v>
      </c>
      <c r="V1906" t="str">
        <f t="shared" si="208"/>
        <v>Jan</v>
      </c>
      <c r="W1906" t="str">
        <f t="shared" si="209"/>
        <v>2015</v>
      </c>
    </row>
    <row r="1907" spans="1:23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03"/>
        <v>0.16800000000000001</v>
      </c>
      <c r="P1907" s="9">
        <f t="shared" si="204"/>
        <v>10.5</v>
      </c>
      <c r="Q1907" t="s">
        <v>8319</v>
      </c>
      <c r="R1907" t="s">
        <v>8348</v>
      </c>
      <c r="S1907" s="13">
        <f t="shared" si="205"/>
        <v>41859.717523148145</v>
      </c>
      <c r="T1907" s="14">
        <f t="shared" si="206"/>
        <v>41889.717523148145</v>
      </c>
      <c r="U1907" s="13" t="str">
        <f t="shared" si="207"/>
        <v>Aug</v>
      </c>
      <c r="V1907" t="str">
        <f t="shared" si="208"/>
        <v>Sep</v>
      </c>
      <c r="W1907" t="str">
        <f t="shared" si="209"/>
        <v>2014</v>
      </c>
    </row>
    <row r="1908" spans="1:23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03"/>
        <v>42.76</v>
      </c>
      <c r="P1908" s="9">
        <f t="shared" si="204"/>
        <v>215.95959595959596</v>
      </c>
      <c r="Q1908" t="s">
        <v>8319</v>
      </c>
      <c r="R1908" t="s">
        <v>8348</v>
      </c>
      <c r="S1908" s="13">
        <f t="shared" si="205"/>
        <v>42514.462766203702</v>
      </c>
      <c r="T1908" s="14">
        <f t="shared" si="206"/>
        <v>42544.462766203702</v>
      </c>
      <c r="U1908" s="13" t="str">
        <f t="shared" si="207"/>
        <v>May</v>
      </c>
      <c r="V1908" t="str">
        <f t="shared" si="208"/>
        <v>Jun</v>
      </c>
      <c r="W1908" t="str">
        <f t="shared" si="209"/>
        <v>2016</v>
      </c>
    </row>
    <row r="1909" spans="1:23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03"/>
        <v>0.28333333333333333</v>
      </c>
      <c r="P1909" s="9">
        <f t="shared" si="204"/>
        <v>21.25</v>
      </c>
      <c r="Q1909" t="s">
        <v>8319</v>
      </c>
      <c r="R1909" t="s">
        <v>8348</v>
      </c>
      <c r="S1909" s="13">
        <f t="shared" si="205"/>
        <v>41767.378761574073</v>
      </c>
      <c r="T1909" s="14">
        <f t="shared" si="206"/>
        <v>41782.378761574073</v>
      </c>
      <c r="U1909" s="13" t="str">
        <f t="shared" si="207"/>
        <v>May</v>
      </c>
      <c r="V1909" t="str">
        <f t="shared" si="208"/>
        <v>May</v>
      </c>
      <c r="W1909" t="str">
        <f t="shared" si="209"/>
        <v>2014</v>
      </c>
    </row>
    <row r="1910" spans="1:23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03"/>
        <v>1.7319999999999998</v>
      </c>
      <c r="P1910" s="9">
        <f t="shared" si="204"/>
        <v>108.25</v>
      </c>
      <c r="Q1910" t="s">
        <v>8319</v>
      </c>
      <c r="R1910" t="s">
        <v>8348</v>
      </c>
      <c r="S1910" s="13">
        <f t="shared" si="205"/>
        <v>42703.709490740737</v>
      </c>
      <c r="T1910" s="14">
        <f t="shared" si="206"/>
        <v>42733.709490740737</v>
      </c>
      <c r="U1910" s="13" t="str">
        <f t="shared" si="207"/>
        <v>Nov</v>
      </c>
      <c r="V1910" t="str">
        <f t="shared" si="208"/>
        <v>Dec</v>
      </c>
      <c r="W1910" t="str">
        <f t="shared" si="209"/>
        <v>2016</v>
      </c>
    </row>
    <row r="1911" spans="1:23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03"/>
        <v>14.111428571428572</v>
      </c>
      <c r="P1911" s="9">
        <f t="shared" si="204"/>
        <v>129.97368421052633</v>
      </c>
      <c r="Q1911" t="s">
        <v>8319</v>
      </c>
      <c r="R1911" t="s">
        <v>8348</v>
      </c>
      <c r="S1911" s="13">
        <f t="shared" si="205"/>
        <v>41905.220821759256</v>
      </c>
      <c r="T1911" s="14">
        <f t="shared" si="206"/>
        <v>41935.220821759256</v>
      </c>
      <c r="U1911" s="13" t="str">
        <f t="shared" si="207"/>
        <v>Sep</v>
      </c>
      <c r="V1911" t="str">
        <f t="shared" si="208"/>
        <v>Oct</v>
      </c>
      <c r="W1911" t="str">
        <f t="shared" si="209"/>
        <v>2014</v>
      </c>
    </row>
    <row r="1912" spans="1:23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03"/>
        <v>39.395294117647055</v>
      </c>
      <c r="P1912" s="9">
        <f t="shared" si="204"/>
        <v>117.49473684210527</v>
      </c>
      <c r="Q1912" t="s">
        <v>8319</v>
      </c>
      <c r="R1912" t="s">
        <v>8348</v>
      </c>
      <c r="S1912" s="13">
        <f t="shared" si="205"/>
        <v>42264.754826388882</v>
      </c>
      <c r="T1912" s="14">
        <f t="shared" si="206"/>
        <v>42308.739583333336</v>
      </c>
      <c r="U1912" s="13" t="str">
        <f t="shared" si="207"/>
        <v>Sep</v>
      </c>
      <c r="V1912" t="str">
        <f t="shared" si="208"/>
        <v>Oct</v>
      </c>
      <c r="W1912" t="str">
        <f t="shared" si="209"/>
        <v>2015</v>
      </c>
    </row>
    <row r="1913" spans="1:23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03"/>
        <v>2.3529411764705882E-2</v>
      </c>
      <c r="P1913" s="9">
        <f t="shared" si="204"/>
        <v>10</v>
      </c>
      <c r="Q1913" t="s">
        <v>8319</v>
      </c>
      <c r="R1913" t="s">
        <v>8348</v>
      </c>
      <c r="S1913" s="13">
        <f t="shared" si="205"/>
        <v>41829.825624999998</v>
      </c>
      <c r="T1913" s="14">
        <f t="shared" si="206"/>
        <v>41859.825624999998</v>
      </c>
      <c r="U1913" s="13" t="str">
        <f t="shared" si="207"/>
        <v>Jul</v>
      </c>
      <c r="V1913" t="str">
        <f t="shared" si="208"/>
        <v>Aug</v>
      </c>
      <c r="W1913" t="str">
        <f t="shared" si="209"/>
        <v>2014</v>
      </c>
    </row>
    <row r="1914" spans="1:23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03"/>
        <v>59.3</v>
      </c>
      <c r="P1914" s="9">
        <f t="shared" si="204"/>
        <v>70.595238095238102</v>
      </c>
      <c r="Q1914" t="s">
        <v>8319</v>
      </c>
      <c r="R1914" t="s">
        <v>8348</v>
      </c>
      <c r="S1914" s="13">
        <f t="shared" si="205"/>
        <v>42129.018055555549</v>
      </c>
      <c r="T1914" s="14">
        <f t="shared" si="206"/>
        <v>42159.018055555549</v>
      </c>
      <c r="U1914" s="13" t="str">
        <f t="shared" si="207"/>
        <v>May</v>
      </c>
      <c r="V1914" t="str">
        <f t="shared" si="208"/>
        <v>Jun</v>
      </c>
      <c r="W1914" t="str">
        <f t="shared" si="209"/>
        <v>2015</v>
      </c>
    </row>
    <row r="1915" spans="1:23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03"/>
        <v>1.3270833333333334</v>
      </c>
      <c r="P1915" s="9">
        <f t="shared" si="204"/>
        <v>24.5</v>
      </c>
      <c r="Q1915" t="s">
        <v>8319</v>
      </c>
      <c r="R1915" t="s">
        <v>8348</v>
      </c>
      <c r="S1915" s="13">
        <f t="shared" si="205"/>
        <v>41890.302986111106</v>
      </c>
      <c r="T1915" s="14">
        <f t="shared" si="206"/>
        <v>41920.302986111106</v>
      </c>
      <c r="U1915" s="13" t="str">
        <f t="shared" si="207"/>
        <v>Sep</v>
      </c>
      <c r="V1915" t="str">
        <f t="shared" si="208"/>
        <v>Oct</v>
      </c>
      <c r="W1915" t="str">
        <f t="shared" si="209"/>
        <v>2014</v>
      </c>
    </row>
    <row r="1916" spans="1:23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03"/>
        <v>9.0090090090090094</v>
      </c>
      <c r="P1916" s="9">
        <f t="shared" si="204"/>
        <v>30</v>
      </c>
      <c r="Q1916" t="s">
        <v>8319</v>
      </c>
      <c r="R1916" t="s">
        <v>8348</v>
      </c>
      <c r="S1916" s="13">
        <f t="shared" si="205"/>
        <v>41928.966122685182</v>
      </c>
      <c r="T1916" s="14">
        <f t="shared" si="206"/>
        <v>41943.957638888889</v>
      </c>
      <c r="U1916" s="13" t="str">
        <f t="shared" si="207"/>
        <v>Oct</v>
      </c>
      <c r="V1916" t="str">
        <f t="shared" si="208"/>
        <v>Oct</v>
      </c>
      <c r="W1916" t="str">
        <f t="shared" si="209"/>
        <v>2014</v>
      </c>
    </row>
    <row r="1917" spans="1:23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03"/>
        <v>1.6</v>
      </c>
      <c r="P1917" s="9">
        <f t="shared" si="204"/>
        <v>2</v>
      </c>
      <c r="Q1917" t="s">
        <v>8319</v>
      </c>
      <c r="R1917" t="s">
        <v>8348</v>
      </c>
      <c r="S1917" s="13">
        <f t="shared" si="205"/>
        <v>41863.840532407405</v>
      </c>
      <c r="T1917" s="14">
        <f t="shared" si="206"/>
        <v>41883.840532407405</v>
      </c>
      <c r="U1917" s="13" t="str">
        <f t="shared" si="207"/>
        <v>Aug</v>
      </c>
      <c r="V1917" t="str">
        <f t="shared" si="208"/>
        <v>Sep</v>
      </c>
      <c r="W1917" t="str">
        <f t="shared" si="209"/>
        <v>2014</v>
      </c>
    </row>
    <row r="1918" spans="1:23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03"/>
        <v>0.51</v>
      </c>
      <c r="P1918" s="9">
        <f t="shared" si="204"/>
        <v>17</v>
      </c>
      <c r="Q1918" t="s">
        <v>8319</v>
      </c>
      <c r="R1918" t="s">
        <v>8348</v>
      </c>
      <c r="S1918" s="13">
        <f t="shared" si="205"/>
        <v>42656.508969907409</v>
      </c>
      <c r="T1918" s="14">
        <f t="shared" si="206"/>
        <v>42681.550636574073</v>
      </c>
      <c r="U1918" s="13" t="str">
        <f t="shared" si="207"/>
        <v>Oct</v>
      </c>
      <c r="V1918" t="str">
        <f t="shared" si="208"/>
        <v>Nov</v>
      </c>
      <c r="W1918" t="str">
        <f t="shared" si="209"/>
        <v>2016</v>
      </c>
    </row>
    <row r="1919" spans="1:23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03"/>
        <v>52.570512820512818</v>
      </c>
      <c r="P1919" s="9">
        <f t="shared" si="204"/>
        <v>2928.9285714285716</v>
      </c>
      <c r="Q1919" t="s">
        <v>8319</v>
      </c>
      <c r="R1919" t="s">
        <v>8348</v>
      </c>
      <c r="S1919" s="13">
        <f t="shared" si="205"/>
        <v>42746.06172453703</v>
      </c>
      <c r="T1919" s="14">
        <f t="shared" si="206"/>
        <v>42776.06172453703</v>
      </c>
      <c r="U1919" s="13" t="str">
        <f t="shared" si="207"/>
        <v>Jan</v>
      </c>
      <c r="V1919" t="str">
        <f t="shared" si="208"/>
        <v>Feb</v>
      </c>
      <c r="W1919" t="str">
        <f t="shared" si="209"/>
        <v>2017</v>
      </c>
    </row>
    <row r="1920" spans="1:23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03"/>
        <v>1.04</v>
      </c>
      <c r="P1920" s="9">
        <f t="shared" si="204"/>
        <v>28.888888888888889</v>
      </c>
      <c r="Q1920" t="s">
        <v>8319</v>
      </c>
      <c r="R1920" t="s">
        <v>8348</v>
      </c>
      <c r="S1920" s="13">
        <f t="shared" si="205"/>
        <v>41828.581608796296</v>
      </c>
      <c r="T1920" s="14">
        <f t="shared" si="206"/>
        <v>41863.581608796296</v>
      </c>
      <c r="U1920" s="13" t="str">
        <f t="shared" si="207"/>
        <v>Jul</v>
      </c>
      <c r="V1920" t="str">
        <f t="shared" si="208"/>
        <v>Aug</v>
      </c>
      <c r="W1920" t="str">
        <f t="shared" si="209"/>
        <v>2014</v>
      </c>
    </row>
    <row r="1921" spans="1:23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03"/>
        <v>47.4</v>
      </c>
      <c r="P1921" s="9">
        <f t="shared" si="204"/>
        <v>29.625</v>
      </c>
      <c r="Q1921" t="s">
        <v>8319</v>
      </c>
      <c r="R1921" t="s">
        <v>8348</v>
      </c>
      <c r="S1921" s="13">
        <f t="shared" si="205"/>
        <v>42113.667233796295</v>
      </c>
      <c r="T1921" s="14">
        <f t="shared" si="206"/>
        <v>42143.667233796295</v>
      </c>
      <c r="U1921" s="13" t="str">
        <f t="shared" si="207"/>
        <v>Apr</v>
      </c>
      <c r="V1921" t="str">
        <f t="shared" si="208"/>
        <v>May</v>
      </c>
      <c r="W1921" t="str">
        <f t="shared" si="209"/>
        <v>2015</v>
      </c>
    </row>
    <row r="1922" spans="1:23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210">(E1922/D1922)*100</f>
        <v>43.03</v>
      </c>
      <c r="P1922" s="9">
        <f t="shared" ref="P1922:P1985" si="211">IFERROR(E1922/L1922,0)</f>
        <v>40.980952380952381</v>
      </c>
      <c r="Q1922" t="s">
        <v>8319</v>
      </c>
      <c r="R1922" t="s">
        <v>8348</v>
      </c>
      <c r="S1922" s="13">
        <f t="shared" ref="S1922:S1985" si="212">(J1922/86400)+25569+(-5/24)</f>
        <v>42270.66737268518</v>
      </c>
      <c r="T1922" s="14">
        <f t="shared" ref="T1922:T1985" si="213">(I1922/86400)+25569+(-5/24)</f>
        <v>42298.749999999993</v>
      </c>
      <c r="U1922" s="13" t="str">
        <f t="shared" ref="U1922:U1985" si="214">TEXT((S1922),"mmm")</f>
        <v>Sep</v>
      </c>
      <c r="V1922" t="str">
        <f t="shared" ref="V1922:V1985" si="215">TEXT((T1922),"mmm")</f>
        <v>Oct</v>
      </c>
      <c r="W1922" t="str">
        <f t="shared" ref="W1922:W1985" si="216">TEXT((S1922),"yyyy")</f>
        <v>2015</v>
      </c>
    </row>
    <row r="1923" spans="1:23" ht="45" x14ac:dyDescent="0.2">
      <c r="A1923">
        <v>51</v>
      </c>
      <c r="B1923" s="3" t="s">
        <v>53</v>
      </c>
      <c r="C1923" s="3" t="s">
        <v>4162</v>
      </c>
      <c r="D1923">
        <v>11000</v>
      </c>
      <c r="E1923">
        <v>14082</v>
      </c>
      <c r="F1923" t="s">
        <v>8219</v>
      </c>
      <c r="G1923" t="s">
        <v>8224</v>
      </c>
      <c r="H1923" t="s">
        <v>8246</v>
      </c>
      <c r="I1923">
        <v>1439245037</v>
      </c>
      <c r="J1923">
        <v>1436653037</v>
      </c>
      <c r="K1923" t="b">
        <v>0</v>
      </c>
      <c r="L1923">
        <v>119</v>
      </c>
      <c r="M1923" t="b">
        <v>1</v>
      </c>
      <c r="N1923" t="s">
        <v>8265</v>
      </c>
      <c r="O1923" s="8">
        <f t="shared" si="210"/>
        <v>128.0181818181818</v>
      </c>
      <c r="P1923" s="9">
        <f t="shared" si="211"/>
        <v>118.33613445378151</v>
      </c>
      <c r="Q1923" t="s">
        <v>8310</v>
      </c>
      <c r="R1923" t="s">
        <v>8311</v>
      </c>
      <c r="S1923" s="13">
        <f t="shared" si="212"/>
        <v>42196.72033564814</v>
      </c>
      <c r="T1923" s="14">
        <f t="shared" si="213"/>
        <v>42226.72033564814</v>
      </c>
      <c r="U1923" s="13" t="str">
        <f t="shared" si="214"/>
        <v>Jul</v>
      </c>
      <c r="V1923" t="str">
        <f t="shared" si="215"/>
        <v>Aug</v>
      </c>
      <c r="W1923" t="str">
        <f t="shared" si="216"/>
        <v>2015</v>
      </c>
    </row>
    <row r="1924" spans="1:23" ht="30" x14ac:dyDescent="0.2">
      <c r="A1924">
        <v>65</v>
      </c>
      <c r="B1924" s="3" t="s">
        <v>67</v>
      </c>
      <c r="C1924" s="3" t="s">
        <v>4176</v>
      </c>
      <c r="D1924">
        <v>7000</v>
      </c>
      <c r="E1924">
        <v>7527</v>
      </c>
      <c r="F1924" t="s">
        <v>8219</v>
      </c>
      <c r="G1924" t="s">
        <v>8229</v>
      </c>
      <c r="H1924" t="s">
        <v>8251</v>
      </c>
      <c r="I1924">
        <v>1407736740</v>
      </c>
      <c r="J1924">
        <v>1405453354</v>
      </c>
      <c r="K1924" t="b">
        <v>0</v>
      </c>
      <c r="L1924">
        <v>57</v>
      </c>
      <c r="M1924" t="b">
        <v>1</v>
      </c>
      <c r="N1924" t="s">
        <v>8266</v>
      </c>
      <c r="O1924" s="8">
        <f t="shared" si="210"/>
        <v>107.52857142857141</v>
      </c>
      <c r="P1924" s="9">
        <f t="shared" si="211"/>
        <v>132.05263157894737</v>
      </c>
      <c r="Q1924" t="s">
        <v>8310</v>
      </c>
      <c r="R1924" t="s">
        <v>8312</v>
      </c>
      <c r="S1924" s="13">
        <f t="shared" si="212"/>
        <v>41835.612893518519</v>
      </c>
      <c r="T1924" s="14">
        <f t="shared" si="213"/>
        <v>41862.040972222218</v>
      </c>
      <c r="U1924" s="13" t="str">
        <f t="shared" si="214"/>
        <v>Jul</v>
      </c>
      <c r="V1924" t="str">
        <f t="shared" si="215"/>
        <v>Aug</v>
      </c>
      <c r="W1924" t="str">
        <f t="shared" si="216"/>
        <v>2014</v>
      </c>
    </row>
    <row r="1925" spans="1:23" ht="45" x14ac:dyDescent="0.2">
      <c r="A1925">
        <v>70</v>
      </c>
      <c r="B1925" s="3" t="s">
        <v>72</v>
      </c>
      <c r="C1925" s="3" t="s">
        <v>4181</v>
      </c>
      <c r="D1925">
        <v>500</v>
      </c>
      <c r="E1925">
        <v>636</v>
      </c>
      <c r="F1925" t="s">
        <v>8219</v>
      </c>
      <c r="G1925" t="s">
        <v>8224</v>
      </c>
      <c r="H1925" t="s">
        <v>8246</v>
      </c>
      <c r="I1925">
        <v>1315171845</v>
      </c>
      <c r="J1925">
        <v>1309987845</v>
      </c>
      <c r="K1925" t="b">
        <v>0</v>
      </c>
      <c r="L1925">
        <v>17</v>
      </c>
      <c r="M1925" t="b">
        <v>1</v>
      </c>
      <c r="N1925" t="s">
        <v>8266</v>
      </c>
      <c r="O1925" s="8">
        <f t="shared" si="210"/>
        <v>127.2</v>
      </c>
      <c r="P1925" s="9">
        <f t="shared" si="211"/>
        <v>37.411764705882355</v>
      </c>
      <c r="Q1925" t="s">
        <v>8310</v>
      </c>
      <c r="R1925" t="s">
        <v>8312</v>
      </c>
      <c r="S1925" s="13">
        <f t="shared" si="212"/>
        <v>40730.688020833331</v>
      </c>
      <c r="T1925" s="14">
        <f t="shared" si="213"/>
        <v>40790.688020833331</v>
      </c>
      <c r="U1925" s="13" t="str">
        <f t="shared" si="214"/>
        <v>Jul</v>
      </c>
      <c r="V1925" t="str">
        <f t="shared" si="215"/>
        <v>Sep</v>
      </c>
      <c r="W1925" t="str">
        <f t="shared" si="216"/>
        <v>2011</v>
      </c>
    </row>
    <row r="1926" spans="1:23" ht="45" x14ac:dyDescent="0.2">
      <c r="A1926">
        <v>81</v>
      </c>
      <c r="B1926" s="3" t="s">
        <v>83</v>
      </c>
      <c r="C1926" s="3" t="s">
        <v>4192</v>
      </c>
      <c r="D1926">
        <v>750</v>
      </c>
      <c r="E1926">
        <v>1485</v>
      </c>
      <c r="F1926" t="s">
        <v>8219</v>
      </c>
      <c r="G1926" t="s">
        <v>8224</v>
      </c>
      <c r="H1926" t="s">
        <v>8246</v>
      </c>
      <c r="I1926">
        <v>1342234920</v>
      </c>
      <c r="J1926">
        <v>1341892127</v>
      </c>
      <c r="K1926" t="b">
        <v>0</v>
      </c>
      <c r="L1926">
        <v>28</v>
      </c>
      <c r="M1926" t="b">
        <v>1</v>
      </c>
      <c r="N1926" t="s">
        <v>8266</v>
      </c>
      <c r="O1926" s="8">
        <f t="shared" si="210"/>
        <v>198</v>
      </c>
      <c r="P1926" s="9">
        <f t="shared" si="211"/>
        <v>53.035714285714285</v>
      </c>
      <c r="Q1926" t="s">
        <v>8310</v>
      </c>
      <c r="R1926" t="s">
        <v>8312</v>
      </c>
      <c r="S1926" s="13">
        <f t="shared" si="212"/>
        <v>41099.950543981475</v>
      </c>
      <c r="T1926" s="14">
        <f t="shared" si="213"/>
        <v>41103.918055555558</v>
      </c>
      <c r="U1926" s="13" t="str">
        <f t="shared" si="214"/>
        <v>Jul</v>
      </c>
      <c r="V1926" t="str">
        <f t="shared" si="215"/>
        <v>Jul</v>
      </c>
      <c r="W1926" t="str">
        <f t="shared" si="216"/>
        <v>2012</v>
      </c>
    </row>
    <row r="1927" spans="1:23" ht="30" x14ac:dyDescent="0.2">
      <c r="A1927">
        <v>113</v>
      </c>
      <c r="B1927" s="3" t="s">
        <v>115</v>
      </c>
      <c r="C1927" s="3" t="s">
        <v>4224</v>
      </c>
      <c r="D1927">
        <v>5000</v>
      </c>
      <c r="E192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8266</v>
      </c>
      <c r="O1927" s="8">
        <f t="shared" si="210"/>
        <v>141</v>
      </c>
      <c r="P1927" s="9">
        <f t="shared" si="211"/>
        <v>90.384615384615387</v>
      </c>
      <c r="Q1927" t="s">
        <v>8310</v>
      </c>
      <c r="R1927" t="s">
        <v>8312</v>
      </c>
      <c r="S1927" s="13">
        <f t="shared" si="212"/>
        <v>40753.550092592588</v>
      </c>
      <c r="T1927" s="14">
        <f t="shared" si="213"/>
        <v>40761.416666666664</v>
      </c>
      <c r="U1927" s="13" t="str">
        <f t="shared" si="214"/>
        <v>Jul</v>
      </c>
      <c r="V1927" t="str">
        <f t="shared" si="215"/>
        <v>Aug</v>
      </c>
      <c r="W1927" t="str">
        <f t="shared" si="216"/>
        <v>2011</v>
      </c>
    </row>
    <row r="1928" spans="1:23" ht="45" x14ac:dyDescent="0.2">
      <c r="A1928">
        <v>119</v>
      </c>
      <c r="B1928" s="3" t="s">
        <v>121</v>
      </c>
      <c r="C1928" s="3" t="s">
        <v>4230</v>
      </c>
      <c r="D1928">
        <v>3250</v>
      </c>
      <c r="E1928">
        <v>3398.1</v>
      </c>
      <c r="F1928" t="s">
        <v>8219</v>
      </c>
      <c r="G1928" t="s">
        <v>8224</v>
      </c>
      <c r="H1928" t="s">
        <v>8246</v>
      </c>
      <c r="I1928">
        <v>1313276400</v>
      </c>
      <c r="J1928">
        <v>1310693986</v>
      </c>
      <c r="K1928" t="b">
        <v>0</v>
      </c>
      <c r="L1928">
        <v>37</v>
      </c>
      <c r="M1928" t="b">
        <v>1</v>
      </c>
      <c r="N1928" t="s">
        <v>8266</v>
      </c>
      <c r="O1928" s="8">
        <f t="shared" si="210"/>
        <v>104.55692307692308</v>
      </c>
      <c r="P1928" s="9">
        <f t="shared" si="211"/>
        <v>91.840540540540545</v>
      </c>
      <c r="Q1928" t="s">
        <v>8310</v>
      </c>
      <c r="R1928" t="s">
        <v>8312</v>
      </c>
      <c r="S1928" s="13">
        <f t="shared" si="212"/>
        <v>40738.860949074071</v>
      </c>
      <c r="T1928" s="14">
        <f t="shared" si="213"/>
        <v>40768.75</v>
      </c>
      <c r="U1928" s="13" t="str">
        <f t="shared" si="214"/>
        <v>Jul</v>
      </c>
      <c r="V1928" t="str">
        <f t="shared" si="215"/>
        <v>Aug</v>
      </c>
      <c r="W1928" t="str">
        <f t="shared" si="216"/>
        <v>2011</v>
      </c>
    </row>
    <row r="1929" spans="1:23" ht="45" x14ac:dyDescent="0.2">
      <c r="A1929">
        <v>245</v>
      </c>
      <c r="B1929" s="3" t="s">
        <v>246</v>
      </c>
      <c r="C1929" s="3" t="s">
        <v>4355</v>
      </c>
      <c r="D1929">
        <v>5000</v>
      </c>
      <c r="E1929">
        <v>5186</v>
      </c>
      <c r="F1929" t="s">
        <v>8219</v>
      </c>
      <c r="G1929" t="s">
        <v>8224</v>
      </c>
      <c r="H1929" t="s">
        <v>8246</v>
      </c>
      <c r="I1929">
        <v>1345079785</v>
      </c>
      <c r="J1929">
        <v>1342487785</v>
      </c>
      <c r="K1929" t="b">
        <v>1</v>
      </c>
      <c r="L1929">
        <v>96</v>
      </c>
      <c r="M1929" t="b">
        <v>1</v>
      </c>
      <c r="N1929" t="s">
        <v>8269</v>
      </c>
      <c r="O1929" s="8">
        <f t="shared" si="210"/>
        <v>103.71999999999998</v>
      </c>
      <c r="P1929" s="9">
        <f t="shared" si="211"/>
        <v>54.020833333333336</v>
      </c>
      <c r="Q1929" t="s">
        <v>8310</v>
      </c>
      <c r="R1929" t="s">
        <v>8315</v>
      </c>
      <c r="S1929" s="13">
        <f t="shared" si="212"/>
        <v>41106.844733796293</v>
      </c>
      <c r="T1929" s="14">
        <f t="shared" si="213"/>
        <v>41136.844733796293</v>
      </c>
      <c r="U1929" s="13" t="str">
        <f t="shared" si="214"/>
        <v>Jul</v>
      </c>
      <c r="V1929" t="str">
        <f t="shared" si="215"/>
        <v>Aug</v>
      </c>
      <c r="W1929" t="str">
        <f t="shared" si="216"/>
        <v>2012</v>
      </c>
    </row>
    <row r="1930" spans="1:23" ht="30" x14ac:dyDescent="0.2">
      <c r="A1930">
        <v>304</v>
      </c>
      <c r="B1930" s="3" t="s">
        <v>305</v>
      </c>
      <c r="C1930" s="3" t="s">
        <v>4414</v>
      </c>
      <c r="D1930">
        <v>3400</v>
      </c>
      <c r="E1930">
        <v>7876</v>
      </c>
      <c r="F1930" t="s">
        <v>8219</v>
      </c>
      <c r="G1930" t="s">
        <v>8224</v>
      </c>
      <c r="H1930" t="s">
        <v>8246</v>
      </c>
      <c r="I1930">
        <v>1346464800</v>
      </c>
      <c r="J1930">
        <v>1343096197</v>
      </c>
      <c r="K1930" t="b">
        <v>1</v>
      </c>
      <c r="L1930">
        <v>74</v>
      </c>
      <c r="M1930" t="b">
        <v>1</v>
      </c>
      <c r="N1930" t="s">
        <v>8269</v>
      </c>
      <c r="O1930" s="8">
        <f t="shared" si="210"/>
        <v>231.64705882352939</v>
      </c>
      <c r="P1930" s="9">
        <f t="shared" si="211"/>
        <v>106.43243243243244</v>
      </c>
      <c r="Q1930" t="s">
        <v>8310</v>
      </c>
      <c r="R1930" t="s">
        <v>8315</v>
      </c>
      <c r="S1930" s="13">
        <f t="shared" si="212"/>
        <v>41113.88653935185</v>
      </c>
      <c r="T1930" s="14">
        <f t="shared" si="213"/>
        <v>41152.875</v>
      </c>
      <c r="U1930" s="13" t="str">
        <f t="shared" si="214"/>
        <v>Jul</v>
      </c>
      <c r="V1930" t="str">
        <f t="shared" si="215"/>
        <v>Aug</v>
      </c>
      <c r="W1930" t="str">
        <f t="shared" si="216"/>
        <v>2012</v>
      </c>
    </row>
    <row r="1931" spans="1:23" ht="45" x14ac:dyDescent="0.2">
      <c r="A1931">
        <v>315</v>
      </c>
      <c r="B1931" s="3" t="s">
        <v>316</v>
      </c>
      <c r="C1931" s="3" t="s">
        <v>4425</v>
      </c>
      <c r="D1931">
        <v>25000</v>
      </c>
      <c r="E1931">
        <v>25312</v>
      </c>
      <c r="F1931" t="s">
        <v>8219</v>
      </c>
      <c r="G1931" t="s">
        <v>8224</v>
      </c>
      <c r="H1931" t="s">
        <v>8246</v>
      </c>
      <c r="I1931">
        <v>1345660334</v>
      </c>
      <c r="J1931">
        <v>1343068334</v>
      </c>
      <c r="K1931" t="b">
        <v>1</v>
      </c>
      <c r="L1931">
        <v>126</v>
      </c>
      <c r="M1931" t="b">
        <v>1</v>
      </c>
      <c r="N1931" t="s">
        <v>8269</v>
      </c>
      <c r="O1931" s="8">
        <f t="shared" si="210"/>
        <v>101.248</v>
      </c>
      <c r="P1931" s="9">
        <f t="shared" si="211"/>
        <v>200.88888888888889</v>
      </c>
      <c r="Q1931" t="s">
        <v>8310</v>
      </c>
      <c r="R1931" t="s">
        <v>8315</v>
      </c>
      <c r="S1931" s="13">
        <f t="shared" si="212"/>
        <v>41113.564050925925</v>
      </c>
      <c r="T1931" s="14">
        <f t="shared" si="213"/>
        <v>41143.564050925925</v>
      </c>
      <c r="U1931" s="13" t="str">
        <f t="shared" si="214"/>
        <v>Jul</v>
      </c>
      <c r="V1931" t="str">
        <f t="shared" si="215"/>
        <v>Aug</v>
      </c>
      <c r="W1931" t="str">
        <f t="shared" si="216"/>
        <v>2012</v>
      </c>
    </row>
    <row r="1932" spans="1:23" ht="45" x14ac:dyDescent="0.2">
      <c r="A1932">
        <v>338</v>
      </c>
      <c r="B1932" s="3" t="s">
        <v>339</v>
      </c>
      <c r="C1932" s="3" t="s">
        <v>4448</v>
      </c>
      <c r="D1932">
        <v>15000</v>
      </c>
      <c r="E1932">
        <v>16520.04</v>
      </c>
      <c r="F1932" t="s">
        <v>8219</v>
      </c>
      <c r="G1932" t="s">
        <v>8224</v>
      </c>
      <c r="H1932" t="s">
        <v>8246</v>
      </c>
      <c r="I1932">
        <v>1472864400</v>
      </c>
      <c r="J1932">
        <v>1468001290</v>
      </c>
      <c r="K1932" t="b">
        <v>1</v>
      </c>
      <c r="L1932">
        <v>236</v>
      </c>
      <c r="M1932" t="b">
        <v>1</v>
      </c>
      <c r="N1932" t="s">
        <v>8269</v>
      </c>
      <c r="O1932" s="8">
        <f t="shared" si="210"/>
        <v>110.13360000000002</v>
      </c>
      <c r="P1932" s="9">
        <f t="shared" si="211"/>
        <v>70.000169491525426</v>
      </c>
      <c r="Q1932" t="s">
        <v>8310</v>
      </c>
      <c r="R1932" t="s">
        <v>8315</v>
      </c>
      <c r="S1932" s="13">
        <f t="shared" si="212"/>
        <v>42559.547337962962</v>
      </c>
      <c r="T1932" s="14">
        <f t="shared" si="213"/>
        <v>42615.833333333336</v>
      </c>
      <c r="U1932" s="13" t="str">
        <f t="shared" si="214"/>
        <v>Jul</v>
      </c>
      <c r="V1932" t="str">
        <f t="shared" si="215"/>
        <v>Sep</v>
      </c>
      <c r="W1932" t="str">
        <f t="shared" si="216"/>
        <v>2016</v>
      </c>
    </row>
    <row r="1933" spans="1:23" ht="45" x14ac:dyDescent="0.2">
      <c r="A1933">
        <v>348</v>
      </c>
      <c r="B1933" s="3" t="s">
        <v>349</v>
      </c>
      <c r="C1933" s="3" t="s">
        <v>4458</v>
      </c>
      <c r="D1933">
        <v>10000</v>
      </c>
      <c r="E1933">
        <v>10300</v>
      </c>
      <c r="F1933" t="s">
        <v>8219</v>
      </c>
      <c r="G1933" t="s">
        <v>8224</v>
      </c>
      <c r="H1933" t="s">
        <v>8246</v>
      </c>
      <c r="I1933">
        <v>1440165916</v>
      </c>
      <c r="J1933">
        <v>1437573916</v>
      </c>
      <c r="K1933" t="b">
        <v>1</v>
      </c>
      <c r="L1933">
        <v>119</v>
      </c>
      <c r="M1933" t="b">
        <v>1</v>
      </c>
      <c r="N1933" t="s">
        <v>8269</v>
      </c>
      <c r="O1933" s="8">
        <f t="shared" si="210"/>
        <v>103</v>
      </c>
      <c r="P1933" s="9">
        <f t="shared" si="211"/>
        <v>86.554621848739501</v>
      </c>
      <c r="Q1933" t="s">
        <v>8310</v>
      </c>
      <c r="R1933" t="s">
        <v>8315</v>
      </c>
      <c r="S1933" s="13">
        <f t="shared" si="212"/>
        <v>42207.378657407404</v>
      </c>
      <c r="T1933" s="14">
        <f t="shared" si="213"/>
        <v>42237.378657407404</v>
      </c>
      <c r="U1933" s="13" t="str">
        <f t="shared" si="214"/>
        <v>Jul</v>
      </c>
      <c r="V1933" t="str">
        <f t="shared" si="215"/>
        <v>Aug</v>
      </c>
      <c r="W1933" t="str">
        <f t="shared" si="216"/>
        <v>2015</v>
      </c>
    </row>
    <row r="1934" spans="1:23" ht="45" x14ac:dyDescent="0.2">
      <c r="A1934">
        <v>362</v>
      </c>
      <c r="B1934" s="3" t="s">
        <v>363</v>
      </c>
      <c r="C1934" s="3" t="s">
        <v>4472</v>
      </c>
      <c r="D1934">
        <v>9665</v>
      </c>
      <c r="E1934">
        <v>12000</v>
      </c>
      <c r="F1934" t="s">
        <v>8219</v>
      </c>
      <c r="G1934" t="s">
        <v>8224</v>
      </c>
      <c r="H1934" t="s">
        <v>8246</v>
      </c>
      <c r="I1934">
        <v>1407456000</v>
      </c>
      <c r="J1934">
        <v>1405573391</v>
      </c>
      <c r="K1934" t="b">
        <v>0</v>
      </c>
      <c r="L1934">
        <v>86</v>
      </c>
      <c r="M1934" t="b">
        <v>1</v>
      </c>
      <c r="N1934" t="s">
        <v>8269</v>
      </c>
      <c r="O1934" s="8">
        <f t="shared" si="210"/>
        <v>124.15933781686496</v>
      </c>
      <c r="P1934" s="9">
        <f t="shared" si="211"/>
        <v>139.53488372093022</v>
      </c>
      <c r="Q1934" t="s">
        <v>8310</v>
      </c>
      <c r="R1934" t="s">
        <v>8315</v>
      </c>
      <c r="S1934" s="13">
        <f t="shared" si="212"/>
        <v>41837.002210648148</v>
      </c>
      <c r="T1934" s="14">
        <f t="shared" si="213"/>
        <v>41858.791666666664</v>
      </c>
      <c r="U1934" s="13" t="str">
        <f t="shared" si="214"/>
        <v>Jul</v>
      </c>
      <c r="V1934" t="str">
        <f t="shared" si="215"/>
        <v>Aug</v>
      </c>
      <c r="W1934" t="str">
        <f t="shared" si="216"/>
        <v>2014</v>
      </c>
    </row>
    <row r="1935" spans="1:23" ht="45" x14ac:dyDescent="0.2">
      <c r="A1935">
        <v>376</v>
      </c>
      <c r="B1935" s="3" t="s">
        <v>377</v>
      </c>
      <c r="C1935" s="3" t="s">
        <v>4486</v>
      </c>
      <c r="D1935">
        <v>2450</v>
      </c>
      <c r="E1935">
        <v>2596</v>
      </c>
      <c r="F1935" t="s">
        <v>8219</v>
      </c>
      <c r="G1935" t="s">
        <v>8225</v>
      </c>
      <c r="H1935" t="s">
        <v>8247</v>
      </c>
      <c r="I1935">
        <v>1472122316</v>
      </c>
      <c r="J1935">
        <v>1469443916</v>
      </c>
      <c r="K1935" t="b">
        <v>0</v>
      </c>
      <c r="L1935">
        <v>48</v>
      </c>
      <c r="M1935" t="b">
        <v>1</v>
      </c>
      <c r="N1935" t="s">
        <v>8269</v>
      </c>
      <c r="O1935" s="8">
        <f t="shared" si="210"/>
        <v>105.9591836734694</v>
      </c>
      <c r="P1935" s="9">
        <f t="shared" si="211"/>
        <v>54.083333333333336</v>
      </c>
      <c r="Q1935" t="s">
        <v>8310</v>
      </c>
      <c r="R1935" t="s">
        <v>8315</v>
      </c>
      <c r="S1935" s="13">
        <f t="shared" si="212"/>
        <v>42576.244398148141</v>
      </c>
      <c r="T1935" s="14">
        <f t="shared" si="213"/>
        <v>42607.244398148141</v>
      </c>
      <c r="U1935" s="13" t="str">
        <f t="shared" si="214"/>
        <v>Jul</v>
      </c>
      <c r="V1935" t="str">
        <f t="shared" si="215"/>
        <v>Aug</v>
      </c>
      <c r="W1935" t="str">
        <f t="shared" si="216"/>
        <v>2016</v>
      </c>
    </row>
    <row r="1936" spans="1:23" ht="45" x14ac:dyDescent="0.2">
      <c r="A1936">
        <v>386</v>
      </c>
      <c r="B1936" s="3" t="s">
        <v>387</v>
      </c>
      <c r="C1936" s="3" t="s">
        <v>4496</v>
      </c>
      <c r="D1936">
        <v>600</v>
      </c>
      <c r="E1936">
        <v>601</v>
      </c>
      <c r="F1936" t="s">
        <v>8219</v>
      </c>
      <c r="G1936" t="s">
        <v>8224</v>
      </c>
      <c r="H1936" t="s">
        <v>8246</v>
      </c>
      <c r="I1936">
        <v>1439246991</v>
      </c>
      <c r="J1936">
        <v>1437950991</v>
      </c>
      <c r="K1936" t="b">
        <v>0</v>
      </c>
      <c r="L1936">
        <v>13</v>
      </c>
      <c r="M1936" t="b">
        <v>1</v>
      </c>
      <c r="N1936" t="s">
        <v>8269</v>
      </c>
      <c r="O1936" s="8">
        <f t="shared" si="210"/>
        <v>100.16666666666667</v>
      </c>
      <c r="P1936" s="9">
        <f t="shared" si="211"/>
        <v>46.230769230769234</v>
      </c>
      <c r="Q1936" t="s">
        <v>8310</v>
      </c>
      <c r="R1936" t="s">
        <v>8315</v>
      </c>
      <c r="S1936" s="13">
        <f t="shared" si="212"/>
        <v>42211.742951388886</v>
      </c>
      <c r="T1936" s="14">
        <f t="shared" si="213"/>
        <v>42226.742951388886</v>
      </c>
      <c r="U1936" s="13" t="str">
        <f t="shared" si="214"/>
        <v>Jul</v>
      </c>
      <c r="V1936" t="str">
        <f t="shared" si="215"/>
        <v>Aug</v>
      </c>
      <c r="W1936" t="str">
        <f t="shared" si="216"/>
        <v>2015</v>
      </c>
    </row>
    <row r="1937" spans="1:23" ht="45" x14ac:dyDescent="0.2">
      <c r="A1937">
        <v>387</v>
      </c>
      <c r="B1937" s="3" t="s">
        <v>388</v>
      </c>
      <c r="C1937" s="3" t="s">
        <v>4497</v>
      </c>
      <c r="D1937">
        <v>38000</v>
      </c>
      <c r="E1937">
        <v>81316</v>
      </c>
      <c r="F1937" t="s">
        <v>8219</v>
      </c>
      <c r="G1937" t="s">
        <v>8224</v>
      </c>
      <c r="H1937" t="s">
        <v>8246</v>
      </c>
      <c r="I1937">
        <v>1439618400</v>
      </c>
      <c r="J1937">
        <v>1436976858</v>
      </c>
      <c r="K1937" t="b">
        <v>0</v>
      </c>
      <c r="L1937">
        <v>562</v>
      </c>
      <c r="M1937" t="b">
        <v>1</v>
      </c>
      <c r="N1937" t="s">
        <v>8269</v>
      </c>
      <c r="O1937" s="8">
        <f t="shared" si="210"/>
        <v>213.98947368421051</v>
      </c>
      <c r="P1937" s="9">
        <f t="shared" si="211"/>
        <v>144.69039145907473</v>
      </c>
      <c r="Q1937" t="s">
        <v>8310</v>
      </c>
      <c r="R1937" t="s">
        <v>8315</v>
      </c>
      <c r="S1937" s="13">
        <f t="shared" si="212"/>
        <v>42200.468263888884</v>
      </c>
      <c r="T1937" s="14">
        <f t="shared" si="213"/>
        <v>42231.041666666664</v>
      </c>
      <c r="U1937" s="13" t="str">
        <f t="shared" si="214"/>
        <v>Jul</v>
      </c>
      <c r="V1937" t="str">
        <f t="shared" si="215"/>
        <v>Aug</v>
      </c>
      <c r="W1937" t="str">
        <f t="shared" si="216"/>
        <v>2015</v>
      </c>
    </row>
    <row r="1938" spans="1:23" ht="45" x14ac:dyDescent="0.2">
      <c r="A1938">
        <v>397</v>
      </c>
      <c r="B1938" s="3" t="s">
        <v>398</v>
      </c>
      <c r="C1938" s="3" t="s">
        <v>4507</v>
      </c>
      <c r="D1938">
        <v>12444</v>
      </c>
      <c r="E1938">
        <v>12929.35</v>
      </c>
      <c r="F1938" t="s">
        <v>8219</v>
      </c>
      <c r="G1938" t="s">
        <v>8224</v>
      </c>
      <c r="H1938" t="s">
        <v>8246</v>
      </c>
      <c r="I1938">
        <v>1283312640</v>
      </c>
      <c r="J1938">
        <v>1279651084</v>
      </c>
      <c r="K1938" t="b">
        <v>0</v>
      </c>
      <c r="L1938">
        <v>229</v>
      </c>
      <c r="M1938" t="b">
        <v>1</v>
      </c>
      <c r="N1938" t="s">
        <v>8269</v>
      </c>
      <c r="O1938" s="8">
        <f t="shared" si="210"/>
        <v>103.90027322404372</v>
      </c>
      <c r="P1938" s="9">
        <f t="shared" si="211"/>
        <v>56.460043668122275</v>
      </c>
      <c r="Q1938" t="s">
        <v>8310</v>
      </c>
      <c r="R1938" t="s">
        <v>8315</v>
      </c>
      <c r="S1938" s="13">
        <f t="shared" si="212"/>
        <v>40379.568101851852</v>
      </c>
      <c r="T1938" s="14">
        <f t="shared" si="213"/>
        <v>40421.947222222218</v>
      </c>
      <c r="U1938" s="13" t="str">
        <f t="shared" si="214"/>
        <v>Jul</v>
      </c>
      <c r="V1938" t="str">
        <f t="shared" si="215"/>
        <v>Aug</v>
      </c>
      <c r="W1938" t="str">
        <f t="shared" si="216"/>
        <v>2010</v>
      </c>
    </row>
    <row r="1939" spans="1:23" ht="45" x14ac:dyDescent="0.2">
      <c r="A1939">
        <v>401</v>
      </c>
      <c r="B1939" s="3" t="s">
        <v>402</v>
      </c>
      <c r="C1939" s="3" t="s">
        <v>4511</v>
      </c>
      <c r="D1939">
        <v>50000</v>
      </c>
      <c r="E1939">
        <v>51906</v>
      </c>
      <c r="F1939" t="s">
        <v>8219</v>
      </c>
      <c r="G1939" t="s">
        <v>8224</v>
      </c>
      <c r="H1939" t="s">
        <v>8246</v>
      </c>
      <c r="I1939">
        <v>1312747970</v>
      </c>
      <c r="J1939">
        <v>1310155970</v>
      </c>
      <c r="K1939" t="b">
        <v>0</v>
      </c>
      <c r="L1939">
        <v>73</v>
      </c>
      <c r="M1939" t="b">
        <v>1</v>
      </c>
      <c r="N1939" t="s">
        <v>8269</v>
      </c>
      <c r="O1939" s="8">
        <f t="shared" si="210"/>
        <v>103.812</v>
      </c>
      <c r="P1939" s="9">
        <f t="shared" si="211"/>
        <v>711.04109589041093</v>
      </c>
      <c r="Q1939" t="s">
        <v>8310</v>
      </c>
      <c r="R1939" t="s">
        <v>8315</v>
      </c>
      <c r="S1939" s="13">
        <f t="shared" si="212"/>
        <v>40732.633912037032</v>
      </c>
      <c r="T1939" s="14">
        <f t="shared" si="213"/>
        <v>40762.633912037032</v>
      </c>
      <c r="U1939" s="13" t="str">
        <f t="shared" si="214"/>
        <v>Jul</v>
      </c>
      <c r="V1939" t="str">
        <f t="shared" si="215"/>
        <v>Aug</v>
      </c>
      <c r="W1939" t="str">
        <f t="shared" si="216"/>
        <v>2011</v>
      </c>
    </row>
    <row r="1940" spans="1:23" ht="45" x14ac:dyDescent="0.2">
      <c r="A1940">
        <v>412</v>
      </c>
      <c r="B1940" s="3" t="s">
        <v>413</v>
      </c>
      <c r="C1940" s="3" t="s">
        <v>4522</v>
      </c>
      <c r="D1940">
        <v>2500</v>
      </c>
      <c r="E1940">
        <v>3171</v>
      </c>
      <c r="F1940" t="s">
        <v>8219</v>
      </c>
      <c r="G1940" t="s">
        <v>8224</v>
      </c>
      <c r="H1940" t="s">
        <v>8246</v>
      </c>
      <c r="I1940">
        <v>1343238578</v>
      </c>
      <c r="J1940">
        <v>1341856178</v>
      </c>
      <c r="K1940" t="b">
        <v>0</v>
      </c>
      <c r="L1940">
        <v>55</v>
      </c>
      <c r="M1940" t="b">
        <v>1</v>
      </c>
      <c r="N1940" t="s">
        <v>8269</v>
      </c>
      <c r="O1940" s="8">
        <f t="shared" si="210"/>
        <v>126.84</v>
      </c>
      <c r="P1940" s="9">
        <f t="shared" si="211"/>
        <v>57.654545454545456</v>
      </c>
      <c r="Q1940" t="s">
        <v>8310</v>
      </c>
      <c r="R1940" t="s">
        <v>8315</v>
      </c>
      <c r="S1940" s="13">
        <f t="shared" si="212"/>
        <v>41099.534467592588</v>
      </c>
      <c r="T1940" s="14">
        <f t="shared" si="213"/>
        <v>41115.534467592588</v>
      </c>
      <c r="U1940" s="13" t="str">
        <f t="shared" si="214"/>
        <v>Jul</v>
      </c>
      <c r="V1940" t="str">
        <f t="shared" si="215"/>
        <v>Jul</v>
      </c>
      <c r="W1940" t="str">
        <f t="shared" si="216"/>
        <v>2012</v>
      </c>
    </row>
    <row r="1941" spans="1:23" ht="45" x14ac:dyDescent="0.2">
      <c r="A1941">
        <v>525</v>
      </c>
      <c r="B1941" s="3" t="s">
        <v>526</v>
      </c>
      <c r="C1941" s="3" t="s">
        <v>4635</v>
      </c>
      <c r="D1941">
        <v>12000</v>
      </c>
      <c r="E1941">
        <v>12000</v>
      </c>
      <c r="F1941" t="s">
        <v>8219</v>
      </c>
      <c r="G1941" t="s">
        <v>8224</v>
      </c>
      <c r="H1941" t="s">
        <v>8246</v>
      </c>
      <c r="I1941">
        <v>1410601041</v>
      </c>
      <c r="J1941">
        <v>1406713041</v>
      </c>
      <c r="K1941" t="b">
        <v>0</v>
      </c>
      <c r="L1941">
        <v>12</v>
      </c>
      <c r="M1941" t="b">
        <v>1</v>
      </c>
      <c r="N1941" t="s">
        <v>8271</v>
      </c>
      <c r="O1941" s="8">
        <f t="shared" si="210"/>
        <v>100</v>
      </c>
      <c r="P1941" s="9">
        <f t="shared" si="211"/>
        <v>1000</v>
      </c>
      <c r="Q1941" t="s">
        <v>8317</v>
      </c>
      <c r="R1941" t="s">
        <v>8318</v>
      </c>
      <c r="S1941" s="13">
        <f t="shared" si="212"/>
        <v>41850.192604166667</v>
      </c>
      <c r="T1941" s="14">
        <f t="shared" si="213"/>
        <v>41895.192604166667</v>
      </c>
      <c r="U1941" s="13" t="str">
        <f t="shared" si="214"/>
        <v>Jul</v>
      </c>
      <c r="V1941" t="str">
        <f t="shared" si="215"/>
        <v>Sep</v>
      </c>
      <c r="W1941" t="str">
        <f t="shared" si="216"/>
        <v>2014</v>
      </c>
    </row>
    <row r="1942" spans="1:23" ht="45" x14ac:dyDescent="0.2">
      <c r="A1942">
        <v>526</v>
      </c>
      <c r="B1942" s="3" t="s">
        <v>527</v>
      </c>
      <c r="C1942" s="3" t="s">
        <v>4636</v>
      </c>
      <c r="D1942">
        <v>1500</v>
      </c>
      <c r="E1942">
        <v>1710</v>
      </c>
      <c r="F1942" t="s">
        <v>8219</v>
      </c>
      <c r="G1942" t="s">
        <v>8225</v>
      </c>
      <c r="H1942" t="s">
        <v>8247</v>
      </c>
      <c r="I1942">
        <v>1438966800</v>
      </c>
      <c r="J1942">
        <v>1436278344</v>
      </c>
      <c r="K1942" t="b">
        <v>0</v>
      </c>
      <c r="L1942">
        <v>23</v>
      </c>
      <c r="M1942" t="b">
        <v>1</v>
      </c>
      <c r="N1942" t="s">
        <v>8271</v>
      </c>
      <c r="O1942" s="8">
        <f t="shared" si="210"/>
        <v>113.99999999999999</v>
      </c>
      <c r="P1942" s="9">
        <f t="shared" si="211"/>
        <v>74.347826086956516</v>
      </c>
      <c r="Q1942" t="s">
        <v>8317</v>
      </c>
      <c r="R1942" t="s">
        <v>8318</v>
      </c>
      <c r="S1942" s="13">
        <f t="shared" si="212"/>
        <v>42192.383611111109</v>
      </c>
      <c r="T1942" s="14">
        <f t="shared" si="213"/>
        <v>42223.499999999993</v>
      </c>
      <c r="U1942" s="13" t="str">
        <f t="shared" si="214"/>
        <v>Jul</v>
      </c>
      <c r="V1942" t="str">
        <f t="shared" si="215"/>
        <v>Aug</v>
      </c>
      <c r="W1942" t="str">
        <f t="shared" si="216"/>
        <v>2015</v>
      </c>
    </row>
    <row r="1943" spans="1:23" ht="45" x14ac:dyDescent="0.2">
      <c r="A1943">
        <v>641</v>
      </c>
      <c r="B1943" s="3" t="s">
        <v>642</v>
      </c>
      <c r="C1943" s="3" t="s">
        <v>4751</v>
      </c>
      <c r="D1943">
        <v>40000</v>
      </c>
      <c r="E1943">
        <v>47665</v>
      </c>
      <c r="F1943" t="s">
        <v>8219</v>
      </c>
      <c r="G1943" t="s">
        <v>8224</v>
      </c>
      <c r="H1943" t="s">
        <v>8246</v>
      </c>
      <c r="I1943">
        <v>1439473248</v>
      </c>
      <c r="J1943">
        <v>1436881248</v>
      </c>
      <c r="K1943" t="b">
        <v>0</v>
      </c>
      <c r="L1943">
        <v>315</v>
      </c>
      <c r="M1943" t="b">
        <v>1</v>
      </c>
      <c r="N1943" t="s">
        <v>8273</v>
      </c>
      <c r="O1943" s="8">
        <f t="shared" si="210"/>
        <v>119.16249999999999</v>
      </c>
      <c r="P1943" s="9">
        <f t="shared" si="211"/>
        <v>151.31746031746033</v>
      </c>
      <c r="Q1943" t="s">
        <v>8319</v>
      </c>
      <c r="R1943" t="s">
        <v>8321</v>
      </c>
      <c r="S1943" s="13">
        <f t="shared" si="212"/>
        <v>42199.361666666664</v>
      </c>
      <c r="T1943" s="14">
        <f t="shared" si="213"/>
        <v>42229.361666666664</v>
      </c>
      <c r="U1943" s="13" t="str">
        <f t="shared" si="214"/>
        <v>Jul</v>
      </c>
      <c r="V1943" t="str">
        <f t="shared" si="215"/>
        <v>Aug</v>
      </c>
      <c r="W1943" t="str">
        <f t="shared" si="216"/>
        <v>2015</v>
      </c>
    </row>
    <row r="1944" spans="1:23" ht="45" x14ac:dyDescent="0.2">
      <c r="A1944">
        <v>642</v>
      </c>
      <c r="B1944" s="3" t="s">
        <v>643</v>
      </c>
      <c r="C1944" s="3" t="s">
        <v>4752</v>
      </c>
      <c r="D1944">
        <v>20000</v>
      </c>
      <c r="E1944">
        <v>292097</v>
      </c>
      <c r="F1944" t="s">
        <v>8219</v>
      </c>
      <c r="G1944" t="s">
        <v>8236</v>
      </c>
      <c r="H1944" t="s">
        <v>8249</v>
      </c>
      <c r="I1944">
        <v>1439998674</v>
      </c>
      <c r="J1944">
        <v>1436888274</v>
      </c>
      <c r="K1944" t="b">
        <v>0</v>
      </c>
      <c r="L1944">
        <v>2174</v>
      </c>
      <c r="M1944" t="b">
        <v>1</v>
      </c>
      <c r="N1944" t="s">
        <v>8273</v>
      </c>
      <c r="O1944" s="8">
        <f t="shared" si="210"/>
        <v>1460.4850000000001</v>
      </c>
      <c r="P1944" s="9">
        <f t="shared" si="211"/>
        <v>134.3592456301748</v>
      </c>
      <c r="Q1944" t="s">
        <v>8319</v>
      </c>
      <c r="R1944" t="s">
        <v>8321</v>
      </c>
      <c r="S1944" s="13">
        <f t="shared" si="212"/>
        <v>42199.442986111106</v>
      </c>
      <c r="T1944" s="14">
        <f t="shared" si="213"/>
        <v>42235.442986111106</v>
      </c>
      <c r="U1944" s="13" t="str">
        <f t="shared" si="214"/>
        <v>Jul</v>
      </c>
      <c r="V1944" t="str">
        <f t="shared" si="215"/>
        <v>Aug</v>
      </c>
      <c r="W1944" t="str">
        <f t="shared" si="216"/>
        <v>2015</v>
      </c>
    </row>
    <row r="1945" spans="1:23" ht="30" x14ac:dyDescent="0.2">
      <c r="A1945">
        <v>645</v>
      </c>
      <c r="B1945" s="3" t="s">
        <v>646</v>
      </c>
      <c r="C1945" s="3" t="s">
        <v>4755</v>
      </c>
      <c r="D1945">
        <v>2000</v>
      </c>
      <c r="E1945">
        <v>5574</v>
      </c>
      <c r="F1945" t="s">
        <v>8219</v>
      </c>
      <c r="G1945" t="s">
        <v>8224</v>
      </c>
      <c r="H1945" t="s">
        <v>8246</v>
      </c>
      <c r="I1945">
        <v>1470962274</v>
      </c>
      <c r="J1945">
        <v>1468370274</v>
      </c>
      <c r="K1945" t="b">
        <v>0</v>
      </c>
      <c r="L1945">
        <v>237</v>
      </c>
      <c r="M1945" t="b">
        <v>1</v>
      </c>
      <c r="N1945" t="s">
        <v>8273</v>
      </c>
      <c r="O1945" s="8">
        <f t="shared" si="210"/>
        <v>278.7</v>
      </c>
      <c r="P1945" s="9">
        <f t="shared" si="211"/>
        <v>23.518987341772153</v>
      </c>
      <c r="Q1945" t="s">
        <v>8319</v>
      </c>
      <c r="R1945" t="s">
        <v>8321</v>
      </c>
      <c r="S1945" s="13">
        <f t="shared" si="212"/>
        <v>42563.817986111106</v>
      </c>
      <c r="T1945" s="14">
        <f t="shared" si="213"/>
        <v>42593.817986111106</v>
      </c>
      <c r="U1945" s="13" t="str">
        <f t="shared" si="214"/>
        <v>Jul</v>
      </c>
      <c r="V1945" t="str">
        <f t="shared" si="215"/>
        <v>Aug</v>
      </c>
      <c r="W1945" t="str">
        <f t="shared" si="216"/>
        <v>2016</v>
      </c>
    </row>
    <row r="1946" spans="1:23" ht="45" x14ac:dyDescent="0.2">
      <c r="A1946">
        <v>646</v>
      </c>
      <c r="B1946" s="3" t="s">
        <v>647</v>
      </c>
      <c r="C1946" s="3" t="s">
        <v>4756</v>
      </c>
      <c r="D1946">
        <v>800</v>
      </c>
      <c r="E1946">
        <v>1055.01</v>
      </c>
      <c r="F1946" t="s">
        <v>8219</v>
      </c>
      <c r="G1946" t="s">
        <v>8224</v>
      </c>
      <c r="H1946" t="s">
        <v>8246</v>
      </c>
      <c r="I1946">
        <v>1407788867</v>
      </c>
      <c r="J1946">
        <v>1405196867</v>
      </c>
      <c r="K1946" t="b">
        <v>0</v>
      </c>
      <c r="L1946">
        <v>27</v>
      </c>
      <c r="M1946" t="b">
        <v>1</v>
      </c>
      <c r="N1946" t="s">
        <v>8273</v>
      </c>
      <c r="O1946" s="8">
        <f t="shared" si="210"/>
        <v>131.87625</v>
      </c>
      <c r="P1946" s="9">
        <f t="shared" si="211"/>
        <v>39.074444444444445</v>
      </c>
      <c r="Q1946" t="s">
        <v>8319</v>
      </c>
      <c r="R1946" t="s">
        <v>8321</v>
      </c>
      <c r="S1946" s="13">
        <f t="shared" si="212"/>
        <v>41832.644293981481</v>
      </c>
      <c r="T1946" s="14">
        <f t="shared" si="213"/>
        <v>41862.644293981481</v>
      </c>
      <c r="U1946" s="13" t="str">
        <f t="shared" si="214"/>
        <v>Jul</v>
      </c>
      <c r="V1946" t="str">
        <f t="shared" si="215"/>
        <v>Aug</v>
      </c>
      <c r="W1946" t="str">
        <f t="shared" si="216"/>
        <v>2014</v>
      </c>
    </row>
    <row r="1947" spans="1:23" ht="45" x14ac:dyDescent="0.2">
      <c r="A1947">
        <v>653</v>
      </c>
      <c r="B1947" s="3" t="s">
        <v>654</v>
      </c>
      <c r="C1947" s="3" t="s">
        <v>4763</v>
      </c>
      <c r="D1947">
        <v>75000</v>
      </c>
      <c r="E1947">
        <v>106084.5</v>
      </c>
      <c r="F1947" t="s">
        <v>8219</v>
      </c>
      <c r="G1947" t="s">
        <v>8224</v>
      </c>
      <c r="H1947" t="s">
        <v>8246</v>
      </c>
      <c r="I1947">
        <v>1440082240</v>
      </c>
      <c r="J1947">
        <v>1436885440</v>
      </c>
      <c r="K1947" t="b">
        <v>0</v>
      </c>
      <c r="L1947">
        <v>1107</v>
      </c>
      <c r="M1947" t="b">
        <v>1</v>
      </c>
      <c r="N1947" t="s">
        <v>8273</v>
      </c>
      <c r="O1947" s="8">
        <f t="shared" si="210"/>
        <v>141.446</v>
      </c>
      <c r="P1947" s="9">
        <f t="shared" si="211"/>
        <v>95.830623306233065</v>
      </c>
      <c r="Q1947" t="s">
        <v>8319</v>
      </c>
      <c r="R1947" t="s">
        <v>8321</v>
      </c>
      <c r="S1947" s="13">
        <f t="shared" si="212"/>
        <v>42199.410185185181</v>
      </c>
      <c r="T1947" s="14">
        <f t="shared" si="213"/>
        <v>42236.410185185181</v>
      </c>
      <c r="U1947" s="13" t="str">
        <f t="shared" si="214"/>
        <v>Jul</v>
      </c>
      <c r="V1947" t="str">
        <f t="shared" si="215"/>
        <v>Aug</v>
      </c>
      <c r="W1947" t="str">
        <f t="shared" si="216"/>
        <v>2015</v>
      </c>
    </row>
    <row r="1948" spans="1:23" x14ac:dyDescent="0.2">
      <c r="A1948">
        <v>659</v>
      </c>
      <c r="B1948" s="3" t="s">
        <v>660</v>
      </c>
      <c r="C1948" s="3" t="s">
        <v>4769</v>
      </c>
      <c r="D1948">
        <v>3000</v>
      </c>
      <c r="E1948">
        <v>3017</v>
      </c>
      <c r="F1948" t="s">
        <v>8219</v>
      </c>
      <c r="G1948" t="s">
        <v>8224</v>
      </c>
      <c r="H1948" t="s">
        <v>8246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8273</v>
      </c>
      <c r="O1948" s="8">
        <f t="shared" si="210"/>
        <v>100.56666666666668</v>
      </c>
      <c r="P1948" s="9">
        <f t="shared" si="211"/>
        <v>143.66666666666666</v>
      </c>
      <c r="Q1948" t="s">
        <v>8319</v>
      </c>
      <c r="R1948" t="s">
        <v>8321</v>
      </c>
      <c r="S1948" s="13">
        <f t="shared" si="212"/>
        <v>42209.385358796295</v>
      </c>
      <c r="T1948" s="14">
        <f t="shared" si="213"/>
        <v>42239.385358796295</v>
      </c>
      <c r="U1948" s="13" t="str">
        <f t="shared" si="214"/>
        <v>Jul</v>
      </c>
      <c r="V1948" t="str">
        <f t="shared" si="215"/>
        <v>Aug</v>
      </c>
      <c r="W1948" t="str">
        <f t="shared" si="216"/>
        <v>2015</v>
      </c>
    </row>
    <row r="1949" spans="1:23" ht="30" x14ac:dyDescent="0.2">
      <c r="A1949">
        <v>728</v>
      </c>
      <c r="B1949" s="3" t="s">
        <v>729</v>
      </c>
      <c r="C1949" s="3" t="s">
        <v>4838</v>
      </c>
      <c r="D1949">
        <v>7500</v>
      </c>
      <c r="E1949">
        <v>7917.45</v>
      </c>
      <c r="F1949" t="s">
        <v>8219</v>
      </c>
      <c r="G1949" t="s">
        <v>8224</v>
      </c>
      <c r="H1949" t="s">
        <v>8246</v>
      </c>
      <c r="I1949">
        <v>1313957157</v>
      </c>
      <c r="J1949">
        <v>1310069157</v>
      </c>
      <c r="K1949" t="b">
        <v>0</v>
      </c>
      <c r="L1949">
        <v>130</v>
      </c>
      <c r="M1949" t="b">
        <v>1</v>
      </c>
      <c r="N1949" t="s">
        <v>8274</v>
      </c>
      <c r="O1949" s="8">
        <f t="shared" si="210"/>
        <v>105.566</v>
      </c>
      <c r="P1949" s="9">
        <f t="shared" si="211"/>
        <v>60.903461538461535</v>
      </c>
      <c r="Q1949" t="s">
        <v>8322</v>
      </c>
      <c r="R1949" t="s">
        <v>8323</v>
      </c>
      <c r="S1949" s="13">
        <f t="shared" si="212"/>
        <v>40731.629131944443</v>
      </c>
      <c r="T1949" s="14">
        <f t="shared" si="213"/>
        <v>40776.629131944443</v>
      </c>
      <c r="U1949" s="13" t="str">
        <f t="shared" si="214"/>
        <v>Jul</v>
      </c>
      <c r="V1949" t="str">
        <f t="shared" si="215"/>
        <v>Aug</v>
      </c>
      <c r="W1949" t="str">
        <f t="shared" si="216"/>
        <v>2011</v>
      </c>
    </row>
    <row r="1950" spans="1:23" ht="45" x14ac:dyDescent="0.2">
      <c r="A1950">
        <v>729</v>
      </c>
      <c r="B1950" s="3" t="s">
        <v>730</v>
      </c>
      <c r="C1950" s="3" t="s">
        <v>4839</v>
      </c>
      <c r="D1950">
        <v>4000</v>
      </c>
      <c r="E1950">
        <v>5226</v>
      </c>
      <c r="F1950" t="s">
        <v>8219</v>
      </c>
      <c r="G1950" t="s">
        <v>8224</v>
      </c>
      <c r="H1950" t="s">
        <v>8246</v>
      </c>
      <c r="I1950">
        <v>1348028861</v>
      </c>
      <c r="J1950">
        <v>1342844861</v>
      </c>
      <c r="K1950" t="b">
        <v>0</v>
      </c>
      <c r="L1950">
        <v>120</v>
      </c>
      <c r="M1950" t="b">
        <v>1</v>
      </c>
      <c r="N1950" t="s">
        <v>8274</v>
      </c>
      <c r="O1950" s="8">
        <f t="shared" si="210"/>
        <v>130.65</v>
      </c>
      <c r="P1950" s="9">
        <f t="shared" si="211"/>
        <v>43.55</v>
      </c>
      <c r="Q1950" t="s">
        <v>8322</v>
      </c>
      <c r="R1950" t="s">
        <v>8323</v>
      </c>
      <c r="S1950" s="13">
        <f t="shared" si="212"/>
        <v>41110.97755787037</v>
      </c>
      <c r="T1950" s="14">
        <f t="shared" si="213"/>
        <v>41170.97755787037</v>
      </c>
      <c r="U1950" s="13" t="str">
        <f t="shared" si="214"/>
        <v>Jul</v>
      </c>
      <c r="V1950" t="str">
        <f t="shared" si="215"/>
        <v>Sep</v>
      </c>
      <c r="W1950" t="str">
        <f t="shared" si="216"/>
        <v>2012</v>
      </c>
    </row>
    <row r="1951" spans="1:23" ht="45" x14ac:dyDescent="0.2">
      <c r="A1951">
        <v>732</v>
      </c>
      <c r="B1951" s="3" t="s">
        <v>733</v>
      </c>
      <c r="C1951" s="3" t="s">
        <v>4842</v>
      </c>
      <c r="D1951">
        <v>40</v>
      </c>
      <c r="E1951">
        <v>64</v>
      </c>
      <c r="F1951" t="s">
        <v>8219</v>
      </c>
      <c r="G1951" t="s">
        <v>8225</v>
      </c>
      <c r="H1951" t="s">
        <v>8247</v>
      </c>
      <c r="I1951">
        <v>1380449461</v>
      </c>
      <c r="J1951">
        <v>1375265461</v>
      </c>
      <c r="K1951" t="b">
        <v>0</v>
      </c>
      <c r="L1951">
        <v>13</v>
      </c>
      <c r="M1951" t="b">
        <v>1</v>
      </c>
      <c r="N1951" t="s">
        <v>8274</v>
      </c>
      <c r="O1951" s="8">
        <f t="shared" si="210"/>
        <v>160</v>
      </c>
      <c r="P1951" s="9">
        <f t="shared" si="211"/>
        <v>4.9230769230769234</v>
      </c>
      <c r="Q1951" t="s">
        <v>8322</v>
      </c>
      <c r="R1951" t="s">
        <v>8323</v>
      </c>
      <c r="S1951" s="13">
        <f t="shared" si="212"/>
        <v>41486.21598379629</v>
      </c>
      <c r="T1951" s="14">
        <f t="shared" si="213"/>
        <v>41546.21598379629</v>
      </c>
      <c r="U1951" s="13" t="str">
        <f t="shared" si="214"/>
        <v>Jul</v>
      </c>
      <c r="V1951" t="str">
        <f t="shared" si="215"/>
        <v>Sep</v>
      </c>
      <c r="W1951" t="str">
        <f t="shared" si="216"/>
        <v>2013</v>
      </c>
    </row>
    <row r="1952" spans="1:23" ht="45" x14ac:dyDescent="0.2">
      <c r="A1952">
        <v>739</v>
      </c>
      <c r="B1952" s="3" t="s">
        <v>740</v>
      </c>
      <c r="C1952" s="3" t="s">
        <v>4849</v>
      </c>
      <c r="D1952">
        <v>6000</v>
      </c>
      <c r="E1952">
        <v>9500</v>
      </c>
      <c r="F1952" t="s">
        <v>8219</v>
      </c>
      <c r="G1952" t="s">
        <v>8224</v>
      </c>
      <c r="H1952" t="s">
        <v>8246</v>
      </c>
      <c r="I1952">
        <v>1407758629</v>
      </c>
      <c r="J1952">
        <v>1404907429</v>
      </c>
      <c r="K1952" t="b">
        <v>0</v>
      </c>
      <c r="L1952">
        <v>139</v>
      </c>
      <c r="M1952" t="b">
        <v>1</v>
      </c>
      <c r="N1952" t="s">
        <v>8274</v>
      </c>
      <c r="O1952" s="8">
        <f t="shared" si="210"/>
        <v>158.33333333333331</v>
      </c>
      <c r="P1952" s="9">
        <f t="shared" si="211"/>
        <v>68.345323741007192</v>
      </c>
      <c r="Q1952" t="s">
        <v>8322</v>
      </c>
      <c r="R1952" t="s">
        <v>8323</v>
      </c>
      <c r="S1952" s="13">
        <f t="shared" si="212"/>
        <v>41829.294317129628</v>
      </c>
      <c r="T1952" s="14">
        <f t="shared" si="213"/>
        <v>41862.294317129628</v>
      </c>
      <c r="U1952" s="13" t="str">
        <f t="shared" si="214"/>
        <v>Jul</v>
      </c>
      <c r="V1952" t="str">
        <f t="shared" si="215"/>
        <v>Aug</v>
      </c>
      <c r="W1952" t="str">
        <f t="shared" si="216"/>
        <v>2014</v>
      </c>
    </row>
    <row r="1953" spans="1:23" ht="45" x14ac:dyDescent="0.2">
      <c r="A1953">
        <v>748</v>
      </c>
      <c r="B1953" s="3" t="s">
        <v>749</v>
      </c>
      <c r="C1953" s="3" t="s">
        <v>4858</v>
      </c>
      <c r="D1953">
        <v>2000</v>
      </c>
      <c r="E1953">
        <v>2005</v>
      </c>
      <c r="F1953" t="s">
        <v>8219</v>
      </c>
      <c r="G1953" t="s">
        <v>8224</v>
      </c>
      <c r="H1953" t="s">
        <v>8246</v>
      </c>
      <c r="I1953">
        <v>1407701966</v>
      </c>
      <c r="J1953">
        <v>1405109966</v>
      </c>
      <c r="K1953" t="b">
        <v>0</v>
      </c>
      <c r="L1953">
        <v>44</v>
      </c>
      <c r="M1953" t="b">
        <v>1</v>
      </c>
      <c r="N1953" t="s">
        <v>8274</v>
      </c>
      <c r="O1953" s="8">
        <f t="shared" si="210"/>
        <v>100.25</v>
      </c>
      <c r="P1953" s="9">
        <f t="shared" si="211"/>
        <v>45.56818181818182</v>
      </c>
      <c r="Q1953" t="s">
        <v>8322</v>
      </c>
      <c r="R1953" t="s">
        <v>8323</v>
      </c>
      <c r="S1953" s="13">
        <f t="shared" si="212"/>
        <v>41831.638495370367</v>
      </c>
      <c r="T1953" s="14">
        <f t="shared" si="213"/>
        <v>41861.638495370367</v>
      </c>
      <c r="U1953" s="13" t="str">
        <f t="shared" si="214"/>
        <v>Jul</v>
      </c>
      <c r="V1953" t="str">
        <f t="shared" si="215"/>
        <v>Aug</v>
      </c>
      <c r="W1953" t="str">
        <f t="shared" si="216"/>
        <v>2014</v>
      </c>
    </row>
    <row r="1954" spans="1:23" ht="45" x14ac:dyDescent="0.2">
      <c r="A1954">
        <v>782</v>
      </c>
      <c r="B1954" s="3" t="s">
        <v>783</v>
      </c>
      <c r="C1954" s="3" t="s">
        <v>4892</v>
      </c>
      <c r="D1954">
        <v>700</v>
      </c>
      <c r="E1954">
        <v>700</v>
      </c>
      <c r="F1954" t="s">
        <v>8219</v>
      </c>
      <c r="G1954" t="s">
        <v>8224</v>
      </c>
      <c r="H1954" t="s">
        <v>8246</v>
      </c>
      <c r="I1954">
        <v>1345918302</v>
      </c>
      <c r="J1954">
        <v>1343326302</v>
      </c>
      <c r="K1954" t="b">
        <v>0</v>
      </c>
      <c r="L1954">
        <v>14</v>
      </c>
      <c r="M1954" t="b">
        <v>1</v>
      </c>
      <c r="N1954" t="s">
        <v>8276</v>
      </c>
      <c r="O1954" s="8">
        <f t="shared" si="210"/>
        <v>100</v>
      </c>
      <c r="P1954" s="9">
        <f t="shared" si="211"/>
        <v>50</v>
      </c>
      <c r="Q1954" t="s">
        <v>8325</v>
      </c>
      <c r="R1954" t="s">
        <v>8326</v>
      </c>
      <c r="S1954" s="13">
        <f t="shared" si="212"/>
        <v>41116.549791666665</v>
      </c>
      <c r="T1954" s="14">
        <f t="shared" si="213"/>
        <v>41146.549791666665</v>
      </c>
      <c r="U1954" s="13" t="str">
        <f t="shared" si="214"/>
        <v>Jul</v>
      </c>
      <c r="V1954" t="str">
        <f t="shared" si="215"/>
        <v>Aug</v>
      </c>
      <c r="W1954" t="str">
        <f t="shared" si="216"/>
        <v>2012</v>
      </c>
    </row>
    <row r="1955" spans="1:23" ht="45" x14ac:dyDescent="0.2">
      <c r="A1955">
        <v>794</v>
      </c>
      <c r="B1955" s="3" t="s">
        <v>795</v>
      </c>
      <c r="C1955" s="3" t="s">
        <v>4904</v>
      </c>
      <c r="D1955">
        <v>8000</v>
      </c>
      <c r="E1955">
        <v>8425</v>
      </c>
      <c r="F1955" t="s">
        <v>8219</v>
      </c>
      <c r="G1955" t="s">
        <v>8224</v>
      </c>
      <c r="H1955" t="s">
        <v>8246</v>
      </c>
      <c r="I1955">
        <v>1315242360</v>
      </c>
      <c r="J1955">
        <v>1310438737</v>
      </c>
      <c r="K1955" t="b">
        <v>0</v>
      </c>
      <c r="L1955">
        <v>53</v>
      </c>
      <c r="M1955" t="b">
        <v>1</v>
      </c>
      <c r="N1955" t="s">
        <v>8276</v>
      </c>
      <c r="O1955" s="8">
        <f t="shared" si="210"/>
        <v>105.31250000000001</v>
      </c>
      <c r="P1955" s="9">
        <f t="shared" si="211"/>
        <v>158.96226415094338</v>
      </c>
      <c r="Q1955" t="s">
        <v>8325</v>
      </c>
      <c r="R1955" t="s">
        <v>8326</v>
      </c>
      <c r="S1955" s="13">
        <f t="shared" si="212"/>
        <v>40735.906678240739</v>
      </c>
      <c r="T1955" s="14">
        <f t="shared" si="213"/>
        <v>40791.504166666666</v>
      </c>
      <c r="U1955" s="13" t="str">
        <f t="shared" si="214"/>
        <v>Jul</v>
      </c>
      <c r="V1955" t="str">
        <f t="shared" si="215"/>
        <v>Sep</v>
      </c>
      <c r="W1955" t="str">
        <f t="shared" si="216"/>
        <v>2011</v>
      </c>
    </row>
    <row r="1956" spans="1:23" ht="45" x14ac:dyDescent="0.2">
      <c r="A1956">
        <v>804</v>
      </c>
      <c r="B1956" s="3" t="s">
        <v>805</v>
      </c>
      <c r="C1956" s="3" t="s">
        <v>4914</v>
      </c>
      <c r="D1956">
        <v>5500</v>
      </c>
      <c r="E1956">
        <v>5500</v>
      </c>
      <c r="F1956" t="s">
        <v>8219</v>
      </c>
      <c r="G1956" t="s">
        <v>8224</v>
      </c>
      <c r="H1956" t="s">
        <v>8246</v>
      </c>
      <c r="I1956">
        <v>1311393540</v>
      </c>
      <c r="J1956">
        <v>1309919526</v>
      </c>
      <c r="K1956" t="b">
        <v>0</v>
      </c>
      <c r="L1956">
        <v>18</v>
      </c>
      <c r="M1956" t="b">
        <v>1</v>
      </c>
      <c r="N1956" t="s">
        <v>8276</v>
      </c>
      <c r="O1956" s="8">
        <f t="shared" si="210"/>
        <v>100</v>
      </c>
      <c r="P1956" s="9">
        <f t="shared" si="211"/>
        <v>305.55555555555554</v>
      </c>
      <c r="Q1956" t="s">
        <v>8325</v>
      </c>
      <c r="R1956" t="s">
        <v>8326</v>
      </c>
      <c r="S1956" s="13">
        <f t="shared" si="212"/>
        <v>40729.897291666661</v>
      </c>
      <c r="T1956" s="14">
        <f t="shared" si="213"/>
        <v>40746.957638888889</v>
      </c>
      <c r="U1956" s="13" t="str">
        <f t="shared" si="214"/>
        <v>Jul</v>
      </c>
      <c r="V1956" t="str">
        <f t="shared" si="215"/>
        <v>Jul</v>
      </c>
      <c r="W1956" t="str">
        <f t="shared" si="216"/>
        <v>2011</v>
      </c>
    </row>
    <row r="1957" spans="1:23" ht="45" x14ac:dyDescent="0.2">
      <c r="A1957">
        <v>818</v>
      </c>
      <c r="B1957" s="3" t="s">
        <v>819</v>
      </c>
      <c r="C1957" s="3" t="s">
        <v>4928</v>
      </c>
      <c r="D1957">
        <v>350</v>
      </c>
      <c r="E1957">
        <v>545</v>
      </c>
      <c r="F1957" t="s">
        <v>8219</v>
      </c>
      <c r="G1957" t="s">
        <v>8224</v>
      </c>
      <c r="H1957" t="s">
        <v>8246</v>
      </c>
      <c r="I1957">
        <v>1344358860</v>
      </c>
      <c r="J1957">
        <v>1343682681</v>
      </c>
      <c r="K1957" t="b">
        <v>0</v>
      </c>
      <c r="L1957">
        <v>19</v>
      </c>
      <c r="M1957" t="b">
        <v>1</v>
      </c>
      <c r="N1957" t="s">
        <v>8276</v>
      </c>
      <c r="O1957" s="8">
        <f t="shared" si="210"/>
        <v>155.71428571428572</v>
      </c>
      <c r="P1957" s="9">
        <f t="shared" si="211"/>
        <v>28.684210526315791</v>
      </c>
      <c r="Q1957" t="s">
        <v>8325</v>
      </c>
      <c r="R1957" t="s">
        <v>8326</v>
      </c>
      <c r="S1957" s="13">
        <f t="shared" si="212"/>
        <v>41120.67454861111</v>
      </c>
      <c r="T1957" s="14">
        <f t="shared" si="213"/>
        <v>41128.500694444439</v>
      </c>
      <c r="U1957" s="13" t="str">
        <f t="shared" si="214"/>
        <v>Jul</v>
      </c>
      <c r="V1957" t="str">
        <f t="shared" si="215"/>
        <v>Aug</v>
      </c>
      <c r="W1957" t="str">
        <f t="shared" si="216"/>
        <v>2012</v>
      </c>
    </row>
    <row r="1958" spans="1:23" ht="45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8">
        <f t="shared" si="210"/>
        <v>120.3802</v>
      </c>
      <c r="P1958" s="9">
        <f t="shared" si="211"/>
        <v>34.005706214689269</v>
      </c>
      <c r="Q1958" t="s">
        <v>8325</v>
      </c>
      <c r="R1958" t="s">
        <v>8327</v>
      </c>
      <c r="S1958" s="13">
        <f t="shared" si="212"/>
        <v>42577.997638888883</v>
      </c>
      <c r="T1958" s="14">
        <f t="shared" si="213"/>
        <v>42617.957638888889</v>
      </c>
      <c r="U1958" s="13" t="str">
        <f t="shared" si="214"/>
        <v>Jul</v>
      </c>
      <c r="V1958" t="str">
        <f t="shared" si="215"/>
        <v>Sep</v>
      </c>
      <c r="W1958" t="str">
        <f t="shared" si="216"/>
        <v>2016</v>
      </c>
    </row>
    <row r="1959" spans="1:23" ht="45" x14ac:dyDescent="0.2">
      <c r="A1959">
        <v>1034</v>
      </c>
      <c r="B1959" s="3" t="s">
        <v>1035</v>
      </c>
      <c r="C1959" s="3" t="s">
        <v>5144</v>
      </c>
      <c r="D1959">
        <v>5000</v>
      </c>
      <c r="E1959">
        <v>6500.09</v>
      </c>
      <c r="F1959" t="s">
        <v>8219</v>
      </c>
      <c r="G1959" t="s">
        <v>8224</v>
      </c>
      <c r="H1959" t="s">
        <v>8246</v>
      </c>
      <c r="I1959">
        <v>1470369540</v>
      </c>
      <c r="J1959">
        <v>1467604804</v>
      </c>
      <c r="K1959" t="b">
        <v>0</v>
      </c>
      <c r="L1959">
        <v>166</v>
      </c>
      <c r="M1959" t="b">
        <v>1</v>
      </c>
      <c r="N1959" t="s">
        <v>8280</v>
      </c>
      <c r="O1959" s="8">
        <f t="shared" si="210"/>
        <v>130.0018</v>
      </c>
      <c r="P1959" s="9">
        <f t="shared" si="211"/>
        <v>39.157168674698795</v>
      </c>
      <c r="Q1959" t="s">
        <v>8325</v>
      </c>
      <c r="R1959" t="s">
        <v>8330</v>
      </c>
      <c r="S1959" s="13">
        <f t="shared" si="212"/>
        <v>42554.958379629628</v>
      </c>
      <c r="T1959" s="14">
        <f t="shared" si="213"/>
        <v>42586.957638888889</v>
      </c>
      <c r="U1959" s="13" t="str">
        <f t="shared" si="214"/>
        <v>Jul</v>
      </c>
      <c r="V1959" t="str">
        <f t="shared" si="215"/>
        <v>Aug</v>
      </c>
      <c r="W1959" t="str">
        <f t="shared" si="216"/>
        <v>2016</v>
      </c>
    </row>
    <row r="1960" spans="1:23" ht="45" x14ac:dyDescent="0.2">
      <c r="A1960">
        <v>1220</v>
      </c>
      <c r="B1960" s="3" t="s">
        <v>1221</v>
      </c>
      <c r="C1960" s="3" t="s">
        <v>5330</v>
      </c>
      <c r="D1960">
        <v>15000</v>
      </c>
      <c r="E1960">
        <v>15565</v>
      </c>
      <c r="F1960" t="s">
        <v>8219</v>
      </c>
      <c r="G1960" t="s">
        <v>8236</v>
      </c>
      <c r="H1960" t="s">
        <v>8249</v>
      </c>
      <c r="I1960">
        <v>1440515112</v>
      </c>
      <c r="J1960">
        <v>1437923112</v>
      </c>
      <c r="K1960" t="b">
        <v>0</v>
      </c>
      <c r="L1960">
        <v>140</v>
      </c>
      <c r="M1960" t="b">
        <v>1</v>
      </c>
      <c r="N1960" t="s">
        <v>8285</v>
      </c>
      <c r="O1960" s="8">
        <f t="shared" si="210"/>
        <v>103.76666666666668</v>
      </c>
      <c r="P1960" s="9">
        <f t="shared" si="211"/>
        <v>111.17857142857143</v>
      </c>
      <c r="Q1960" t="s">
        <v>8338</v>
      </c>
      <c r="R1960" t="s">
        <v>8339</v>
      </c>
      <c r="S1960" s="13">
        <f t="shared" si="212"/>
        <v>42211.420277777775</v>
      </c>
      <c r="T1960" s="14">
        <f t="shared" si="213"/>
        <v>42241.420277777775</v>
      </c>
      <c r="U1960" s="13" t="str">
        <f t="shared" si="214"/>
        <v>Jul</v>
      </c>
      <c r="V1960" t="str">
        <f t="shared" si="215"/>
        <v>Aug</v>
      </c>
      <c r="W1960" t="str">
        <f t="shared" si="216"/>
        <v>2015</v>
      </c>
    </row>
    <row r="1961" spans="1:23" ht="45" x14ac:dyDescent="0.2">
      <c r="A1961">
        <v>1250</v>
      </c>
      <c r="B1961" s="3" t="s">
        <v>1251</v>
      </c>
      <c r="C1961" s="3" t="s">
        <v>5360</v>
      </c>
      <c r="D1961">
        <v>30000</v>
      </c>
      <c r="E1961">
        <v>60046</v>
      </c>
      <c r="F1961" t="s">
        <v>8219</v>
      </c>
      <c r="G1961" t="s">
        <v>8224</v>
      </c>
      <c r="H1961" t="s">
        <v>8246</v>
      </c>
      <c r="I1961">
        <v>1410017131</v>
      </c>
      <c r="J1961">
        <v>1406129131</v>
      </c>
      <c r="K1961" t="b">
        <v>1</v>
      </c>
      <c r="L1961">
        <v>508</v>
      </c>
      <c r="M1961" t="b">
        <v>1</v>
      </c>
      <c r="N1961" t="s">
        <v>8276</v>
      </c>
      <c r="O1961" s="8">
        <f t="shared" si="210"/>
        <v>200.15333333333331</v>
      </c>
      <c r="P1961" s="9">
        <f t="shared" si="211"/>
        <v>118.2007874015748</v>
      </c>
      <c r="Q1961" t="s">
        <v>8325</v>
      </c>
      <c r="R1961" t="s">
        <v>8326</v>
      </c>
      <c r="S1961" s="13">
        <f t="shared" si="212"/>
        <v>41843.434386574074</v>
      </c>
      <c r="T1961" s="14">
        <f t="shared" si="213"/>
        <v>41888.434386574074</v>
      </c>
      <c r="U1961" s="13" t="str">
        <f t="shared" si="214"/>
        <v>Jul</v>
      </c>
      <c r="V1961" t="str">
        <f t="shared" si="215"/>
        <v>Sep</v>
      </c>
      <c r="W1961" t="str">
        <f t="shared" si="216"/>
        <v>2014</v>
      </c>
    </row>
    <row r="1962" spans="1:23" ht="30" x14ac:dyDescent="0.2">
      <c r="A1962">
        <v>1251</v>
      </c>
      <c r="B1962" s="3" t="s">
        <v>1252</v>
      </c>
      <c r="C1962" s="3" t="s">
        <v>5361</v>
      </c>
      <c r="D1962">
        <v>6000</v>
      </c>
      <c r="E1962">
        <v>6108</v>
      </c>
      <c r="F1962" t="s">
        <v>8219</v>
      </c>
      <c r="G1962" t="s">
        <v>8224</v>
      </c>
      <c r="H1962" t="s">
        <v>8246</v>
      </c>
      <c r="I1962">
        <v>1316979167</v>
      </c>
      <c r="J1962">
        <v>1311795167</v>
      </c>
      <c r="K1962" t="b">
        <v>1</v>
      </c>
      <c r="L1962">
        <v>74</v>
      </c>
      <c r="M1962" t="b">
        <v>1</v>
      </c>
      <c r="N1962" t="s">
        <v>8276</v>
      </c>
      <c r="O1962" s="8">
        <f t="shared" si="210"/>
        <v>101.8</v>
      </c>
      <c r="P1962" s="9">
        <f t="shared" si="211"/>
        <v>82.540540540540547</v>
      </c>
      <c r="Q1962" t="s">
        <v>8325</v>
      </c>
      <c r="R1962" t="s">
        <v>8326</v>
      </c>
      <c r="S1962" s="13">
        <f t="shared" si="212"/>
        <v>40751.606099537035</v>
      </c>
      <c r="T1962" s="14">
        <f t="shared" si="213"/>
        <v>40811.606099537035</v>
      </c>
      <c r="U1962" s="13" t="str">
        <f t="shared" si="214"/>
        <v>Jul</v>
      </c>
      <c r="V1962" t="str">
        <f t="shared" si="215"/>
        <v>Sep</v>
      </c>
      <c r="W1962" t="str">
        <f t="shared" si="216"/>
        <v>2011</v>
      </c>
    </row>
    <row r="1963" spans="1:23" ht="45" x14ac:dyDescent="0.2">
      <c r="A1963">
        <v>1274</v>
      </c>
      <c r="B1963" s="3" t="s">
        <v>1275</v>
      </c>
      <c r="C1963" s="3" t="s">
        <v>5384</v>
      </c>
      <c r="D1963">
        <v>25000</v>
      </c>
      <c r="E1963">
        <v>38743.839999999997</v>
      </c>
      <c r="F1963" t="s">
        <v>8219</v>
      </c>
      <c r="G1963" t="s">
        <v>8224</v>
      </c>
      <c r="H1963" t="s">
        <v>8246</v>
      </c>
      <c r="I1963">
        <v>1346344425</v>
      </c>
      <c r="J1963">
        <v>1343320425</v>
      </c>
      <c r="K1963" t="b">
        <v>1</v>
      </c>
      <c r="L1963">
        <v>467</v>
      </c>
      <c r="M1963" t="b">
        <v>1</v>
      </c>
      <c r="N1963" t="s">
        <v>8276</v>
      </c>
      <c r="O1963" s="8">
        <f t="shared" si="210"/>
        <v>154.97535999999999</v>
      </c>
      <c r="P1963" s="9">
        <f t="shared" si="211"/>
        <v>82.963254817987149</v>
      </c>
      <c r="Q1963" t="s">
        <v>8325</v>
      </c>
      <c r="R1963" t="s">
        <v>8326</v>
      </c>
      <c r="S1963" s="13">
        <f t="shared" si="212"/>
        <v>41116.481770833328</v>
      </c>
      <c r="T1963" s="14">
        <f t="shared" si="213"/>
        <v>41151.481770833328</v>
      </c>
      <c r="U1963" s="13" t="str">
        <f t="shared" si="214"/>
        <v>Jul</v>
      </c>
      <c r="V1963" t="str">
        <f t="shared" si="215"/>
        <v>Aug</v>
      </c>
      <c r="W1963" t="str">
        <f t="shared" si="216"/>
        <v>2012</v>
      </c>
    </row>
    <row r="1964" spans="1:23" ht="45" x14ac:dyDescent="0.2">
      <c r="A1964">
        <v>1275</v>
      </c>
      <c r="B1964" s="3" t="s">
        <v>1276</v>
      </c>
      <c r="C1964" s="3" t="s">
        <v>5385</v>
      </c>
      <c r="D1964">
        <v>15000</v>
      </c>
      <c r="E1964">
        <v>24321.1</v>
      </c>
      <c r="F1964" t="s">
        <v>8219</v>
      </c>
      <c r="G1964" t="s">
        <v>8224</v>
      </c>
      <c r="H1964" t="s">
        <v>8246</v>
      </c>
      <c r="I1964">
        <v>1375908587</v>
      </c>
      <c r="J1964">
        <v>1372884587</v>
      </c>
      <c r="K1964" t="b">
        <v>1</v>
      </c>
      <c r="L1964">
        <v>389</v>
      </c>
      <c r="M1964" t="b">
        <v>1</v>
      </c>
      <c r="N1964" t="s">
        <v>8276</v>
      </c>
      <c r="O1964" s="8">
        <f t="shared" si="210"/>
        <v>162.14066666666668</v>
      </c>
      <c r="P1964" s="9">
        <f t="shared" si="211"/>
        <v>62.522107969151669</v>
      </c>
      <c r="Q1964" t="s">
        <v>8325</v>
      </c>
      <c r="R1964" t="s">
        <v>8326</v>
      </c>
      <c r="S1964" s="13">
        <f t="shared" si="212"/>
        <v>41458.659571759257</v>
      </c>
      <c r="T1964" s="14">
        <f t="shared" si="213"/>
        <v>41493.659571759257</v>
      </c>
      <c r="U1964" s="13" t="str">
        <f t="shared" si="214"/>
        <v>Jul</v>
      </c>
      <c r="V1964" t="str">
        <f t="shared" si="215"/>
        <v>Aug</v>
      </c>
      <c r="W1964" t="str">
        <f t="shared" si="216"/>
        <v>2013</v>
      </c>
    </row>
    <row r="1965" spans="1:23" ht="30" x14ac:dyDescent="0.2">
      <c r="A1965">
        <v>1276</v>
      </c>
      <c r="B1965" s="3" t="s">
        <v>1277</v>
      </c>
      <c r="C1965" s="3" t="s">
        <v>5386</v>
      </c>
      <c r="D1965">
        <v>3000</v>
      </c>
      <c r="E1965">
        <v>3132.63</v>
      </c>
      <c r="F1965" t="s">
        <v>8219</v>
      </c>
      <c r="G1965" t="s">
        <v>8224</v>
      </c>
      <c r="H1965" t="s">
        <v>8246</v>
      </c>
      <c r="I1965">
        <v>1251777600</v>
      </c>
      <c r="J1965">
        <v>1247504047</v>
      </c>
      <c r="K1965" t="b">
        <v>1</v>
      </c>
      <c r="L1965">
        <v>68</v>
      </c>
      <c r="M1965" t="b">
        <v>1</v>
      </c>
      <c r="N1965" t="s">
        <v>8276</v>
      </c>
      <c r="O1965" s="8">
        <f t="shared" si="210"/>
        <v>104.42100000000001</v>
      </c>
      <c r="P1965" s="9">
        <f t="shared" si="211"/>
        <v>46.06808823529412</v>
      </c>
      <c r="Q1965" t="s">
        <v>8325</v>
      </c>
      <c r="R1965" t="s">
        <v>8326</v>
      </c>
      <c r="S1965" s="13">
        <f t="shared" si="212"/>
        <v>40007.49591435185</v>
      </c>
      <c r="T1965" s="14">
        <f t="shared" si="213"/>
        <v>40056.958333333328</v>
      </c>
      <c r="U1965" s="13" t="str">
        <f t="shared" si="214"/>
        <v>Jul</v>
      </c>
      <c r="V1965" t="str">
        <f t="shared" si="215"/>
        <v>Aug</v>
      </c>
      <c r="W1965" t="str">
        <f t="shared" si="216"/>
        <v>2009</v>
      </c>
    </row>
    <row r="1966" spans="1:23" ht="45" x14ac:dyDescent="0.2">
      <c r="A1966">
        <v>1277</v>
      </c>
      <c r="B1966" s="3" t="s">
        <v>1278</v>
      </c>
      <c r="C1966" s="3" t="s">
        <v>5387</v>
      </c>
      <c r="D1966">
        <v>15000</v>
      </c>
      <c r="E1966">
        <v>15918.65</v>
      </c>
      <c r="F1966" t="s">
        <v>8219</v>
      </c>
      <c r="G1966" t="s">
        <v>8224</v>
      </c>
      <c r="H1966" t="s">
        <v>8246</v>
      </c>
      <c r="I1966">
        <v>1346765347</v>
      </c>
      <c r="J1966">
        <v>1343741347</v>
      </c>
      <c r="K1966" t="b">
        <v>1</v>
      </c>
      <c r="L1966">
        <v>413</v>
      </c>
      <c r="M1966" t="b">
        <v>1</v>
      </c>
      <c r="N1966" t="s">
        <v>8276</v>
      </c>
      <c r="O1966" s="8">
        <f t="shared" si="210"/>
        <v>106.12433333333333</v>
      </c>
      <c r="P1966" s="9">
        <f t="shared" si="211"/>
        <v>38.543946731234868</v>
      </c>
      <c r="Q1966" t="s">
        <v>8325</v>
      </c>
      <c r="R1966" t="s">
        <v>8326</v>
      </c>
      <c r="S1966" s="13">
        <f t="shared" si="212"/>
        <v>41121.35355324074</v>
      </c>
      <c r="T1966" s="14">
        <f t="shared" si="213"/>
        <v>41156.35355324074</v>
      </c>
      <c r="U1966" s="13" t="str">
        <f t="shared" si="214"/>
        <v>Jul</v>
      </c>
      <c r="V1966" t="str">
        <f t="shared" si="215"/>
        <v>Sep</v>
      </c>
      <c r="W1966" t="str">
        <f t="shared" si="216"/>
        <v>2012</v>
      </c>
    </row>
    <row r="1967" spans="1:23" ht="45" x14ac:dyDescent="0.2">
      <c r="A1967">
        <v>1281</v>
      </c>
      <c r="B1967" s="3" t="s">
        <v>1282</v>
      </c>
      <c r="C1967" s="3" t="s">
        <v>5391</v>
      </c>
      <c r="D1967">
        <v>7000</v>
      </c>
      <c r="E1967">
        <v>7750</v>
      </c>
      <c r="F1967" t="s">
        <v>8219</v>
      </c>
      <c r="G1967" t="s">
        <v>8224</v>
      </c>
      <c r="H1967" t="s">
        <v>8246</v>
      </c>
      <c r="I1967">
        <v>1375033836</v>
      </c>
      <c r="J1967">
        <v>1373305836</v>
      </c>
      <c r="K1967" t="b">
        <v>1</v>
      </c>
      <c r="L1967">
        <v>74</v>
      </c>
      <c r="M1967" t="b">
        <v>1</v>
      </c>
      <c r="N1967" t="s">
        <v>8276</v>
      </c>
      <c r="O1967" s="8">
        <f t="shared" si="210"/>
        <v>110.71428571428572</v>
      </c>
      <c r="P1967" s="9">
        <f t="shared" si="211"/>
        <v>104.72972972972973</v>
      </c>
      <c r="Q1967" t="s">
        <v>8325</v>
      </c>
      <c r="R1967" t="s">
        <v>8326</v>
      </c>
      <c r="S1967" s="13">
        <f t="shared" si="212"/>
        <v>41463.535138888888</v>
      </c>
      <c r="T1967" s="14">
        <f t="shared" si="213"/>
        <v>41483.535138888888</v>
      </c>
      <c r="U1967" s="13" t="str">
        <f t="shared" si="214"/>
        <v>Jul</v>
      </c>
      <c r="V1967" t="str">
        <f t="shared" si="215"/>
        <v>Jul</v>
      </c>
      <c r="W1967" t="str">
        <f t="shared" si="216"/>
        <v>2013</v>
      </c>
    </row>
    <row r="1968" spans="1:23" ht="45" x14ac:dyDescent="0.2">
      <c r="A1968">
        <v>1288</v>
      </c>
      <c r="B1968" s="3" t="s">
        <v>1289</v>
      </c>
      <c r="C1968" s="3" t="s">
        <v>5398</v>
      </c>
      <c r="D1968">
        <v>4000</v>
      </c>
      <c r="E1968">
        <v>4018</v>
      </c>
      <c r="F1968" t="s">
        <v>8219</v>
      </c>
      <c r="G1968" t="s">
        <v>8224</v>
      </c>
      <c r="H1968" t="s">
        <v>8246</v>
      </c>
      <c r="I1968">
        <v>1470801600</v>
      </c>
      <c r="J1968">
        <v>1468122163</v>
      </c>
      <c r="K1968" t="b">
        <v>0</v>
      </c>
      <c r="L1968">
        <v>61</v>
      </c>
      <c r="M1968" t="b">
        <v>1</v>
      </c>
      <c r="N1968" t="s">
        <v>8271</v>
      </c>
      <c r="O1968" s="8">
        <f t="shared" si="210"/>
        <v>100.44999999999999</v>
      </c>
      <c r="P1968" s="9">
        <f t="shared" si="211"/>
        <v>65.868852459016395</v>
      </c>
      <c r="Q1968" t="s">
        <v>8317</v>
      </c>
      <c r="R1968" t="s">
        <v>8318</v>
      </c>
      <c r="S1968" s="13">
        <f t="shared" si="212"/>
        <v>42560.946331018517</v>
      </c>
      <c r="T1968" s="14">
        <f t="shared" si="213"/>
        <v>42591.958333333336</v>
      </c>
      <c r="U1968" s="13" t="str">
        <f t="shared" si="214"/>
        <v>Jul</v>
      </c>
      <c r="V1968" t="str">
        <f t="shared" si="215"/>
        <v>Aug</v>
      </c>
      <c r="W1968" t="str">
        <f t="shared" si="216"/>
        <v>2016</v>
      </c>
    </row>
    <row r="1969" spans="1:23" ht="45" x14ac:dyDescent="0.2">
      <c r="A1969">
        <v>1301</v>
      </c>
      <c r="B1969" s="3" t="s">
        <v>1302</v>
      </c>
      <c r="C1969" s="3" t="s">
        <v>5411</v>
      </c>
      <c r="D1969">
        <v>2000</v>
      </c>
      <c r="E1969">
        <v>2055</v>
      </c>
      <c r="F1969" t="s">
        <v>8219</v>
      </c>
      <c r="G1969" t="s">
        <v>8224</v>
      </c>
      <c r="H1969" t="s">
        <v>8246</v>
      </c>
      <c r="I1969">
        <v>1437447600</v>
      </c>
      <c r="J1969">
        <v>1436551178</v>
      </c>
      <c r="K1969" t="b">
        <v>0</v>
      </c>
      <c r="L1969">
        <v>29</v>
      </c>
      <c r="M1969" t="b">
        <v>1</v>
      </c>
      <c r="N1969" t="s">
        <v>8271</v>
      </c>
      <c r="O1969" s="8">
        <f t="shared" si="210"/>
        <v>102.75000000000001</v>
      </c>
      <c r="P1969" s="9">
        <f t="shared" si="211"/>
        <v>70.862068965517238</v>
      </c>
      <c r="Q1969" t="s">
        <v>8317</v>
      </c>
      <c r="R1969" t="s">
        <v>8318</v>
      </c>
      <c r="S1969" s="13">
        <f t="shared" si="212"/>
        <v>42195.541412037033</v>
      </c>
      <c r="T1969" s="14">
        <f t="shared" si="213"/>
        <v>42205.916666666664</v>
      </c>
      <c r="U1969" s="13" t="str">
        <f t="shared" si="214"/>
        <v>Jul</v>
      </c>
      <c r="V1969" t="str">
        <f t="shared" si="215"/>
        <v>Jul</v>
      </c>
      <c r="W1969" t="str">
        <f t="shared" si="216"/>
        <v>2015</v>
      </c>
    </row>
    <row r="1970" spans="1:23" ht="30" x14ac:dyDescent="0.2">
      <c r="A1970">
        <v>1303</v>
      </c>
      <c r="B1970" s="3" t="s">
        <v>1304</v>
      </c>
      <c r="C1970" s="3" t="s">
        <v>5413</v>
      </c>
      <c r="D1970">
        <v>3500</v>
      </c>
      <c r="E1970">
        <v>4559.13</v>
      </c>
      <c r="F1970" t="s">
        <v>8219</v>
      </c>
      <c r="G1970" t="s">
        <v>8225</v>
      </c>
      <c r="H1970" t="s">
        <v>8247</v>
      </c>
      <c r="I1970">
        <v>1469962800</v>
      </c>
      <c r="J1970">
        <v>1468578920</v>
      </c>
      <c r="K1970" t="b">
        <v>0</v>
      </c>
      <c r="L1970">
        <v>108</v>
      </c>
      <c r="M1970" t="b">
        <v>1</v>
      </c>
      <c r="N1970" t="s">
        <v>8271</v>
      </c>
      <c r="O1970" s="8">
        <f t="shared" si="210"/>
        <v>130.26085714285716</v>
      </c>
      <c r="P1970" s="9">
        <f t="shared" si="211"/>
        <v>42.214166666666671</v>
      </c>
      <c r="Q1970" t="s">
        <v>8317</v>
      </c>
      <c r="R1970" t="s">
        <v>8318</v>
      </c>
      <c r="S1970" s="13">
        <f t="shared" si="212"/>
        <v>42566.232870370368</v>
      </c>
      <c r="T1970" s="14">
        <f t="shared" si="213"/>
        <v>42582.249999999993</v>
      </c>
      <c r="U1970" s="13" t="str">
        <f t="shared" si="214"/>
        <v>Jul</v>
      </c>
      <c r="V1970" t="str">
        <f t="shared" si="215"/>
        <v>Jul</v>
      </c>
      <c r="W1970" t="str">
        <f t="shared" si="216"/>
        <v>2016</v>
      </c>
    </row>
    <row r="1971" spans="1:23" ht="45" x14ac:dyDescent="0.2">
      <c r="A1971">
        <v>1352</v>
      </c>
      <c r="B1971" s="3" t="s">
        <v>1353</v>
      </c>
      <c r="C1971" s="3" t="s">
        <v>5462</v>
      </c>
      <c r="D1971">
        <v>10000</v>
      </c>
      <c r="E1971">
        <v>13614</v>
      </c>
      <c r="F1971" t="s">
        <v>8219</v>
      </c>
      <c r="G1971" t="s">
        <v>8224</v>
      </c>
      <c r="H1971" t="s">
        <v>8246</v>
      </c>
      <c r="I1971">
        <v>1441425540</v>
      </c>
      <c r="J1971">
        <v>1436968366</v>
      </c>
      <c r="K1971" t="b">
        <v>0</v>
      </c>
      <c r="L1971">
        <v>227</v>
      </c>
      <c r="M1971" t="b">
        <v>1</v>
      </c>
      <c r="N1971" t="s">
        <v>8274</v>
      </c>
      <c r="O1971" s="8">
        <f t="shared" si="210"/>
        <v>136.13999999999999</v>
      </c>
      <c r="P1971" s="9">
        <f t="shared" si="211"/>
        <v>59.973568281938327</v>
      </c>
      <c r="Q1971" t="s">
        <v>8322</v>
      </c>
      <c r="R1971" t="s">
        <v>8323</v>
      </c>
      <c r="S1971" s="13">
        <f t="shared" si="212"/>
        <v>42200.369976851849</v>
      </c>
      <c r="T1971" s="14">
        <f t="shared" si="213"/>
        <v>42251.957638888889</v>
      </c>
      <c r="U1971" s="13" t="str">
        <f t="shared" si="214"/>
        <v>Jul</v>
      </c>
      <c r="V1971" t="str">
        <f t="shared" si="215"/>
        <v>Sep</v>
      </c>
      <c r="W1971" t="str">
        <f t="shared" si="216"/>
        <v>2015</v>
      </c>
    </row>
    <row r="1972" spans="1:23" ht="30" x14ac:dyDescent="0.2">
      <c r="A1972">
        <v>1360</v>
      </c>
      <c r="B1972" s="3" t="s">
        <v>1361</v>
      </c>
      <c r="C1972" s="3" t="s">
        <v>5470</v>
      </c>
      <c r="D1972">
        <v>1500</v>
      </c>
      <c r="E1972">
        <v>2598</v>
      </c>
      <c r="F1972" t="s">
        <v>8219</v>
      </c>
      <c r="G1972" t="s">
        <v>8224</v>
      </c>
      <c r="H1972" t="s">
        <v>8246</v>
      </c>
      <c r="I1972">
        <v>1343943420</v>
      </c>
      <c r="J1972">
        <v>1341524220</v>
      </c>
      <c r="K1972" t="b">
        <v>0</v>
      </c>
      <c r="L1972">
        <v>81</v>
      </c>
      <c r="M1972" t="b">
        <v>1</v>
      </c>
      <c r="N1972" t="s">
        <v>8274</v>
      </c>
      <c r="O1972" s="8">
        <f t="shared" si="210"/>
        <v>173.2</v>
      </c>
      <c r="P1972" s="9">
        <f t="shared" si="211"/>
        <v>32.074074074074076</v>
      </c>
      <c r="Q1972" t="s">
        <v>8322</v>
      </c>
      <c r="R1972" t="s">
        <v>8323</v>
      </c>
      <c r="S1972" s="13">
        <f t="shared" si="212"/>
        <v>41095.692361111105</v>
      </c>
      <c r="T1972" s="14">
        <f t="shared" si="213"/>
        <v>41123.692361111105</v>
      </c>
      <c r="U1972" s="13" t="str">
        <f t="shared" si="214"/>
        <v>Jul</v>
      </c>
      <c r="V1972" t="str">
        <f t="shared" si="215"/>
        <v>Aug</v>
      </c>
      <c r="W1972" t="str">
        <f t="shared" si="216"/>
        <v>2012</v>
      </c>
    </row>
    <row r="1973" spans="1:23" ht="30" x14ac:dyDescent="0.2">
      <c r="A1973">
        <v>1362</v>
      </c>
      <c r="B1973" s="3" t="s">
        <v>1363</v>
      </c>
      <c r="C1973" s="3" t="s">
        <v>5472</v>
      </c>
      <c r="D1973">
        <v>1000</v>
      </c>
      <c r="E1973">
        <v>1091</v>
      </c>
      <c r="F1973" t="s">
        <v>8219</v>
      </c>
      <c r="G1973" t="s">
        <v>8224</v>
      </c>
      <c r="H1973" t="s">
        <v>8246</v>
      </c>
      <c r="I1973">
        <v>1378592731</v>
      </c>
      <c r="J1973">
        <v>1373408731</v>
      </c>
      <c r="K1973" t="b">
        <v>0</v>
      </c>
      <c r="L1973">
        <v>25</v>
      </c>
      <c r="M1973" t="b">
        <v>1</v>
      </c>
      <c r="N1973" t="s">
        <v>8274</v>
      </c>
      <c r="O1973" s="8">
        <f t="shared" si="210"/>
        <v>109.1</v>
      </c>
      <c r="P1973" s="9">
        <f t="shared" si="211"/>
        <v>43.64</v>
      </c>
      <c r="Q1973" t="s">
        <v>8322</v>
      </c>
      <c r="R1973" t="s">
        <v>8323</v>
      </c>
      <c r="S1973" s="13">
        <f t="shared" si="212"/>
        <v>41464.726053240738</v>
      </c>
      <c r="T1973" s="14">
        <f t="shared" si="213"/>
        <v>41524.726053240738</v>
      </c>
      <c r="U1973" s="13" t="str">
        <f t="shared" si="214"/>
        <v>Jul</v>
      </c>
      <c r="V1973" t="str">
        <f t="shared" si="215"/>
        <v>Sep</v>
      </c>
      <c r="W1973" t="str">
        <f t="shared" si="216"/>
        <v>2013</v>
      </c>
    </row>
    <row r="1974" spans="1:23" x14ac:dyDescent="0.2">
      <c r="A1974">
        <v>1378</v>
      </c>
      <c r="B1974" s="3" t="s">
        <v>1379</v>
      </c>
      <c r="C1974" s="3" t="s">
        <v>5488</v>
      </c>
      <c r="D1974">
        <v>2000</v>
      </c>
      <c r="E1974">
        <v>4067</v>
      </c>
      <c r="F1974" t="s">
        <v>8219</v>
      </c>
      <c r="G1974" t="s">
        <v>8225</v>
      </c>
      <c r="H1974" t="s">
        <v>8247</v>
      </c>
      <c r="I1974">
        <v>1470075210</v>
      </c>
      <c r="J1974">
        <v>1468779210</v>
      </c>
      <c r="K1974" t="b">
        <v>0</v>
      </c>
      <c r="L1974">
        <v>133</v>
      </c>
      <c r="M1974" t="b">
        <v>1</v>
      </c>
      <c r="N1974" t="s">
        <v>8276</v>
      </c>
      <c r="O1974" s="8">
        <f t="shared" si="210"/>
        <v>203.35000000000002</v>
      </c>
      <c r="P1974" s="9">
        <f t="shared" si="211"/>
        <v>30.578947368421051</v>
      </c>
      <c r="Q1974" t="s">
        <v>8325</v>
      </c>
      <c r="R1974" t="s">
        <v>8326</v>
      </c>
      <c r="S1974" s="13">
        <f t="shared" si="212"/>
        <v>42568.551041666666</v>
      </c>
      <c r="T1974" s="14">
        <f t="shared" si="213"/>
        <v>42583.551041666666</v>
      </c>
      <c r="U1974" s="13" t="str">
        <f t="shared" si="214"/>
        <v>Jul</v>
      </c>
      <c r="V1974" t="str">
        <f t="shared" si="215"/>
        <v>Aug</v>
      </c>
      <c r="W1974" t="str">
        <f t="shared" si="216"/>
        <v>2016</v>
      </c>
    </row>
    <row r="1975" spans="1:23" ht="30" x14ac:dyDescent="0.2">
      <c r="A1975">
        <v>1389</v>
      </c>
      <c r="B1975" s="3" t="s">
        <v>1390</v>
      </c>
      <c r="C1975" s="3" t="s">
        <v>5499</v>
      </c>
      <c r="D1975">
        <v>500</v>
      </c>
      <c r="E1975">
        <v>727</v>
      </c>
      <c r="F1975" t="s">
        <v>8219</v>
      </c>
      <c r="G1975" t="s">
        <v>8225</v>
      </c>
      <c r="H1975" t="s">
        <v>8247</v>
      </c>
      <c r="I1975">
        <v>1471087957</v>
      </c>
      <c r="J1975">
        <v>1468495957</v>
      </c>
      <c r="K1975" t="b">
        <v>0</v>
      </c>
      <c r="L1975">
        <v>34</v>
      </c>
      <c r="M1975" t="b">
        <v>1</v>
      </c>
      <c r="N1975" t="s">
        <v>8276</v>
      </c>
      <c r="O1975" s="8">
        <f t="shared" si="210"/>
        <v>145.4</v>
      </c>
      <c r="P1975" s="9">
        <f t="shared" si="211"/>
        <v>21.382352941176471</v>
      </c>
      <c r="Q1975" t="s">
        <v>8325</v>
      </c>
      <c r="R1975" t="s">
        <v>8326</v>
      </c>
      <c r="S1975" s="13">
        <f t="shared" si="212"/>
        <v>42565.272650462961</v>
      </c>
      <c r="T1975" s="14">
        <f t="shared" si="213"/>
        <v>42595.272650462961</v>
      </c>
      <c r="U1975" s="13" t="str">
        <f t="shared" si="214"/>
        <v>Jul</v>
      </c>
      <c r="V1975" t="str">
        <f t="shared" si="215"/>
        <v>Aug</v>
      </c>
      <c r="W1975" t="str">
        <f t="shared" si="216"/>
        <v>2016</v>
      </c>
    </row>
    <row r="1976" spans="1:23" ht="45" x14ac:dyDescent="0.2">
      <c r="A1976">
        <v>1391</v>
      </c>
      <c r="B1976" s="3" t="s">
        <v>1392</v>
      </c>
      <c r="C1976" s="3" t="s">
        <v>5501</v>
      </c>
      <c r="D1976">
        <v>500</v>
      </c>
      <c r="E1976">
        <v>551</v>
      </c>
      <c r="F1976" t="s">
        <v>8219</v>
      </c>
      <c r="G1976" t="s">
        <v>8224</v>
      </c>
      <c r="H1976" t="s">
        <v>8246</v>
      </c>
      <c r="I1976">
        <v>1440219540</v>
      </c>
      <c r="J1976">
        <v>1436369818</v>
      </c>
      <c r="K1976" t="b">
        <v>0</v>
      </c>
      <c r="L1976">
        <v>13</v>
      </c>
      <c r="M1976" t="b">
        <v>1</v>
      </c>
      <c r="N1976" t="s">
        <v>8276</v>
      </c>
      <c r="O1976" s="8">
        <f t="shared" si="210"/>
        <v>110.2</v>
      </c>
      <c r="P1976" s="9">
        <f t="shared" si="211"/>
        <v>42.384615384615387</v>
      </c>
      <c r="Q1976" t="s">
        <v>8325</v>
      </c>
      <c r="R1976" t="s">
        <v>8326</v>
      </c>
      <c r="S1976" s="13">
        <f t="shared" si="212"/>
        <v>42193.442337962959</v>
      </c>
      <c r="T1976" s="14">
        <f t="shared" si="213"/>
        <v>42237.999305555553</v>
      </c>
      <c r="U1976" s="13" t="str">
        <f t="shared" si="214"/>
        <v>Jul</v>
      </c>
      <c r="V1976" t="str">
        <f t="shared" si="215"/>
        <v>Aug</v>
      </c>
      <c r="W1976" t="str">
        <f t="shared" si="216"/>
        <v>2015</v>
      </c>
    </row>
    <row r="1977" spans="1:23" x14ac:dyDescent="0.2">
      <c r="A1977">
        <v>1393</v>
      </c>
      <c r="B1977" s="3" t="s">
        <v>1394</v>
      </c>
      <c r="C1977" s="3" t="s">
        <v>5503</v>
      </c>
      <c r="D1977">
        <v>10000</v>
      </c>
      <c r="E1977">
        <v>10235</v>
      </c>
      <c r="F1977" t="s">
        <v>8219</v>
      </c>
      <c r="G1977" t="s">
        <v>8224</v>
      </c>
      <c r="H1977" t="s">
        <v>8246</v>
      </c>
      <c r="I1977">
        <v>1470068523</v>
      </c>
      <c r="J1977">
        <v>1467476523</v>
      </c>
      <c r="K1977" t="b">
        <v>0</v>
      </c>
      <c r="L1977">
        <v>52</v>
      </c>
      <c r="M1977" t="b">
        <v>1</v>
      </c>
      <c r="N1977" t="s">
        <v>8276</v>
      </c>
      <c r="O1977" s="8">
        <f t="shared" si="210"/>
        <v>102.35000000000001</v>
      </c>
      <c r="P1977" s="9">
        <f t="shared" si="211"/>
        <v>196.82692307692307</v>
      </c>
      <c r="Q1977" t="s">
        <v>8325</v>
      </c>
      <c r="R1977" t="s">
        <v>8326</v>
      </c>
      <c r="S1977" s="13">
        <f t="shared" si="212"/>
        <v>42553.473645833328</v>
      </c>
      <c r="T1977" s="14">
        <f t="shared" si="213"/>
        <v>42583.473645833328</v>
      </c>
      <c r="U1977" s="13" t="str">
        <f t="shared" si="214"/>
        <v>Jul</v>
      </c>
      <c r="V1977" t="str">
        <f t="shared" si="215"/>
        <v>Aug</v>
      </c>
      <c r="W1977" t="str">
        <f t="shared" si="216"/>
        <v>2016</v>
      </c>
    </row>
    <row r="1978" spans="1:23" ht="45" x14ac:dyDescent="0.2">
      <c r="A1978">
        <v>1480</v>
      </c>
      <c r="B1978" s="3" t="s">
        <v>1481</v>
      </c>
      <c r="C1978" s="3" t="s">
        <v>5590</v>
      </c>
      <c r="D1978">
        <v>50000</v>
      </c>
      <c r="E1978">
        <v>58520.2</v>
      </c>
      <c r="F1978" t="s">
        <v>8219</v>
      </c>
      <c r="G1978" t="s">
        <v>8224</v>
      </c>
      <c r="H1978" t="s">
        <v>8246</v>
      </c>
      <c r="I1978">
        <v>1374858000</v>
      </c>
      <c r="J1978">
        <v>1373408699</v>
      </c>
      <c r="K1978" t="b">
        <v>1</v>
      </c>
      <c r="L1978">
        <v>635</v>
      </c>
      <c r="M1978" t="b">
        <v>1</v>
      </c>
      <c r="N1978" t="s">
        <v>8288</v>
      </c>
      <c r="O1978" s="8">
        <f t="shared" si="210"/>
        <v>117.04040000000001</v>
      </c>
      <c r="P1978" s="9">
        <f t="shared" si="211"/>
        <v>92.157795275590544</v>
      </c>
      <c r="Q1978" t="s">
        <v>8322</v>
      </c>
      <c r="R1978" t="s">
        <v>8342</v>
      </c>
      <c r="S1978" s="13">
        <f t="shared" si="212"/>
        <v>41464.725682870368</v>
      </c>
      <c r="T1978" s="14">
        <f t="shared" si="213"/>
        <v>41481.5</v>
      </c>
      <c r="U1978" s="13" t="str">
        <f t="shared" si="214"/>
        <v>Jul</v>
      </c>
      <c r="V1978" t="str">
        <f t="shared" si="215"/>
        <v>Jul</v>
      </c>
      <c r="W1978" t="str">
        <f t="shared" si="216"/>
        <v>2013</v>
      </c>
    </row>
    <row r="1979" spans="1:23" ht="45" x14ac:dyDescent="0.2">
      <c r="A1979">
        <v>1525</v>
      </c>
      <c r="B1979" s="3" t="s">
        <v>1526</v>
      </c>
      <c r="C1979" s="3" t="s">
        <v>5635</v>
      </c>
      <c r="D1979">
        <v>2600</v>
      </c>
      <c r="E1979">
        <v>4524.1499999999996</v>
      </c>
      <c r="F1979" t="s">
        <v>8219</v>
      </c>
      <c r="G1979" t="s">
        <v>8224</v>
      </c>
      <c r="H1979" t="s">
        <v>8246</v>
      </c>
      <c r="I1979">
        <v>1471539138</v>
      </c>
      <c r="J1979">
        <v>1468947138</v>
      </c>
      <c r="K1979" t="b">
        <v>1</v>
      </c>
      <c r="L1979">
        <v>140</v>
      </c>
      <c r="M1979" t="b">
        <v>1</v>
      </c>
      <c r="N1979" t="s">
        <v>8285</v>
      </c>
      <c r="O1979" s="8">
        <f t="shared" si="210"/>
        <v>174.00576923076923</v>
      </c>
      <c r="P1979" s="9">
        <f t="shared" si="211"/>
        <v>32.315357142857138</v>
      </c>
      <c r="Q1979" t="s">
        <v>8338</v>
      </c>
      <c r="R1979" t="s">
        <v>8339</v>
      </c>
      <c r="S1979" s="13">
        <f t="shared" si="212"/>
        <v>42570.494652777772</v>
      </c>
      <c r="T1979" s="14">
        <f t="shared" si="213"/>
        <v>42600.494652777772</v>
      </c>
      <c r="U1979" s="13" t="str">
        <f t="shared" si="214"/>
        <v>Jul</v>
      </c>
      <c r="V1979" t="str">
        <f t="shared" si="215"/>
        <v>Aug</v>
      </c>
      <c r="W1979" t="str">
        <f t="shared" si="216"/>
        <v>2016</v>
      </c>
    </row>
    <row r="1980" spans="1:23" ht="45" x14ac:dyDescent="0.2">
      <c r="A1980">
        <v>1536</v>
      </c>
      <c r="B1980" s="3" t="s">
        <v>1537</v>
      </c>
      <c r="C1980" s="3" t="s">
        <v>5646</v>
      </c>
      <c r="D1980">
        <v>12000</v>
      </c>
      <c r="E1980">
        <v>30037.01</v>
      </c>
      <c r="F1980" t="s">
        <v>8219</v>
      </c>
      <c r="G1980" t="s">
        <v>8224</v>
      </c>
      <c r="H1980" t="s">
        <v>8246</v>
      </c>
      <c r="I1980">
        <v>1440702910</v>
      </c>
      <c r="J1980">
        <v>1438110910</v>
      </c>
      <c r="K1980" t="b">
        <v>1</v>
      </c>
      <c r="L1980">
        <v>455</v>
      </c>
      <c r="M1980" t="b">
        <v>1</v>
      </c>
      <c r="N1980" t="s">
        <v>8285</v>
      </c>
      <c r="O1980" s="8">
        <f t="shared" si="210"/>
        <v>250.30841666666666</v>
      </c>
      <c r="P1980" s="9">
        <f t="shared" si="211"/>
        <v>66.015406593406595</v>
      </c>
      <c r="Q1980" t="s">
        <v>8338</v>
      </c>
      <c r="R1980" t="s">
        <v>8339</v>
      </c>
      <c r="S1980" s="13">
        <f t="shared" si="212"/>
        <v>42213.593865740739</v>
      </c>
      <c r="T1980" s="14">
        <f t="shared" si="213"/>
        <v>42243.593865740739</v>
      </c>
      <c r="U1980" s="13" t="str">
        <f t="shared" si="214"/>
        <v>Jul</v>
      </c>
      <c r="V1980" t="str">
        <f t="shared" si="215"/>
        <v>Aug</v>
      </c>
      <c r="W1980" t="str">
        <f t="shared" si="216"/>
        <v>2015</v>
      </c>
    </row>
    <row r="1981" spans="1:23" ht="45" x14ac:dyDescent="0.2">
      <c r="A1981">
        <v>1537</v>
      </c>
      <c r="B1981" s="3" t="s">
        <v>1538</v>
      </c>
      <c r="C1981" s="3" t="s">
        <v>5647</v>
      </c>
      <c r="D1981">
        <v>12000</v>
      </c>
      <c r="E1981">
        <v>21588</v>
      </c>
      <c r="F1981" t="s">
        <v>8219</v>
      </c>
      <c r="G1981" t="s">
        <v>8236</v>
      </c>
      <c r="H1981" t="s">
        <v>8249</v>
      </c>
      <c r="I1981">
        <v>1470506400</v>
      </c>
      <c r="J1981">
        <v>1467358427</v>
      </c>
      <c r="K1981" t="b">
        <v>1</v>
      </c>
      <c r="L1981">
        <v>224</v>
      </c>
      <c r="M1981" t="b">
        <v>1</v>
      </c>
      <c r="N1981" t="s">
        <v>8285</v>
      </c>
      <c r="O1981" s="8">
        <f t="shared" si="210"/>
        <v>179.9</v>
      </c>
      <c r="P1981" s="9">
        <f t="shared" si="211"/>
        <v>96.375</v>
      </c>
      <c r="Q1981" t="s">
        <v>8338</v>
      </c>
      <c r="R1981" t="s">
        <v>8339</v>
      </c>
      <c r="S1981" s="13">
        <f t="shared" si="212"/>
        <v>42552.106793981475</v>
      </c>
      <c r="T1981" s="14">
        <f t="shared" si="213"/>
        <v>42588.541666666664</v>
      </c>
      <c r="U1981" s="13" t="str">
        <f t="shared" si="214"/>
        <v>Jul</v>
      </c>
      <c r="V1981" t="str">
        <f t="shared" si="215"/>
        <v>Aug</v>
      </c>
      <c r="W1981" t="str">
        <f t="shared" si="216"/>
        <v>2016</v>
      </c>
    </row>
    <row r="1982" spans="1:23" ht="45" x14ac:dyDescent="0.2">
      <c r="A1982">
        <v>1605</v>
      </c>
      <c r="B1982" s="3" t="s">
        <v>1606</v>
      </c>
      <c r="C1982" s="3" t="s">
        <v>5715</v>
      </c>
      <c r="D1982">
        <v>6000</v>
      </c>
      <c r="E1982">
        <v>6041.6</v>
      </c>
      <c r="F1982" t="s">
        <v>8219</v>
      </c>
      <c r="G1982" t="s">
        <v>8224</v>
      </c>
      <c r="H1982" t="s">
        <v>8246</v>
      </c>
      <c r="I1982">
        <v>1312182000</v>
      </c>
      <c r="J1982">
        <v>1311380313</v>
      </c>
      <c r="K1982" t="b">
        <v>0</v>
      </c>
      <c r="L1982">
        <v>44</v>
      </c>
      <c r="M1982" t="b">
        <v>1</v>
      </c>
      <c r="N1982" t="s">
        <v>8276</v>
      </c>
      <c r="O1982" s="8">
        <f t="shared" si="210"/>
        <v>100.69333333333334</v>
      </c>
      <c r="P1982" s="9">
        <f t="shared" si="211"/>
        <v>137.30909090909091</v>
      </c>
      <c r="Q1982" t="s">
        <v>8325</v>
      </c>
      <c r="R1982" t="s">
        <v>8326</v>
      </c>
      <c r="S1982" s="13">
        <f t="shared" si="212"/>
        <v>40746.804548611108</v>
      </c>
      <c r="T1982" s="14">
        <f t="shared" si="213"/>
        <v>40756.083333333328</v>
      </c>
      <c r="U1982" s="13" t="str">
        <f t="shared" si="214"/>
        <v>Jul</v>
      </c>
      <c r="V1982" t="str">
        <f t="shared" si="215"/>
        <v>Aug</v>
      </c>
      <c r="W1982" t="str">
        <f t="shared" si="216"/>
        <v>2011</v>
      </c>
    </row>
    <row r="1983" spans="1:23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10"/>
        <v>5.08</v>
      </c>
      <c r="P1983" s="9">
        <f t="shared" si="211"/>
        <v>31.75</v>
      </c>
      <c r="Q1983" t="s">
        <v>8338</v>
      </c>
      <c r="R1983" t="s">
        <v>8350</v>
      </c>
      <c r="S1983" s="13">
        <f t="shared" si="212"/>
        <v>41799.516956018517</v>
      </c>
      <c r="T1983" s="14">
        <f t="shared" si="213"/>
        <v>41829.516956018517</v>
      </c>
      <c r="U1983" s="13" t="str">
        <f t="shared" si="214"/>
        <v>Jun</v>
      </c>
      <c r="V1983" t="str">
        <f t="shared" si="215"/>
        <v>Jul</v>
      </c>
      <c r="W1983" t="str">
        <f t="shared" si="216"/>
        <v>2014</v>
      </c>
    </row>
    <row r="1984" spans="1:23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10"/>
        <v>0</v>
      </c>
      <c r="P1984" s="9">
        <f t="shared" si="211"/>
        <v>0</v>
      </c>
      <c r="Q1984" t="s">
        <v>8338</v>
      </c>
      <c r="R1984" t="s">
        <v>8350</v>
      </c>
      <c r="S1984" s="13">
        <f t="shared" si="212"/>
        <v>42678.378321759257</v>
      </c>
      <c r="T1984" s="14">
        <f t="shared" si="213"/>
        <v>42708.419988425921</v>
      </c>
      <c r="U1984" s="13" t="str">
        <f t="shared" si="214"/>
        <v>Nov</v>
      </c>
      <c r="V1984" t="str">
        <f t="shared" si="215"/>
        <v>Dec</v>
      </c>
      <c r="W1984" t="str">
        <f t="shared" si="216"/>
        <v>2016</v>
      </c>
    </row>
    <row r="1985" spans="1:23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10"/>
        <v>4.3</v>
      </c>
      <c r="P1985" s="9">
        <f t="shared" si="211"/>
        <v>88.6875</v>
      </c>
      <c r="Q1985" t="s">
        <v>8338</v>
      </c>
      <c r="R1985" t="s">
        <v>8350</v>
      </c>
      <c r="S1985" s="13">
        <f t="shared" si="212"/>
        <v>42592.803449074076</v>
      </c>
      <c r="T1985" s="14">
        <f t="shared" si="213"/>
        <v>42615.083333333336</v>
      </c>
      <c r="U1985" s="13" t="str">
        <f t="shared" si="214"/>
        <v>Aug</v>
      </c>
      <c r="V1985" t="str">
        <f t="shared" si="215"/>
        <v>Sep</v>
      </c>
      <c r="W1985" t="str">
        <f t="shared" si="216"/>
        <v>2016</v>
      </c>
    </row>
    <row r="1986" spans="1:23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217">(E1986/D1986)*100</f>
        <v>21.146666666666665</v>
      </c>
      <c r="P1986" s="9">
        <f t="shared" ref="P1986:P2049" si="218">IFERROR(E1986/L1986,0)</f>
        <v>453.14285714285717</v>
      </c>
      <c r="Q1986" t="s">
        <v>8338</v>
      </c>
      <c r="R1986" t="s">
        <v>8350</v>
      </c>
      <c r="S1986" s="13">
        <f t="shared" ref="S1986:S2049" si="219">(J1986/86400)+25569+(-5/24)</f>
        <v>41913.581956018512</v>
      </c>
      <c r="T1986" s="14">
        <f t="shared" ref="T1986:T2049" si="220">(I1986/86400)+25569+(-5/24)</f>
        <v>41973.623622685183</v>
      </c>
      <c r="U1986" s="13" t="str">
        <f t="shared" ref="U1986:U2049" si="221">TEXT((S1986),"mmm")</f>
        <v>Oct</v>
      </c>
      <c r="V1986" t="str">
        <f t="shared" ref="V1986:V2049" si="222">TEXT((T1986),"mmm")</f>
        <v>Nov</v>
      </c>
      <c r="W1986" t="str">
        <f t="shared" ref="W1986:W2049" si="223">TEXT((S1986),"yyyy")</f>
        <v>2014</v>
      </c>
    </row>
    <row r="1987" spans="1:23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217"/>
        <v>3.1875</v>
      </c>
      <c r="P1987" s="9">
        <f t="shared" si="218"/>
        <v>12.75</v>
      </c>
      <c r="Q1987" t="s">
        <v>8338</v>
      </c>
      <c r="R1987" t="s">
        <v>8350</v>
      </c>
      <c r="S1987" s="13">
        <f t="shared" si="219"/>
        <v>42555.490405092591</v>
      </c>
      <c r="T1987" s="14">
        <f t="shared" si="220"/>
        <v>42584.749999999993</v>
      </c>
      <c r="U1987" s="13" t="str">
        <f t="shared" si="221"/>
        <v>Jul</v>
      </c>
      <c r="V1987" t="str">
        <f t="shared" si="222"/>
        <v>Aug</v>
      </c>
      <c r="W1987" t="str">
        <f t="shared" si="223"/>
        <v>2016</v>
      </c>
    </row>
    <row r="1988" spans="1:23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17"/>
        <v>0.05</v>
      </c>
      <c r="P1988" s="9">
        <f t="shared" si="218"/>
        <v>1</v>
      </c>
      <c r="Q1988" t="s">
        <v>8338</v>
      </c>
      <c r="R1988" t="s">
        <v>8350</v>
      </c>
      <c r="S1988" s="13">
        <f t="shared" si="219"/>
        <v>42413.225497685184</v>
      </c>
      <c r="T1988" s="14">
        <f t="shared" si="220"/>
        <v>42443.183831018519</v>
      </c>
      <c r="U1988" s="13" t="str">
        <f t="shared" si="221"/>
        <v>Feb</v>
      </c>
      <c r="V1988" t="str">
        <f t="shared" si="222"/>
        <v>Mar</v>
      </c>
      <c r="W1988" t="str">
        <f t="shared" si="223"/>
        <v>2016</v>
      </c>
    </row>
    <row r="1989" spans="1:23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17"/>
        <v>42.472727272727276</v>
      </c>
      <c r="P1989" s="9">
        <f t="shared" si="218"/>
        <v>83.428571428571431</v>
      </c>
      <c r="Q1989" t="s">
        <v>8338</v>
      </c>
      <c r="R1989" t="s">
        <v>8350</v>
      </c>
      <c r="S1989" s="13">
        <f t="shared" si="219"/>
        <v>42034.431435185186</v>
      </c>
      <c r="T1989" s="14">
        <f t="shared" si="220"/>
        <v>42064.431435185186</v>
      </c>
      <c r="U1989" s="13" t="str">
        <f t="shared" si="221"/>
        <v>Jan</v>
      </c>
      <c r="V1989" t="str">
        <f t="shared" si="222"/>
        <v>Mar</v>
      </c>
      <c r="W1989" t="str">
        <f t="shared" si="223"/>
        <v>2015</v>
      </c>
    </row>
    <row r="1990" spans="1:23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17"/>
        <v>0.41666666666666669</v>
      </c>
      <c r="P1990" s="9">
        <f t="shared" si="218"/>
        <v>25</v>
      </c>
      <c r="Q1990" t="s">
        <v>8338</v>
      </c>
      <c r="R1990" t="s">
        <v>8350</v>
      </c>
      <c r="S1990" s="13">
        <f t="shared" si="219"/>
        <v>42206.554884259262</v>
      </c>
      <c r="T1990" s="14">
        <f t="shared" si="220"/>
        <v>42236.554884259262</v>
      </c>
      <c r="U1990" s="13" t="str">
        <f t="shared" si="221"/>
        <v>Jul</v>
      </c>
      <c r="V1990" t="str">
        <f t="shared" si="222"/>
        <v>Aug</v>
      </c>
      <c r="W1990" t="str">
        <f t="shared" si="223"/>
        <v>2015</v>
      </c>
    </row>
    <row r="1991" spans="1:23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17"/>
        <v>1</v>
      </c>
      <c r="P1991" s="9">
        <f t="shared" si="218"/>
        <v>50</v>
      </c>
      <c r="Q1991" t="s">
        <v>8338</v>
      </c>
      <c r="R1991" t="s">
        <v>8350</v>
      </c>
      <c r="S1991" s="13">
        <f t="shared" si="219"/>
        <v>42685.472314814811</v>
      </c>
      <c r="T1991" s="14">
        <f t="shared" si="220"/>
        <v>42715.472314814811</v>
      </c>
      <c r="U1991" s="13" t="str">
        <f t="shared" si="221"/>
        <v>Nov</v>
      </c>
      <c r="V1991" t="str">
        <f t="shared" si="222"/>
        <v>Dec</v>
      </c>
      <c r="W1991" t="str">
        <f t="shared" si="223"/>
        <v>2016</v>
      </c>
    </row>
    <row r="1992" spans="1:23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17"/>
        <v>16.966666666666665</v>
      </c>
      <c r="P1992" s="9">
        <f t="shared" si="218"/>
        <v>101.8</v>
      </c>
      <c r="Q1992" t="s">
        <v>8338</v>
      </c>
      <c r="R1992" t="s">
        <v>8350</v>
      </c>
      <c r="S1992" s="13">
        <f t="shared" si="219"/>
        <v>42397.987638888888</v>
      </c>
      <c r="T1992" s="14">
        <f t="shared" si="220"/>
        <v>42412.987638888888</v>
      </c>
      <c r="U1992" s="13" t="str">
        <f t="shared" si="221"/>
        <v>Jan</v>
      </c>
      <c r="V1992" t="str">
        <f t="shared" si="222"/>
        <v>Feb</v>
      </c>
      <c r="W1992" t="str">
        <f t="shared" si="223"/>
        <v>2016</v>
      </c>
    </row>
    <row r="1993" spans="1:23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17"/>
        <v>7.0000000000000009</v>
      </c>
      <c r="P1993" s="9">
        <f t="shared" si="218"/>
        <v>46.666666666666664</v>
      </c>
      <c r="Q1993" t="s">
        <v>8338</v>
      </c>
      <c r="R1993" t="s">
        <v>8350</v>
      </c>
      <c r="S1993" s="13">
        <f t="shared" si="219"/>
        <v>42167.685023148144</v>
      </c>
      <c r="T1993" s="14">
        <f t="shared" si="220"/>
        <v>42188.685023148144</v>
      </c>
      <c r="U1993" s="13" t="str">
        <f t="shared" si="221"/>
        <v>Jun</v>
      </c>
      <c r="V1993" t="str">
        <f t="shared" si="222"/>
        <v>Jul</v>
      </c>
      <c r="W1993" t="str">
        <f t="shared" si="223"/>
        <v>2015</v>
      </c>
    </row>
    <row r="1994" spans="1:23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17"/>
        <v>0.13333333333333333</v>
      </c>
      <c r="P1994" s="9">
        <f t="shared" si="218"/>
        <v>1</v>
      </c>
      <c r="Q1994" t="s">
        <v>8338</v>
      </c>
      <c r="R1994" t="s">
        <v>8350</v>
      </c>
      <c r="S1994" s="13">
        <f t="shared" si="219"/>
        <v>42022.935081018521</v>
      </c>
      <c r="T1994" s="14">
        <f t="shared" si="220"/>
        <v>42052.935081018521</v>
      </c>
      <c r="U1994" s="13" t="str">
        <f t="shared" si="221"/>
        <v>Jan</v>
      </c>
      <c r="V1994" t="str">
        <f t="shared" si="222"/>
        <v>Feb</v>
      </c>
      <c r="W1994" t="str">
        <f t="shared" si="223"/>
        <v>2015</v>
      </c>
    </row>
    <row r="1995" spans="1:23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17"/>
        <v>0</v>
      </c>
      <c r="P1995" s="9">
        <f t="shared" si="218"/>
        <v>0</v>
      </c>
      <c r="Q1995" t="s">
        <v>8338</v>
      </c>
      <c r="R1995" t="s">
        <v>8350</v>
      </c>
      <c r="S1995" s="13">
        <f t="shared" si="219"/>
        <v>42329.380057870367</v>
      </c>
      <c r="T1995" s="14">
        <f t="shared" si="220"/>
        <v>42359.380057870367</v>
      </c>
      <c r="U1995" s="13" t="str">
        <f t="shared" si="221"/>
        <v>Nov</v>
      </c>
      <c r="V1995" t="str">
        <f t="shared" si="222"/>
        <v>Dec</v>
      </c>
      <c r="W1995" t="str">
        <f t="shared" si="223"/>
        <v>2015</v>
      </c>
    </row>
    <row r="1996" spans="1:23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17"/>
        <v>0</v>
      </c>
      <c r="P1996" s="9">
        <f t="shared" si="218"/>
        <v>0</v>
      </c>
      <c r="Q1996" t="s">
        <v>8338</v>
      </c>
      <c r="R1996" t="s">
        <v>8350</v>
      </c>
      <c r="S1996" s="13">
        <f t="shared" si="219"/>
        <v>42650.797939814809</v>
      </c>
      <c r="T1996" s="14">
        <f t="shared" si="220"/>
        <v>42710.839606481481</v>
      </c>
      <c r="U1996" s="13" t="str">
        <f t="shared" si="221"/>
        <v>Oct</v>
      </c>
      <c r="V1996" t="str">
        <f t="shared" si="222"/>
        <v>Dec</v>
      </c>
      <c r="W1996" t="str">
        <f t="shared" si="223"/>
        <v>2016</v>
      </c>
    </row>
    <row r="1997" spans="1:23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17"/>
        <v>7.8</v>
      </c>
      <c r="P1997" s="9">
        <f t="shared" si="218"/>
        <v>26</v>
      </c>
      <c r="Q1997" t="s">
        <v>8338</v>
      </c>
      <c r="R1997" t="s">
        <v>8350</v>
      </c>
      <c r="S1997" s="13">
        <f t="shared" si="219"/>
        <v>42181.693703703706</v>
      </c>
      <c r="T1997" s="14">
        <f t="shared" si="220"/>
        <v>42201.693703703706</v>
      </c>
      <c r="U1997" s="13" t="str">
        <f t="shared" si="221"/>
        <v>Jun</v>
      </c>
      <c r="V1997" t="str">
        <f t="shared" si="222"/>
        <v>Jul</v>
      </c>
      <c r="W1997" t="str">
        <f t="shared" si="223"/>
        <v>2015</v>
      </c>
    </row>
    <row r="1998" spans="1:23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17"/>
        <v>0</v>
      </c>
      <c r="P1998" s="9">
        <f t="shared" si="218"/>
        <v>0</v>
      </c>
      <c r="Q1998" t="s">
        <v>8338</v>
      </c>
      <c r="R1998" t="s">
        <v>8350</v>
      </c>
      <c r="S1998" s="13">
        <f t="shared" si="219"/>
        <v>41800.611238425925</v>
      </c>
      <c r="T1998" s="14">
        <f t="shared" si="220"/>
        <v>41830.611238425925</v>
      </c>
      <c r="U1998" s="13" t="str">
        <f t="shared" si="221"/>
        <v>Jun</v>
      </c>
      <c r="V1998" t="str">
        <f t="shared" si="222"/>
        <v>Jul</v>
      </c>
      <c r="W1998" t="str">
        <f t="shared" si="223"/>
        <v>2014</v>
      </c>
    </row>
    <row r="1999" spans="1:23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17"/>
        <v>0</v>
      </c>
      <c r="P1999" s="9">
        <f t="shared" si="218"/>
        <v>0</v>
      </c>
      <c r="Q1999" t="s">
        <v>8338</v>
      </c>
      <c r="R1999" t="s">
        <v>8350</v>
      </c>
      <c r="S1999" s="13">
        <f t="shared" si="219"/>
        <v>41847.722361111111</v>
      </c>
      <c r="T1999" s="14">
        <f t="shared" si="220"/>
        <v>41877.722361111111</v>
      </c>
      <c r="U1999" s="13" t="str">
        <f t="shared" si="221"/>
        <v>Jul</v>
      </c>
      <c r="V1999" t="str">
        <f t="shared" si="222"/>
        <v>Aug</v>
      </c>
      <c r="W1999" t="str">
        <f t="shared" si="223"/>
        <v>2014</v>
      </c>
    </row>
    <row r="2000" spans="1:23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17"/>
        <v>26.200000000000003</v>
      </c>
      <c r="P2000" s="9">
        <f t="shared" si="218"/>
        <v>218.33333333333334</v>
      </c>
      <c r="Q2000" t="s">
        <v>8338</v>
      </c>
      <c r="R2000" t="s">
        <v>8350</v>
      </c>
      <c r="S2000" s="13">
        <f t="shared" si="219"/>
        <v>41806.910162037035</v>
      </c>
      <c r="T2000" s="14">
        <f t="shared" si="220"/>
        <v>41851.910162037035</v>
      </c>
      <c r="U2000" s="13" t="str">
        <f t="shared" si="221"/>
        <v>Jun</v>
      </c>
      <c r="V2000" t="str">
        <f t="shared" si="222"/>
        <v>Jul</v>
      </c>
      <c r="W2000" t="str">
        <f t="shared" si="223"/>
        <v>2014</v>
      </c>
    </row>
    <row r="2001" spans="1:23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17"/>
        <v>0.76129032258064511</v>
      </c>
      <c r="P2001" s="9">
        <f t="shared" si="218"/>
        <v>33.714285714285715</v>
      </c>
      <c r="Q2001" t="s">
        <v>8338</v>
      </c>
      <c r="R2001" t="s">
        <v>8350</v>
      </c>
      <c r="S2001" s="13">
        <f t="shared" si="219"/>
        <v>41926.274398148147</v>
      </c>
      <c r="T2001" s="14">
        <f t="shared" si="220"/>
        <v>41956.316064814811</v>
      </c>
      <c r="U2001" s="13" t="str">
        <f t="shared" si="221"/>
        <v>Oct</v>
      </c>
      <c r="V2001" t="str">
        <f t="shared" si="222"/>
        <v>Nov</v>
      </c>
      <c r="W2001" t="str">
        <f t="shared" si="223"/>
        <v>2014</v>
      </c>
    </row>
    <row r="2002" spans="1:23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17"/>
        <v>12.5</v>
      </c>
      <c r="P2002" s="9">
        <f t="shared" si="218"/>
        <v>25</v>
      </c>
      <c r="Q2002" t="s">
        <v>8338</v>
      </c>
      <c r="R2002" t="s">
        <v>8350</v>
      </c>
      <c r="S2002" s="13">
        <f t="shared" si="219"/>
        <v>42345.743206018517</v>
      </c>
      <c r="T2002" s="14">
        <f t="shared" si="220"/>
        <v>42375.743206018517</v>
      </c>
      <c r="U2002" s="13" t="str">
        <f t="shared" si="221"/>
        <v>Dec</v>
      </c>
      <c r="V2002" t="str">
        <f t="shared" si="222"/>
        <v>Jan</v>
      </c>
      <c r="W2002" t="str">
        <f t="shared" si="223"/>
        <v>2015</v>
      </c>
    </row>
    <row r="2003" spans="1:23" ht="45" x14ac:dyDescent="0.2">
      <c r="A2003">
        <v>1632</v>
      </c>
      <c r="B2003" s="3" t="s">
        <v>1633</v>
      </c>
      <c r="C2003" s="3" t="s">
        <v>5742</v>
      </c>
      <c r="D2003">
        <v>4000</v>
      </c>
      <c r="E2003">
        <v>4065</v>
      </c>
      <c r="F2003" t="s">
        <v>8219</v>
      </c>
      <c r="G2003" t="s">
        <v>8224</v>
      </c>
      <c r="H2003" t="s">
        <v>8246</v>
      </c>
      <c r="I2003">
        <v>1316851854</v>
      </c>
      <c r="J2003">
        <v>1311667854</v>
      </c>
      <c r="K2003" t="b">
        <v>0</v>
      </c>
      <c r="L2003">
        <v>47</v>
      </c>
      <c r="M2003" t="b">
        <v>1</v>
      </c>
      <c r="N2003" t="s">
        <v>8276</v>
      </c>
      <c r="O2003" s="8">
        <f t="shared" si="217"/>
        <v>101.62500000000001</v>
      </c>
      <c r="P2003" s="9">
        <f t="shared" si="218"/>
        <v>86.489361702127653</v>
      </c>
      <c r="Q2003" t="s">
        <v>8325</v>
      </c>
      <c r="R2003" t="s">
        <v>8326</v>
      </c>
      <c r="S2003" s="13">
        <f t="shared" si="219"/>
        <v>40750.132569444446</v>
      </c>
      <c r="T2003" s="14">
        <f t="shared" si="220"/>
        <v>40810.132569444446</v>
      </c>
      <c r="U2003" s="13" t="str">
        <f t="shared" si="221"/>
        <v>Jul</v>
      </c>
      <c r="V2003" t="str">
        <f t="shared" si="222"/>
        <v>Sep</v>
      </c>
      <c r="W2003" t="str">
        <f t="shared" si="223"/>
        <v>2011</v>
      </c>
    </row>
    <row r="2004" spans="1:23" ht="45" x14ac:dyDescent="0.2">
      <c r="A2004">
        <v>1640</v>
      </c>
      <c r="B2004" s="3" t="s">
        <v>1641</v>
      </c>
      <c r="C2004" s="3" t="s">
        <v>5750</v>
      </c>
      <c r="D2004">
        <v>400</v>
      </c>
      <c r="E2004">
        <v>679.44</v>
      </c>
      <c r="F2004" t="s">
        <v>8219</v>
      </c>
      <c r="G2004" t="s">
        <v>8224</v>
      </c>
      <c r="H2004" t="s">
        <v>8246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N2004" t="s">
        <v>8276</v>
      </c>
      <c r="O2004" s="8">
        <f t="shared" si="217"/>
        <v>169.86</v>
      </c>
      <c r="P2004" s="9">
        <f t="shared" si="218"/>
        <v>39.967058823529413</v>
      </c>
      <c r="Q2004" t="s">
        <v>8325</v>
      </c>
      <c r="R2004" t="s">
        <v>8326</v>
      </c>
      <c r="S2004" s="13">
        <f t="shared" si="219"/>
        <v>40379.022627314815</v>
      </c>
      <c r="T2004" s="14">
        <f t="shared" si="220"/>
        <v>40392.874305555553</v>
      </c>
      <c r="U2004" s="13" t="str">
        <f t="shared" si="221"/>
        <v>Jul</v>
      </c>
      <c r="V2004" t="str">
        <f t="shared" si="222"/>
        <v>Aug</v>
      </c>
      <c r="W2004" t="str">
        <f t="shared" si="223"/>
        <v>2010</v>
      </c>
    </row>
    <row r="2005" spans="1:23" ht="45" x14ac:dyDescent="0.2">
      <c r="A2005">
        <v>1646</v>
      </c>
      <c r="B2005" s="3" t="s">
        <v>1647</v>
      </c>
      <c r="C2005" s="3" t="s">
        <v>5756</v>
      </c>
      <c r="D2005">
        <v>2000</v>
      </c>
      <c r="E2005">
        <v>2204</v>
      </c>
      <c r="F2005" t="s">
        <v>8219</v>
      </c>
      <c r="G2005" t="s">
        <v>8225</v>
      </c>
      <c r="H2005" t="s">
        <v>8247</v>
      </c>
      <c r="I2005">
        <v>1408039860</v>
      </c>
      <c r="J2005">
        <v>1405248503</v>
      </c>
      <c r="K2005" t="b">
        <v>0</v>
      </c>
      <c r="L2005">
        <v>83</v>
      </c>
      <c r="M2005" t="b">
        <v>1</v>
      </c>
      <c r="N2005" t="s">
        <v>8292</v>
      </c>
      <c r="O2005" s="8">
        <f t="shared" si="217"/>
        <v>110.2</v>
      </c>
      <c r="P2005" s="9">
        <f t="shared" si="218"/>
        <v>26.554216867469879</v>
      </c>
      <c r="Q2005" t="s">
        <v>8325</v>
      </c>
      <c r="R2005" t="s">
        <v>8346</v>
      </c>
      <c r="S2005" s="13">
        <f t="shared" si="219"/>
        <v>41833.241932870369</v>
      </c>
      <c r="T2005" s="14">
        <f t="shared" si="220"/>
        <v>41865.549305555549</v>
      </c>
      <c r="U2005" s="13" t="str">
        <f t="shared" si="221"/>
        <v>Jul</v>
      </c>
      <c r="V2005" t="str">
        <f t="shared" si="222"/>
        <v>Aug</v>
      </c>
      <c r="W2005" t="str">
        <f t="shared" si="223"/>
        <v>2014</v>
      </c>
    </row>
    <row r="2006" spans="1:23" ht="30" x14ac:dyDescent="0.2">
      <c r="A2006">
        <v>1671</v>
      </c>
      <c r="B2006" s="3" t="s">
        <v>1672</v>
      </c>
      <c r="C2006" s="3" t="s">
        <v>5781</v>
      </c>
      <c r="D2006">
        <v>2000</v>
      </c>
      <c r="E2006">
        <v>2013.47</v>
      </c>
      <c r="F2006" t="s">
        <v>8219</v>
      </c>
      <c r="G2006" t="s">
        <v>8224</v>
      </c>
      <c r="H2006" t="s">
        <v>8246</v>
      </c>
      <c r="I2006">
        <v>1470056614</v>
      </c>
      <c r="J2006">
        <v>1467464614</v>
      </c>
      <c r="K2006" t="b">
        <v>0</v>
      </c>
      <c r="L2006">
        <v>77</v>
      </c>
      <c r="M2006" t="b">
        <v>1</v>
      </c>
      <c r="N2006" t="s">
        <v>8292</v>
      </c>
      <c r="O2006" s="8">
        <f t="shared" si="217"/>
        <v>100.67349999999999</v>
      </c>
      <c r="P2006" s="9">
        <f t="shared" si="218"/>
        <v>26.148961038961041</v>
      </c>
      <c r="Q2006" t="s">
        <v>8325</v>
      </c>
      <c r="R2006" t="s">
        <v>8346</v>
      </c>
      <c r="S2006" s="13">
        <f t="shared" si="219"/>
        <v>42553.335810185185</v>
      </c>
      <c r="T2006" s="14">
        <f t="shared" si="220"/>
        <v>42583.335810185185</v>
      </c>
      <c r="U2006" s="13" t="str">
        <f t="shared" si="221"/>
        <v>Jul</v>
      </c>
      <c r="V2006" t="str">
        <f t="shared" si="222"/>
        <v>Aug</v>
      </c>
      <c r="W2006" t="str">
        <f t="shared" si="223"/>
        <v>2016</v>
      </c>
    </row>
    <row r="2007" spans="1:23" ht="45" x14ac:dyDescent="0.2">
      <c r="A2007">
        <v>1674</v>
      </c>
      <c r="B2007" s="3" t="s">
        <v>1675</v>
      </c>
      <c r="C2007" s="3" t="s">
        <v>5784</v>
      </c>
      <c r="D2007">
        <v>5000</v>
      </c>
      <c r="E2007">
        <v>10085</v>
      </c>
      <c r="F2007" t="s">
        <v>8219</v>
      </c>
      <c r="G2007" t="s">
        <v>8224</v>
      </c>
      <c r="H2007" t="s">
        <v>8246</v>
      </c>
      <c r="I2007">
        <v>1471503540</v>
      </c>
      <c r="J2007">
        <v>1468852306</v>
      </c>
      <c r="K2007" t="b">
        <v>0</v>
      </c>
      <c r="L2007">
        <v>113</v>
      </c>
      <c r="M2007" t="b">
        <v>1</v>
      </c>
      <c r="N2007" t="s">
        <v>8292</v>
      </c>
      <c r="O2007" s="8">
        <f t="shared" si="217"/>
        <v>201.7</v>
      </c>
      <c r="P2007" s="9">
        <f t="shared" si="218"/>
        <v>89.247787610619469</v>
      </c>
      <c r="Q2007" t="s">
        <v>8325</v>
      </c>
      <c r="R2007" t="s">
        <v>8346</v>
      </c>
      <c r="S2007" s="13">
        <f t="shared" si="219"/>
        <v>42569.397060185183</v>
      </c>
      <c r="T2007" s="14">
        <f t="shared" si="220"/>
        <v>42600.082638888889</v>
      </c>
      <c r="U2007" s="13" t="str">
        <f t="shared" si="221"/>
        <v>Jul</v>
      </c>
      <c r="V2007" t="str">
        <f t="shared" si="222"/>
        <v>Aug</v>
      </c>
      <c r="W2007" t="str">
        <f t="shared" si="223"/>
        <v>2016</v>
      </c>
    </row>
    <row r="2008" spans="1:23" ht="45" x14ac:dyDescent="0.2">
      <c r="A2008">
        <v>1756</v>
      </c>
      <c r="B2008" s="3" t="s">
        <v>1757</v>
      </c>
      <c r="C2008" s="3" t="s">
        <v>5866</v>
      </c>
      <c r="D2008">
        <v>5500</v>
      </c>
      <c r="E2008">
        <v>5655.6</v>
      </c>
      <c r="F2008" t="s">
        <v>8219</v>
      </c>
      <c r="G2008" t="s">
        <v>8224</v>
      </c>
      <c r="H2008" t="s">
        <v>8246</v>
      </c>
      <c r="I2008">
        <v>1472443269</v>
      </c>
      <c r="J2008">
        <v>1468987269</v>
      </c>
      <c r="K2008" t="b">
        <v>0</v>
      </c>
      <c r="L2008">
        <v>120</v>
      </c>
      <c r="M2008" t="b">
        <v>1</v>
      </c>
      <c r="N2008" t="s">
        <v>8285</v>
      </c>
      <c r="O2008" s="8">
        <f t="shared" si="217"/>
        <v>102.82909090909091</v>
      </c>
      <c r="P2008" s="9">
        <f t="shared" si="218"/>
        <v>47.13</v>
      </c>
      <c r="Q2008" t="s">
        <v>8338</v>
      </c>
      <c r="R2008" t="s">
        <v>8339</v>
      </c>
      <c r="S2008" s="13">
        <f t="shared" si="219"/>
        <v>42570.959131944437</v>
      </c>
      <c r="T2008" s="14">
        <f t="shared" si="220"/>
        <v>42610.959131944437</v>
      </c>
      <c r="U2008" s="13" t="str">
        <f t="shared" si="221"/>
        <v>Jul</v>
      </c>
      <c r="V2008" t="str">
        <f t="shared" si="222"/>
        <v>Aug</v>
      </c>
      <c r="W2008" t="str">
        <f t="shared" si="223"/>
        <v>2016</v>
      </c>
    </row>
    <row r="2009" spans="1:23" ht="30" x14ac:dyDescent="0.2">
      <c r="A2009">
        <v>1761</v>
      </c>
      <c r="B2009" s="3" t="s">
        <v>1762</v>
      </c>
      <c r="C2009" s="3" t="s">
        <v>5871</v>
      </c>
      <c r="D2009">
        <v>100</v>
      </c>
      <c r="E2009">
        <v>155</v>
      </c>
      <c r="F2009" t="s">
        <v>8219</v>
      </c>
      <c r="G2009" t="s">
        <v>8225</v>
      </c>
      <c r="H2009" t="s">
        <v>8247</v>
      </c>
      <c r="I2009">
        <v>1442065060</v>
      </c>
      <c r="J2009">
        <v>1437745060</v>
      </c>
      <c r="K2009" t="b">
        <v>0</v>
      </c>
      <c r="L2009">
        <v>3</v>
      </c>
      <c r="M2009" t="b">
        <v>1</v>
      </c>
      <c r="N2009" t="s">
        <v>8285</v>
      </c>
      <c r="O2009" s="8">
        <f t="shared" si="217"/>
        <v>155</v>
      </c>
      <c r="P2009" s="9">
        <f t="shared" si="218"/>
        <v>51.666666666666664</v>
      </c>
      <c r="Q2009" t="s">
        <v>8338</v>
      </c>
      <c r="R2009" t="s">
        <v>8339</v>
      </c>
      <c r="S2009" s="13">
        <f t="shared" si="219"/>
        <v>42209.359490740739</v>
      </c>
      <c r="T2009" s="14">
        <f t="shared" si="220"/>
        <v>42259.359490740739</v>
      </c>
      <c r="U2009" s="13" t="str">
        <f t="shared" si="221"/>
        <v>Jul</v>
      </c>
      <c r="V2009" t="str">
        <f t="shared" si="222"/>
        <v>Sep</v>
      </c>
      <c r="W2009" t="str">
        <f t="shared" si="223"/>
        <v>2015</v>
      </c>
    </row>
    <row r="2010" spans="1:23" ht="45" x14ac:dyDescent="0.2">
      <c r="A2010">
        <v>1851</v>
      </c>
      <c r="B2010" s="3" t="s">
        <v>1852</v>
      </c>
      <c r="C2010" s="3" t="s">
        <v>5961</v>
      </c>
      <c r="D2010">
        <v>1300</v>
      </c>
      <c r="E2010">
        <v>1301</v>
      </c>
      <c r="F2010" t="s">
        <v>8219</v>
      </c>
      <c r="G2010" t="s">
        <v>8224</v>
      </c>
      <c r="H2010" t="s">
        <v>8246</v>
      </c>
      <c r="I2010">
        <v>1406509200</v>
      </c>
      <c r="J2010">
        <v>1404769538</v>
      </c>
      <c r="K2010" t="b">
        <v>0</v>
      </c>
      <c r="L2010">
        <v>26</v>
      </c>
      <c r="M2010" t="b">
        <v>1</v>
      </c>
      <c r="N2010" t="s">
        <v>8276</v>
      </c>
      <c r="O2010" s="8">
        <f t="shared" si="217"/>
        <v>100.07692307692308</v>
      </c>
      <c r="P2010" s="9">
        <f t="shared" si="218"/>
        <v>50.03846153846154</v>
      </c>
      <c r="Q2010" t="s">
        <v>8325</v>
      </c>
      <c r="R2010" t="s">
        <v>8326</v>
      </c>
      <c r="S2010" s="13">
        <f t="shared" si="219"/>
        <v>41827.69835648148</v>
      </c>
      <c r="T2010" s="14">
        <f t="shared" si="220"/>
        <v>41847.833333333328</v>
      </c>
      <c r="U2010" s="13" t="str">
        <f t="shared" si="221"/>
        <v>Jul</v>
      </c>
      <c r="V2010" t="str">
        <f t="shared" si="222"/>
        <v>Jul</v>
      </c>
      <c r="W2010" t="str">
        <f t="shared" si="223"/>
        <v>2014</v>
      </c>
    </row>
    <row r="2011" spans="1:23" ht="45" x14ac:dyDescent="0.2">
      <c r="A2011">
        <v>1885</v>
      </c>
      <c r="B2011" s="3" t="s">
        <v>1886</v>
      </c>
      <c r="C2011" s="3" t="s">
        <v>5995</v>
      </c>
      <c r="D2011">
        <v>4575</v>
      </c>
      <c r="E2011">
        <v>5322</v>
      </c>
      <c r="F2011" t="s">
        <v>8219</v>
      </c>
      <c r="G2011" t="s">
        <v>8224</v>
      </c>
      <c r="H2011" t="s">
        <v>8246</v>
      </c>
      <c r="I2011">
        <v>1344636000</v>
      </c>
      <c r="J2011">
        <v>1341800110</v>
      </c>
      <c r="K2011" t="b">
        <v>0</v>
      </c>
      <c r="L2011">
        <v>105</v>
      </c>
      <c r="M2011" t="b">
        <v>1</v>
      </c>
      <c r="N2011" t="s">
        <v>8279</v>
      </c>
      <c r="O2011" s="8">
        <f t="shared" si="217"/>
        <v>116.32786885245903</v>
      </c>
      <c r="P2011" s="9">
        <f t="shared" si="218"/>
        <v>50.685714285714283</v>
      </c>
      <c r="Q2011" t="s">
        <v>8325</v>
      </c>
      <c r="R2011" t="s">
        <v>8329</v>
      </c>
      <c r="S2011" s="13">
        <f t="shared" si="219"/>
        <v>41098.885532407403</v>
      </c>
      <c r="T2011" s="14">
        <f t="shared" si="220"/>
        <v>41131.708333333328</v>
      </c>
      <c r="U2011" s="13" t="str">
        <f t="shared" si="221"/>
        <v>Jul</v>
      </c>
      <c r="V2011" t="str">
        <f t="shared" si="222"/>
        <v>Aug</v>
      </c>
      <c r="W2011" t="str">
        <f t="shared" si="223"/>
        <v>2012</v>
      </c>
    </row>
    <row r="2012" spans="1:23" ht="45" x14ac:dyDescent="0.2">
      <c r="A2012">
        <v>1966</v>
      </c>
      <c r="B2012" s="3" t="s">
        <v>1967</v>
      </c>
      <c r="C2012" s="3" t="s">
        <v>6076</v>
      </c>
      <c r="D2012">
        <v>100000</v>
      </c>
      <c r="E2012">
        <v>206743.09</v>
      </c>
      <c r="F2012" t="s">
        <v>8219</v>
      </c>
      <c r="G2012" t="s">
        <v>8224</v>
      </c>
      <c r="H2012" t="s">
        <v>8246</v>
      </c>
      <c r="I2012">
        <v>1408021098</v>
      </c>
      <c r="J2012">
        <v>1405429098</v>
      </c>
      <c r="K2012" t="b">
        <v>1</v>
      </c>
      <c r="L2012">
        <v>1513</v>
      </c>
      <c r="M2012" t="b">
        <v>1</v>
      </c>
      <c r="N2012" t="s">
        <v>8295</v>
      </c>
      <c r="O2012" s="8">
        <f t="shared" si="217"/>
        <v>206.74309000000002</v>
      </c>
      <c r="P2012" s="9">
        <f t="shared" si="218"/>
        <v>136.6444745538665</v>
      </c>
      <c r="Q2012" t="s">
        <v>8319</v>
      </c>
      <c r="R2012" t="s">
        <v>8349</v>
      </c>
      <c r="S2012" s="13">
        <f t="shared" si="219"/>
        <v>41835.332152777773</v>
      </c>
      <c r="T2012" s="14">
        <f t="shared" si="220"/>
        <v>41865.332152777773</v>
      </c>
      <c r="U2012" s="13" t="str">
        <f t="shared" si="221"/>
        <v>Jul</v>
      </c>
      <c r="V2012" t="str">
        <f t="shared" si="222"/>
        <v>Aug</v>
      </c>
      <c r="W2012" t="str">
        <f t="shared" si="223"/>
        <v>2014</v>
      </c>
    </row>
    <row r="2013" spans="1:23" ht="45" x14ac:dyDescent="0.2">
      <c r="A2013">
        <v>1969</v>
      </c>
      <c r="B2013" s="3" t="s">
        <v>1970</v>
      </c>
      <c r="C2013" s="3" t="s">
        <v>6079</v>
      </c>
      <c r="D2013">
        <v>20000</v>
      </c>
      <c r="E2013">
        <v>115816</v>
      </c>
      <c r="F2013" t="s">
        <v>8219</v>
      </c>
      <c r="G2013" t="s">
        <v>8225</v>
      </c>
      <c r="H2013" t="s">
        <v>8247</v>
      </c>
      <c r="I2013">
        <v>1470423668</v>
      </c>
      <c r="J2013">
        <v>1467831668</v>
      </c>
      <c r="K2013" t="b">
        <v>1</v>
      </c>
      <c r="L2013">
        <v>1887</v>
      </c>
      <c r="M2013" t="b">
        <v>1</v>
      </c>
      <c r="N2013" t="s">
        <v>8295</v>
      </c>
      <c r="O2013" s="8">
        <f t="shared" si="217"/>
        <v>579.08000000000004</v>
      </c>
      <c r="P2013" s="9">
        <f t="shared" si="218"/>
        <v>61.375728669846318</v>
      </c>
      <c r="Q2013" t="s">
        <v>8319</v>
      </c>
      <c r="R2013" t="s">
        <v>8349</v>
      </c>
      <c r="S2013" s="13">
        <f t="shared" si="219"/>
        <v>42557.584120370368</v>
      </c>
      <c r="T2013" s="14">
        <f t="shared" si="220"/>
        <v>42587.584120370368</v>
      </c>
      <c r="U2013" s="13" t="str">
        <f t="shared" si="221"/>
        <v>Jul</v>
      </c>
      <c r="V2013" t="str">
        <f t="shared" si="222"/>
        <v>Aug</v>
      </c>
      <c r="W2013" t="str">
        <f t="shared" si="223"/>
        <v>2016</v>
      </c>
    </row>
    <row r="2014" spans="1:23" ht="30" x14ac:dyDescent="0.2">
      <c r="A2014">
        <v>2010</v>
      </c>
      <c r="B2014" s="3" t="s">
        <v>2011</v>
      </c>
      <c r="C2014" s="3" t="s">
        <v>6120</v>
      </c>
      <c r="D2014">
        <v>30000</v>
      </c>
      <c r="E2014">
        <v>96015.9</v>
      </c>
      <c r="F2014" t="s">
        <v>8219</v>
      </c>
      <c r="G2014" t="s">
        <v>8224</v>
      </c>
      <c r="H2014" t="s">
        <v>8246</v>
      </c>
      <c r="I2014">
        <v>1471564491</v>
      </c>
      <c r="J2014">
        <v>1468972491</v>
      </c>
      <c r="K2014" t="b">
        <v>1</v>
      </c>
      <c r="L2014">
        <v>1737</v>
      </c>
      <c r="M2014" t="b">
        <v>1</v>
      </c>
      <c r="N2014" t="s">
        <v>8295</v>
      </c>
      <c r="O2014" s="8">
        <f t="shared" si="217"/>
        <v>320.05299999999994</v>
      </c>
      <c r="P2014" s="9">
        <f t="shared" si="218"/>
        <v>55.276856649395505</v>
      </c>
      <c r="Q2014" t="s">
        <v>8319</v>
      </c>
      <c r="R2014" t="s">
        <v>8349</v>
      </c>
      <c r="S2014" s="13">
        <f t="shared" si="219"/>
        <v>42570.788090277776</v>
      </c>
      <c r="T2014" s="14">
        <f t="shared" si="220"/>
        <v>42600.788090277776</v>
      </c>
      <c r="U2014" s="13" t="str">
        <f t="shared" si="221"/>
        <v>Jul</v>
      </c>
      <c r="V2014" t="str">
        <f t="shared" si="222"/>
        <v>Aug</v>
      </c>
      <c r="W2014" t="str">
        <f t="shared" si="223"/>
        <v>2016</v>
      </c>
    </row>
    <row r="2015" spans="1:23" ht="45" x14ac:dyDescent="0.2">
      <c r="A2015">
        <v>2018</v>
      </c>
      <c r="B2015" s="3" t="s">
        <v>2019</v>
      </c>
      <c r="C2015" s="3" t="s">
        <v>6128</v>
      </c>
      <c r="D2015">
        <v>65000</v>
      </c>
      <c r="E2015">
        <v>66458.23</v>
      </c>
      <c r="F2015" t="s">
        <v>8219</v>
      </c>
      <c r="G2015" t="s">
        <v>8241</v>
      </c>
      <c r="H2015" t="s">
        <v>8249</v>
      </c>
      <c r="I2015">
        <v>1439455609</v>
      </c>
      <c r="J2015">
        <v>1436863609</v>
      </c>
      <c r="K2015" t="b">
        <v>1</v>
      </c>
      <c r="L2015">
        <v>450</v>
      </c>
      <c r="M2015" t="b">
        <v>1</v>
      </c>
      <c r="N2015" t="s">
        <v>8295</v>
      </c>
      <c r="O2015" s="8">
        <f t="shared" si="217"/>
        <v>102.24343076923077</v>
      </c>
      <c r="P2015" s="9">
        <f t="shared" si="218"/>
        <v>147.68495555555555</v>
      </c>
      <c r="Q2015" t="s">
        <v>8319</v>
      </c>
      <c r="R2015" t="s">
        <v>8349</v>
      </c>
      <c r="S2015" s="13">
        <f t="shared" si="219"/>
        <v>42199.157511574071</v>
      </c>
      <c r="T2015" s="14">
        <f t="shared" si="220"/>
        <v>42229.157511574071</v>
      </c>
      <c r="U2015" s="13" t="str">
        <f t="shared" si="221"/>
        <v>Jul</v>
      </c>
      <c r="V2015" t="str">
        <f t="shared" si="222"/>
        <v>Aug</v>
      </c>
      <c r="W2015" t="str">
        <f t="shared" si="223"/>
        <v>2015</v>
      </c>
    </row>
    <row r="2016" spans="1:23" ht="45" x14ac:dyDescent="0.2">
      <c r="A2016">
        <v>2024</v>
      </c>
      <c r="B2016" s="3" t="s">
        <v>2025</v>
      </c>
      <c r="C2016" s="3" t="s">
        <v>6134</v>
      </c>
      <c r="D2016">
        <v>4000</v>
      </c>
      <c r="E2016">
        <v>23414</v>
      </c>
      <c r="F2016" t="s">
        <v>8219</v>
      </c>
      <c r="G2016" t="s">
        <v>8224</v>
      </c>
      <c r="H2016" t="s">
        <v>8246</v>
      </c>
      <c r="I2016">
        <v>1344826800</v>
      </c>
      <c r="J2016">
        <v>1341875544</v>
      </c>
      <c r="K2016" t="b">
        <v>1</v>
      </c>
      <c r="L2016">
        <v>105</v>
      </c>
      <c r="M2016" t="b">
        <v>1</v>
      </c>
      <c r="N2016" t="s">
        <v>8295</v>
      </c>
      <c r="O2016" s="8">
        <f t="shared" si="217"/>
        <v>585.35</v>
      </c>
      <c r="P2016" s="9">
        <f t="shared" si="218"/>
        <v>222.99047619047619</v>
      </c>
      <c r="Q2016" t="s">
        <v>8319</v>
      </c>
      <c r="R2016" t="s">
        <v>8349</v>
      </c>
      <c r="S2016" s="13">
        <f t="shared" si="219"/>
        <v>41099.758611111109</v>
      </c>
      <c r="T2016" s="14">
        <f t="shared" si="220"/>
        <v>41133.916666666664</v>
      </c>
      <c r="U2016" s="13" t="str">
        <f t="shared" si="221"/>
        <v>Jul</v>
      </c>
      <c r="V2016" t="str">
        <f t="shared" si="222"/>
        <v>Aug</v>
      </c>
      <c r="W2016" t="str">
        <f t="shared" si="223"/>
        <v>2012</v>
      </c>
    </row>
    <row r="2017" spans="1:23" ht="30" x14ac:dyDescent="0.2">
      <c r="A2017">
        <v>2029</v>
      </c>
      <c r="B2017" s="3" t="s">
        <v>2030</v>
      </c>
      <c r="C2017" s="3" t="s">
        <v>6139</v>
      </c>
      <c r="D2017">
        <v>2500</v>
      </c>
      <c r="E2017">
        <v>9030</v>
      </c>
      <c r="F2017" t="s">
        <v>8219</v>
      </c>
      <c r="G2017" t="s">
        <v>8224</v>
      </c>
      <c r="H2017" t="s">
        <v>8246</v>
      </c>
      <c r="I2017">
        <v>1409099481</v>
      </c>
      <c r="J2017">
        <v>1406507481</v>
      </c>
      <c r="K2017" t="b">
        <v>1</v>
      </c>
      <c r="L2017">
        <v>94</v>
      </c>
      <c r="M2017" t="b">
        <v>1</v>
      </c>
      <c r="N2017" t="s">
        <v>8295</v>
      </c>
      <c r="O2017" s="8">
        <f t="shared" si="217"/>
        <v>361.2</v>
      </c>
      <c r="P2017" s="9">
        <f t="shared" si="218"/>
        <v>96.063829787234042</v>
      </c>
      <c r="Q2017" t="s">
        <v>8319</v>
      </c>
      <c r="R2017" t="s">
        <v>8349</v>
      </c>
      <c r="S2017" s="13">
        <f t="shared" si="219"/>
        <v>41847.813437500001</v>
      </c>
      <c r="T2017" s="14">
        <f t="shared" si="220"/>
        <v>41877.813437500001</v>
      </c>
      <c r="U2017" s="13" t="str">
        <f t="shared" si="221"/>
        <v>Jul</v>
      </c>
      <c r="V2017" t="str">
        <f t="shared" si="222"/>
        <v>Aug</v>
      </c>
      <c r="W2017" t="str">
        <f t="shared" si="223"/>
        <v>2014</v>
      </c>
    </row>
    <row r="2018" spans="1:23" ht="45" x14ac:dyDescent="0.2">
      <c r="A2018">
        <v>2066</v>
      </c>
      <c r="B2018" s="3" t="s">
        <v>2067</v>
      </c>
      <c r="C2018" s="3" t="s">
        <v>6176</v>
      </c>
      <c r="D2018">
        <v>2000</v>
      </c>
      <c r="E2018">
        <v>4372</v>
      </c>
      <c r="F2018" t="s">
        <v>8219</v>
      </c>
      <c r="G2018" t="s">
        <v>8224</v>
      </c>
      <c r="H2018" t="s">
        <v>8246</v>
      </c>
      <c r="I2018">
        <v>1408818683</v>
      </c>
      <c r="J2018">
        <v>1406226683</v>
      </c>
      <c r="K2018" t="b">
        <v>0</v>
      </c>
      <c r="L2018">
        <v>65</v>
      </c>
      <c r="M2018" t="b">
        <v>1</v>
      </c>
      <c r="N2018" t="s">
        <v>8295</v>
      </c>
      <c r="O2018" s="8">
        <f t="shared" si="217"/>
        <v>218.6</v>
      </c>
      <c r="P2018" s="9">
        <f t="shared" si="218"/>
        <v>67.261538461538464</v>
      </c>
      <c r="Q2018" t="s">
        <v>8319</v>
      </c>
      <c r="R2018" t="s">
        <v>8349</v>
      </c>
      <c r="S2018" s="13">
        <f t="shared" si="219"/>
        <v>41844.563460648147</v>
      </c>
      <c r="T2018" s="14">
        <f t="shared" si="220"/>
        <v>41874.563460648147</v>
      </c>
      <c r="U2018" s="13" t="str">
        <f t="shared" si="221"/>
        <v>Jul</v>
      </c>
      <c r="V2018" t="str">
        <f t="shared" si="222"/>
        <v>Aug</v>
      </c>
      <c r="W2018" t="str">
        <f t="shared" si="223"/>
        <v>2014</v>
      </c>
    </row>
    <row r="2019" spans="1:23" ht="45" x14ac:dyDescent="0.2">
      <c r="A2019">
        <v>2119</v>
      </c>
      <c r="B2019" s="3" t="s">
        <v>2120</v>
      </c>
      <c r="C2019" s="3" t="s">
        <v>6229</v>
      </c>
      <c r="D2019">
        <v>2000</v>
      </c>
      <c r="E2019">
        <v>2015</v>
      </c>
      <c r="F2019" t="s">
        <v>8219</v>
      </c>
      <c r="G2019" t="s">
        <v>8224</v>
      </c>
      <c r="H2019" t="s">
        <v>8246</v>
      </c>
      <c r="I2019">
        <v>1345086445</v>
      </c>
      <c r="J2019">
        <v>1342494445</v>
      </c>
      <c r="K2019" t="b">
        <v>0</v>
      </c>
      <c r="L2019">
        <v>22</v>
      </c>
      <c r="M2019" t="b">
        <v>1</v>
      </c>
      <c r="N2019" t="s">
        <v>8279</v>
      </c>
      <c r="O2019" s="8">
        <f t="shared" si="217"/>
        <v>100.75</v>
      </c>
      <c r="P2019" s="9">
        <f t="shared" si="218"/>
        <v>91.590909090909093</v>
      </c>
      <c r="Q2019" t="s">
        <v>8325</v>
      </c>
      <c r="R2019" t="s">
        <v>8329</v>
      </c>
      <c r="S2019" s="13">
        <f t="shared" si="219"/>
        <v>41106.921817129631</v>
      </c>
      <c r="T2019" s="14">
        <f t="shared" si="220"/>
        <v>41136.921817129631</v>
      </c>
      <c r="U2019" s="13" t="str">
        <f t="shared" si="221"/>
        <v>Jul</v>
      </c>
      <c r="V2019" t="str">
        <f t="shared" si="222"/>
        <v>Aug</v>
      </c>
      <c r="W2019" t="str">
        <f t="shared" si="223"/>
        <v>2012</v>
      </c>
    </row>
    <row r="2020" spans="1:23" ht="45" x14ac:dyDescent="0.2">
      <c r="A2020">
        <v>2170</v>
      </c>
      <c r="B2020" s="3" t="s">
        <v>2171</v>
      </c>
      <c r="C2020" s="3" t="s">
        <v>6280</v>
      </c>
      <c r="D2020">
        <v>350</v>
      </c>
      <c r="E2020">
        <v>633</v>
      </c>
      <c r="F2020" t="s">
        <v>8219</v>
      </c>
      <c r="G2020" t="s">
        <v>8224</v>
      </c>
      <c r="H2020" t="s">
        <v>8246</v>
      </c>
      <c r="I2020">
        <v>1440266422</v>
      </c>
      <c r="J2020">
        <v>1436810422</v>
      </c>
      <c r="K2020" t="b">
        <v>0</v>
      </c>
      <c r="L2020">
        <v>19</v>
      </c>
      <c r="M2020" t="b">
        <v>1</v>
      </c>
      <c r="N2020" t="s">
        <v>8276</v>
      </c>
      <c r="O2020" s="8">
        <f t="shared" si="217"/>
        <v>180.85714285714286</v>
      </c>
      <c r="P2020" s="9">
        <f t="shared" si="218"/>
        <v>33.315789473684212</v>
      </c>
      <c r="Q2020" t="s">
        <v>8325</v>
      </c>
      <c r="R2020" t="s">
        <v>8326</v>
      </c>
      <c r="S2020" s="13">
        <f t="shared" si="219"/>
        <v>42198.541921296295</v>
      </c>
      <c r="T2020" s="14">
        <f t="shared" si="220"/>
        <v>42238.541921296295</v>
      </c>
      <c r="U2020" s="13" t="str">
        <f t="shared" si="221"/>
        <v>Jul</v>
      </c>
      <c r="V2020" t="str">
        <f t="shared" si="222"/>
        <v>Aug</v>
      </c>
      <c r="W2020" t="str">
        <f t="shared" si="223"/>
        <v>2015</v>
      </c>
    </row>
    <row r="2021" spans="1:23" ht="45" x14ac:dyDescent="0.2">
      <c r="A2021">
        <v>2175</v>
      </c>
      <c r="B2021" s="3" t="s">
        <v>2176</v>
      </c>
      <c r="C2021" s="3" t="s">
        <v>6285</v>
      </c>
      <c r="D2021">
        <v>700</v>
      </c>
      <c r="E2021">
        <v>1750</v>
      </c>
      <c r="F2021" t="s">
        <v>8219</v>
      </c>
      <c r="G2021" t="s">
        <v>8224</v>
      </c>
      <c r="H2021" t="s">
        <v>8246</v>
      </c>
      <c r="I2021">
        <v>1469059986</v>
      </c>
      <c r="J2021">
        <v>1468455186</v>
      </c>
      <c r="K2021" t="b">
        <v>0</v>
      </c>
      <c r="L2021">
        <v>26</v>
      </c>
      <c r="M2021" t="b">
        <v>1</v>
      </c>
      <c r="N2021" t="s">
        <v>8276</v>
      </c>
      <c r="O2021" s="8">
        <f t="shared" si="217"/>
        <v>250</v>
      </c>
      <c r="P2021" s="9">
        <f t="shared" si="218"/>
        <v>67.307692307692307</v>
      </c>
      <c r="Q2021" t="s">
        <v>8325</v>
      </c>
      <c r="R2021" t="s">
        <v>8326</v>
      </c>
      <c r="S2021" s="13">
        <f t="shared" si="219"/>
        <v>42564.800763888888</v>
      </c>
      <c r="T2021" s="14">
        <f t="shared" si="220"/>
        <v>42571.800763888888</v>
      </c>
      <c r="U2021" s="13" t="str">
        <f t="shared" si="221"/>
        <v>Jul</v>
      </c>
      <c r="V2021" t="str">
        <f t="shared" si="222"/>
        <v>Jul</v>
      </c>
      <c r="W2021" t="str">
        <f t="shared" si="223"/>
        <v>2016</v>
      </c>
    </row>
    <row r="2022" spans="1:23" ht="30" x14ac:dyDescent="0.2">
      <c r="A2022">
        <v>2195</v>
      </c>
      <c r="B2022" s="3" t="s">
        <v>2196</v>
      </c>
      <c r="C2022" s="3" t="s">
        <v>6305</v>
      </c>
      <c r="D2022">
        <v>4600</v>
      </c>
      <c r="E2022">
        <v>5535</v>
      </c>
      <c r="F2022" t="s">
        <v>8219</v>
      </c>
      <c r="G2022" t="s">
        <v>8224</v>
      </c>
      <c r="H2022" t="s">
        <v>8246</v>
      </c>
      <c r="I2022">
        <v>1439317900</v>
      </c>
      <c r="J2022">
        <v>1436725900</v>
      </c>
      <c r="K2022" t="b">
        <v>0</v>
      </c>
      <c r="L2022">
        <v>115</v>
      </c>
      <c r="M2022" t="b">
        <v>1</v>
      </c>
      <c r="N2022" t="s">
        <v>8297</v>
      </c>
      <c r="O2022" s="8">
        <f t="shared" si="217"/>
        <v>120.32608695652173</v>
      </c>
      <c r="P2022" s="9">
        <f t="shared" si="218"/>
        <v>48.130434782608695</v>
      </c>
      <c r="Q2022" t="s">
        <v>8333</v>
      </c>
      <c r="R2022" t="s">
        <v>8351</v>
      </c>
      <c r="S2022" s="13">
        <f t="shared" si="219"/>
        <v>42197.563657407409</v>
      </c>
      <c r="T2022" s="14">
        <f t="shared" si="220"/>
        <v>42227.563657407409</v>
      </c>
      <c r="U2022" s="13" t="str">
        <f t="shared" si="221"/>
        <v>Jul</v>
      </c>
      <c r="V2022" t="str">
        <f t="shared" si="222"/>
        <v>Aug</v>
      </c>
      <c r="W2022" t="str">
        <f t="shared" si="223"/>
        <v>2015</v>
      </c>
    </row>
    <row r="2023" spans="1:23" ht="45" x14ac:dyDescent="0.2">
      <c r="A2023">
        <v>2216</v>
      </c>
      <c r="B2023" s="3" t="s">
        <v>2217</v>
      </c>
      <c r="C2023" s="3" t="s">
        <v>6326</v>
      </c>
      <c r="D2023">
        <v>300</v>
      </c>
      <c r="E2023">
        <v>317</v>
      </c>
      <c r="F2023" t="s">
        <v>8219</v>
      </c>
      <c r="G2023" t="s">
        <v>8224</v>
      </c>
      <c r="H2023" t="s">
        <v>8246</v>
      </c>
      <c r="I2023">
        <v>1437674545</v>
      </c>
      <c r="J2023">
        <v>1436464945</v>
      </c>
      <c r="K2023" t="b">
        <v>0</v>
      </c>
      <c r="L2023">
        <v>14</v>
      </c>
      <c r="M2023" t="b">
        <v>1</v>
      </c>
      <c r="N2023" t="s">
        <v>8280</v>
      </c>
      <c r="O2023" s="8">
        <f t="shared" si="217"/>
        <v>105.66666666666666</v>
      </c>
      <c r="P2023" s="9">
        <f t="shared" si="218"/>
        <v>22.642857142857142</v>
      </c>
      <c r="Q2023" t="s">
        <v>8325</v>
      </c>
      <c r="R2023" t="s">
        <v>8330</v>
      </c>
      <c r="S2023" s="13">
        <f t="shared" si="219"/>
        <v>42194.543344907404</v>
      </c>
      <c r="T2023" s="14">
        <f t="shared" si="220"/>
        <v>42208.543344907404</v>
      </c>
      <c r="U2023" s="13" t="str">
        <f t="shared" si="221"/>
        <v>Jul</v>
      </c>
      <c r="V2023" t="str">
        <f t="shared" si="222"/>
        <v>Jul</v>
      </c>
      <c r="W2023" t="str">
        <f t="shared" si="223"/>
        <v>2015</v>
      </c>
    </row>
    <row r="2024" spans="1:23" ht="45" x14ac:dyDescent="0.2">
      <c r="A2024">
        <v>2219</v>
      </c>
      <c r="B2024" s="3" t="s">
        <v>2220</v>
      </c>
      <c r="C2024" s="3" t="s">
        <v>6329</v>
      </c>
      <c r="D2024">
        <v>1000</v>
      </c>
      <c r="E2024">
        <v>1015</v>
      </c>
      <c r="F2024" t="s">
        <v>8219</v>
      </c>
      <c r="G2024" t="s">
        <v>8224</v>
      </c>
      <c r="H2024" t="s">
        <v>8246</v>
      </c>
      <c r="I2024">
        <v>1440004512</v>
      </c>
      <c r="J2024">
        <v>1437412512</v>
      </c>
      <c r="K2024" t="b">
        <v>0</v>
      </c>
      <c r="L2024">
        <v>19</v>
      </c>
      <c r="M2024" t="b">
        <v>1</v>
      </c>
      <c r="N2024" t="s">
        <v>8280</v>
      </c>
      <c r="O2024" s="8">
        <f t="shared" si="217"/>
        <v>101.49999999999999</v>
      </c>
      <c r="P2024" s="9">
        <f t="shared" si="218"/>
        <v>53.421052631578945</v>
      </c>
      <c r="Q2024" t="s">
        <v>8325</v>
      </c>
      <c r="R2024" t="s">
        <v>8330</v>
      </c>
      <c r="S2024" s="13">
        <f t="shared" si="219"/>
        <v>42205.510555555556</v>
      </c>
      <c r="T2024" s="14">
        <f t="shared" si="220"/>
        <v>42235.510555555556</v>
      </c>
      <c r="U2024" s="13" t="str">
        <f t="shared" si="221"/>
        <v>Jul</v>
      </c>
      <c r="V2024" t="str">
        <f t="shared" si="222"/>
        <v>Aug</v>
      </c>
      <c r="W2024" t="str">
        <f t="shared" si="223"/>
        <v>2015</v>
      </c>
    </row>
    <row r="2025" spans="1:23" ht="45" x14ac:dyDescent="0.2">
      <c r="A2025">
        <v>2228</v>
      </c>
      <c r="B2025" s="3" t="s">
        <v>2229</v>
      </c>
      <c r="C2025" s="3" t="s">
        <v>6338</v>
      </c>
      <c r="D2025">
        <v>1000</v>
      </c>
      <c r="E2025">
        <v>11744.9</v>
      </c>
      <c r="F2025" t="s">
        <v>8219</v>
      </c>
      <c r="G2025" t="s">
        <v>8236</v>
      </c>
      <c r="H2025" t="s">
        <v>8249</v>
      </c>
      <c r="I2025">
        <v>1439707236</v>
      </c>
      <c r="J2025">
        <v>1437115236</v>
      </c>
      <c r="K2025" t="b">
        <v>0</v>
      </c>
      <c r="L2025">
        <v>144</v>
      </c>
      <c r="M2025" t="b">
        <v>1</v>
      </c>
      <c r="N2025" t="s">
        <v>8297</v>
      </c>
      <c r="O2025" s="8">
        <f t="shared" si="217"/>
        <v>1174.49</v>
      </c>
      <c r="P2025" s="9">
        <f t="shared" si="218"/>
        <v>81.561805555555551</v>
      </c>
      <c r="Q2025" t="s">
        <v>8333</v>
      </c>
      <c r="R2025" t="s">
        <v>8351</v>
      </c>
      <c r="S2025" s="13">
        <f t="shared" si="219"/>
        <v>42202.069861111107</v>
      </c>
      <c r="T2025" s="14">
        <f t="shared" si="220"/>
        <v>42232.069861111107</v>
      </c>
      <c r="U2025" s="13" t="str">
        <f t="shared" si="221"/>
        <v>Jul</v>
      </c>
      <c r="V2025" t="str">
        <f t="shared" si="222"/>
        <v>Aug</v>
      </c>
      <c r="W2025" t="str">
        <f t="shared" si="223"/>
        <v>2015</v>
      </c>
    </row>
    <row r="2026" spans="1:23" ht="45" x14ac:dyDescent="0.2">
      <c r="A2026">
        <v>2229</v>
      </c>
      <c r="B2026" s="3" t="s">
        <v>2230</v>
      </c>
      <c r="C2026" s="3" t="s">
        <v>6339</v>
      </c>
      <c r="D2026">
        <v>8012</v>
      </c>
      <c r="E2026">
        <v>13704.33</v>
      </c>
      <c r="F2026" t="s">
        <v>8219</v>
      </c>
      <c r="G2026" t="s">
        <v>8224</v>
      </c>
      <c r="H2026" t="s">
        <v>8246</v>
      </c>
      <c r="I2026">
        <v>1378180800</v>
      </c>
      <c r="J2026">
        <v>1375113391</v>
      </c>
      <c r="K2026" t="b">
        <v>0</v>
      </c>
      <c r="L2026">
        <v>539</v>
      </c>
      <c r="M2026" t="b">
        <v>1</v>
      </c>
      <c r="N2026" t="s">
        <v>8297</v>
      </c>
      <c r="O2026" s="8">
        <f t="shared" si="217"/>
        <v>171.04755366949576</v>
      </c>
      <c r="P2026" s="9">
        <f t="shared" si="218"/>
        <v>25.42547309833024</v>
      </c>
      <c r="Q2026" t="s">
        <v>8333</v>
      </c>
      <c r="R2026" t="s">
        <v>8351</v>
      </c>
      <c r="S2026" s="13">
        <f t="shared" si="219"/>
        <v>41484.455914351849</v>
      </c>
      <c r="T2026" s="14">
        <f t="shared" si="220"/>
        <v>41519.958333333328</v>
      </c>
      <c r="U2026" s="13" t="str">
        <f t="shared" si="221"/>
        <v>Jul</v>
      </c>
      <c r="V2026" t="str">
        <f t="shared" si="222"/>
        <v>Sep</v>
      </c>
      <c r="W2026" t="str">
        <f t="shared" si="223"/>
        <v>2013</v>
      </c>
    </row>
    <row r="2027" spans="1:23" ht="30" x14ac:dyDescent="0.2">
      <c r="A2027">
        <v>2247</v>
      </c>
      <c r="B2027" s="3" t="s">
        <v>2248</v>
      </c>
      <c r="C2027" s="3" t="s">
        <v>6357</v>
      </c>
      <c r="D2027">
        <v>18500</v>
      </c>
      <c r="E2027">
        <v>19324</v>
      </c>
      <c r="F2027" t="s">
        <v>8219</v>
      </c>
      <c r="G2027" t="s">
        <v>8224</v>
      </c>
      <c r="H2027" t="s">
        <v>8246</v>
      </c>
      <c r="I2027">
        <v>1438185565</v>
      </c>
      <c r="J2027">
        <v>1436975965</v>
      </c>
      <c r="K2027" t="b">
        <v>0</v>
      </c>
      <c r="L2027">
        <v>380</v>
      </c>
      <c r="M2027" t="b">
        <v>1</v>
      </c>
      <c r="N2027" t="s">
        <v>8297</v>
      </c>
      <c r="O2027" s="8">
        <f t="shared" si="217"/>
        <v>104.45405405405405</v>
      </c>
      <c r="P2027" s="9">
        <f t="shared" si="218"/>
        <v>50.852631578947367</v>
      </c>
      <c r="Q2027" t="s">
        <v>8333</v>
      </c>
      <c r="R2027" t="s">
        <v>8351</v>
      </c>
      <c r="S2027" s="13">
        <f t="shared" si="219"/>
        <v>42200.457928240743</v>
      </c>
      <c r="T2027" s="14">
        <f t="shared" si="220"/>
        <v>42214.457928240743</v>
      </c>
      <c r="U2027" s="13" t="str">
        <f t="shared" si="221"/>
        <v>Jul</v>
      </c>
      <c r="V2027" t="str">
        <f t="shared" si="222"/>
        <v>Jul</v>
      </c>
      <c r="W2027" t="str">
        <f t="shared" si="223"/>
        <v>2015</v>
      </c>
    </row>
    <row r="2028" spans="1:23" ht="45" x14ac:dyDescent="0.2">
      <c r="A2028">
        <v>2251</v>
      </c>
      <c r="B2028" s="3" t="s">
        <v>2252</v>
      </c>
      <c r="C2028" s="3" t="s">
        <v>6361</v>
      </c>
      <c r="D2028">
        <v>8500</v>
      </c>
      <c r="E2028">
        <v>11428.19</v>
      </c>
      <c r="F2028" t="s">
        <v>8219</v>
      </c>
      <c r="G2028" t="s">
        <v>8224</v>
      </c>
      <c r="H2028" t="s">
        <v>8246</v>
      </c>
      <c r="I2028">
        <v>1408177077</v>
      </c>
      <c r="J2028">
        <v>1406362677</v>
      </c>
      <c r="K2028" t="b">
        <v>0</v>
      </c>
      <c r="L2028">
        <v>480</v>
      </c>
      <c r="M2028" t="b">
        <v>1</v>
      </c>
      <c r="N2028" t="s">
        <v>8297</v>
      </c>
      <c r="O2028" s="8">
        <f t="shared" si="217"/>
        <v>134.44929411764704</v>
      </c>
      <c r="P2028" s="9">
        <f t="shared" si="218"/>
        <v>23.808729166666669</v>
      </c>
      <c r="Q2028" t="s">
        <v>8333</v>
      </c>
      <c r="R2028" t="s">
        <v>8351</v>
      </c>
      <c r="S2028" s="13">
        <f t="shared" si="219"/>
        <v>41846.137465277774</v>
      </c>
      <c r="T2028" s="14">
        <f t="shared" si="220"/>
        <v>41867.137465277774</v>
      </c>
      <c r="U2028" s="13" t="str">
        <f t="shared" si="221"/>
        <v>Jul</v>
      </c>
      <c r="V2028" t="str">
        <f t="shared" si="222"/>
        <v>Aug</v>
      </c>
      <c r="W2028" t="str">
        <f t="shared" si="223"/>
        <v>2014</v>
      </c>
    </row>
    <row r="2029" spans="1:23" ht="45" x14ac:dyDescent="0.2">
      <c r="A2029">
        <v>2252</v>
      </c>
      <c r="B2029" s="3" t="s">
        <v>2253</v>
      </c>
      <c r="C2029" s="3" t="s">
        <v>6362</v>
      </c>
      <c r="D2029">
        <v>9000</v>
      </c>
      <c r="E2029">
        <v>24505</v>
      </c>
      <c r="F2029" t="s">
        <v>8219</v>
      </c>
      <c r="G2029" t="s">
        <v>8227</v>
      </c>
      <c r="H2029" t="s">
        <v>8249</v>
      </c>
      <c r="I2029">
        <v>1470469938</v>
      </c>
      <c r="J2029">
        <v>1469173938</v>
      </c>
      <c r="K2029" t="b">
        <v>0</v>
      </c>
      <c r="L2029">
        <v>249</v>
      </c>
      <c r="M2029" t="b">
        <v>1</v>
      </c>
      <c r="N2029" t="s">
        <v>8297</v>
      </c>
      <c r="O2029" s="8">
        <f t="shared" si="217"/>
        <v>272.27777777777777</v>
      </c>
      <c r="P2029" s="9">
        <f t="shared" si="218"/>
        <v>98.413654618473899</v>
      </c>
      <c r="Q2029" t="s">
        <v>8333</v>
      </c>
      <c r="R2029" t="s">
        <v>8351</v>
      </c>
      <c r="S2029" s="13">
        <f t="shared" si="219"/>
        <v>42573.119652777772</v>
      </c>
      <c r="T2029" s="14">
        <f t="shared" si="220"/>
        <v>42588.119652777772</v>
      </c>
      <c r="U2029" s="13" t="str">
        <f t="shared" si="221"/>
        <v>Jul</v>
      </c>
      <c r="V2029" t="str">
        <f t="shared" si="222"/>
        <v>Aug</v>
      </c>
      <c r="W2029" t="str">
        <f t="shared" si="223"/>
        <v>2016</v>
      </c>
    </row>
    <row r="2030" spans="1:23" ht="45" x14ac:dyDescent="0.2">
      <c r="A2030">
        <v>2305</v>
      </c>
      <c r="B2030" s="3" t="s">
        <v>2306</v>
      </c>
      <c r="C2030" s="3" t="s">
        <v>6415</v>
      </c>
      <c r="D2030">
        <v>18000</v>
      </c>
      <c r="E2030">
        <v>18221</v>
      </c>
      <c r="F2030" t="s">
        <v>8219</v>
      </c>
      <c r="G2030" t="s">
        <v>8224</v>
      </c>
      <c r="H2030" t="s">
        <v>8246</v>
      </c>
      <c r="I2030">
        <v>1407520800</v>
      </c>
      <c r="J2030">
        <v>1405356072</v>
      </c>
      <c r="K2030" t="b">
        <v>1</v>
      </c>
      <c r="L2030">
        <v>167</v>
      </c>
      <c r="M2030" t="b">
        <v>1</v>
      </c>
      <c r="N2030" t="s">
        <v>8279</v>
      </c>
      <c r="O2030" s="8">
        <f t="shared" si="217"/>
        <v>101.22777777777779</v>
      </c>
      <c r="P2030" s="9">
        <f t="shared" si="218"/>
        <v>109.10778443113773</v>
      </c>
      <c r="Q2030" t="s">
        <v>8325</v>
      </c>
      <c r="R2030" t="s">
        <v>8329</v>
      </c>
      <c r="S2030" s="13">
        <f t="shared" si="219"/>
        <v>41834.486944444441</v>
      </c>
      <c r="T2030" s="14">
        <f t="shared" si="220"/>
        <v>41859.541666666664</v>
      </c>
      <c r="U2030" s="13" t="str">
        <f t="shared" si="221"/>
        <v>Jul</v>
      </c>
      <c r="V2030" t="str">
        <f t="shared" si="222"/>
        <v>Aug</v>
      </c>
      <c r="W2030" t="str">
        <f t="shared" si="223"/>
        <v>2014</v>
      </c>
    </row>
    <row r="2031" spans="1:23" ht="45" x14ac:dyDescent="0.2">
      <c r="A2031">
        <v>2308</v>
      </c>
      <c r="B2031" s="3" t="s">
        <v>2309</v>
      </c>
      <c r="C2031" s="3" t="s">
        <v>6418</v>
      </c>
      <c r="D2031">
        <v>50000</v>
      </c>
      <c r="E2031">
        <v>50653.11</v>
      </c>
      <c r="F2031" t="s">
        <v>8219</v>
      </c>
      <c r="G2031" t="s">
        <v>8224</v>
      </c>
      <c r="H2031" t="s">
        <v>8246</v>
      </c>
      <c r="I2031">
        <v>1409274000</v>
      </c>
      <c r="J2031">
        <v>1406847996</v>
      </c>
      <c r="K2031" t="b">
        <v>1</v>
      </c>
      <c r="L2031">
        <v>614</v>
      </c>
      <c r="M2031" t="b">
        <v>1</v>
      </c>
      <c r="N2031" t="s">
        <v>8279</v>
      </c>
      <c r="O2031" s="8">
        <f t="shared" si="217"/>
        <v>101.30622</v>
      </c>
      <c r="P2031" s="9">
        <f t="shared" si="218"/>
        <v>82.496921824104234</v>
      </c>
      <c r="Q2031" t="s">
        <v>8325</v>
      </c>
      <c r="R2031" t="s">
        <v>8329</v>
      </c>
      <c r="S2031" s="13">
        <f t="shared" si="219"/>
        <v>41851.754583333335</v>
      </c>
      <c r="T2031" s="14">
        <f t="shared" si="220"/>
        <v>41879.833333333328</v>
      </c>
      <c r="U2031" s="13" t="str">
        <f t="shared" si="221"/>
        <v>Jul</v>
      </c>
      <c r="V2031" t="str">
        <f t="shared" si="222"/>
        <v>Aug</v>
      </c>
      <c r="W2031" t="str">
        <f t="shared" si="223"/>
        <v>2014</v>
      </c>
    </row>
    <row r="2032" spans="1:23" ht="30" x14ac:dyDescent="0.2">
      <c r="A2032">
        <v>2327</v>
      </c>
      <c r="B2032" s="3" t="s">
        <v>2328</v>
      </c>
      <c r="C2032" s="3" t="s">
        <v>6437</v>
      </c>
      <c r="D2032">
        <v>35000</v>
      </c>
      <c r="E2032">
        <v>184133.01</v>
      </c>
      <c r="F2032" t="s">
        <v>8219</v>
      </c>
      <c r="G2032" t="s">
        <v>8224</v>
      </c>
      <c r="H2032" t="s">
        <v>8246</v>
      </c>
      <c r="I2032">
        <v>1409090440</v>
      </c>
      <c r="J2032">
        <v>1406066440</v>
      </c>
      <c r="K2032" t="b">
        <v>1</v>
      </c>
      <c r="L2032">
        <v>3355</v>
      </c>
      <c r="M2032" t="b">
        <v>1</v>
      </c>
      <c r="N2032" t="s">
        <v>8298</v>
      </c>
      <c r="O2032" s="8">
        <f t="shared" si="217"/>
        <v>526.09431428571429</v>
      </c>
      <c r="P2032" s="9">
        <f t="shared" si="218"/>
        <v>54.883162444113267</v>
      </c>
      <c r="Q2032" t="s">
        <v>8336</v>
      </c>
      <c r="R2032" t="s">
        <v>8352</v>
      </c>
      <c r="S2032" s="13">
        <f t="shared" si="219"/>
        <v>41842.708796296291</v>
      </c>
      <c r="T2032" s="14">
        <f t="shared" si="220"/>
        <v>41877.708796296291</v>
      </c>
      <c r="U2032" s="13" t="str">
        <f t="shared" si="221"/>
        <v>Jul</v>
      </c>
      <c r="V2032" t="str">
        <f t="shared" si="222"/>
        <v>Aug</v>
      </c>
      <c r="W2032" t="str">
        <f t="shared" si="223"/>
        <v>2014</v>
      </c>
    </row>
    <row r="2033" spans="1:23" ht="45" x14ac:dyDescent="0.2">
      <c r="A2033">
        <v>2331</v>
      </c>
      <c r="B2033" s="3" t="s">
        <v>2332</v>
      </c>
      <c r="C2033" s="3" t="s">
        <v>6441</v>
      </c>
      <c r="D2033">
        <v>8000</v>
      </c>
      <c r="E2033">
        <v>11545.1</v>
      </c>
      <c r="F2033" t="s">
        <v>8219</v>
      </c>
      <c r="G2033" t="s">
        <v>8224</v>
      </c>
      <c r="H2033" t="s">
        <v>8246</v>
      </c>
      <c r="I2033">
        <v>1408320490</v>
      </c>
      <c r="J2033">
        <v>1405728490</v>
      </c>
      <c r="K2033" t="b">
        <v>1</v>
      </c>
      <c r="L2033">
        <v>283</v>
      </c>
      <c r="M2033" t="b">
        <v>1</v>
      </c>
      <c r="N2033" t="s">
        <v>8298</v>
      </c>
      <c r="O2033" s="8">
        <f t="shared" si="217"/>
        <v>144.31375</v>
      </c>
      <c r="P2033" s="9">
        <f t="shared" si="218"/>
        <v>40.795406360424032</v>
      </c>
      <c r="Q2033" t="s">
        <v>8336</v>
      </c>
      <c r="R2033" t="s">
        <v>8352</v>
      </c>
      <c r="S2033" s="13">
        <f t="shared" si="219"/>
        <v>41838.797337962962</v>
      </c>
      <c r="T2033" s="14">
        <f t="shared" si="220"/>
        <v>41868.797337962962</v>
      </c>
      <c r="U2033" s="13" t="str">
        <f t="shared" si="221"/>
        <v>Jul</v>
      </c>
      <c r="V2033" t="str">
        <f t="shared" si="222"/>
        <v>Aug</v>
      </c>
      <c r="W2033" t="str">
        <f t="shared" si="223"/>
        <v>2014</v>
      </c>
    </row>
    <row r="2034" spans="1:23" ht="30" x14ac:dyDescent="0.2">
      <c r="A2034">
        <v>2441</v>
      </c>
      <c r="B2034" s="3" t="s">
        <v>2442</v>
      </c>
      <c r="C2034" s="3" t="s">
        <v>6551</v>
      </c>
      <c r="D2034">
        <v>7500</v>
      </c>
      <c r="E2034">
        <v>8091</v>
      </c>
      <c r="F2034" t="s">
        <v>8219</v>
      </c>
      <c r="G2034" t="s">
        <v>8224</v>
      </c>
      <c r="H2034" t="s">
        <v>8246</v>
      </c>
      <c r="I2034">
        <v>1437627540</v>
      </c>
      <c r="J2034">
        <v>1435806054</v>
      </c>
      <c r="K2034" t="b">
        <v>0</v>
      </c>
      <c r="L2034">
        <v>109</v>
      </c>
      <c r="M2034" t="b">
        <v>1</v>
      </c>
      <c r="N2034" t="s">
        <v>8298</v>
      </c>
      <c r="O2034" s="8">
        <f t="shared" si="217"/>
        <v>107.88</v>
      </c>
      <c r="P2034" s="9">
        <f t="shared" si="218"/>
        <v>74.22935779816514</v>
      </c>
      <c r="Q2034" t="s">
        <v>8336</v>
      </c>
      <c r="R2034" t="s">
        <v>8352</v>
      </c>
      <c r="S2034" s="13">
        <f t="shared" si="219"/>
        <v>42186.917291666665</v>
      </c>
      <c r="T2034" s="14">
        <f t="shared" si="220"/>
        <v>42207.999305555553</v>
      </c>
      <c r="U2034" s="13" t="str">
        <f t="shared" si="221"/>
        <v>Jul</v>
      </c>
      <c r="V2034" t="str">
        <f t="shared" si="222"/>
        <v>Jul</v>
      </c>
      <c r="W2034" t="str">
        <f t="shared" si="223"/>
        <v>2015</v>
      </c>
    </row>
    <row r="2035" spans="1:23" ht="45" x14ac:dyDescent="0.2">
      <c r="A2035">
        <v>2443</v>
      </c>
      <c r="B2035" s="3" t="s">
        <v>2444</v>
      </c>
      <c r="C2035" s="3" t="s">
        <v>6553</v>
      </c>
      <c r="D2035">
        <v>20000</v>
      </c>
      <c r="E2035">
        <v>40502.99</v>
      </c>
      <c r="F2035" t="s">
        <v>8219</v>
      </c>
      <c r="G2035" t="s">
        <v>8224</v>
      </c>
      <c r="H2035" t="s">
        <v>8246</v>
      </c>
      <c r="I2035">
        <v>1408114822</v>
      </c>
      <c r="J2035">
        <v>1405522822</v>
      </c>
      <c r="K2035" t="b">
        <v>0</v>
      </c>
      <c r="L2035">
        <v>311</v>
      </c>
      <c r="M2035" t="b">
        <v>1</v>
      </c>
      <c r="N2035" t="s">
        <v>8298</v>
      </c>
      <c r="O2035" s="8">
        <f t="shared" si="217"/>
        <v>202.51495</v>
      </c>
      <c r="P2035" s="9">
        <f t="shared" si="218"/>
        <v>130.23469453376205</v>
      </c>
      <c r="Q2035" t="s">
        <v>8336</v>
      </c>
      <c r="R2035" t="s">
        <v>8352</v>
      </c>
      <c r="S2035" s="13">
        <f t="shared" si="219"/>
        <v>41836.416921296295</v>
      </c>
      <c r="T2035" s="14">
        <f t="shared" si="220"/>
        <v>41866.416921296295</v>
      </c>
      <c r="U2035" s="13" t="str">
        <f t="shared" si="221"/>
        <v>Jul</v>
      </c>
      <c r="V2035" t="str">
        <f t="shared" si="222"/>
        <v>Aug</v>
      </c>
      <c r="W2035" t="str">
        <f t="shared" si="223"/>
        <v>2014</v>
      </c>
    </row>
    <row r="2036" spans="1:23" ht="30" x14ac:dyDescent="0.2">
      <c r="A2036">
        <v>2479</v>
      </c>
      <c r="B2036" s="3" t="s">
        <v>2479</v>
      </c>
      <c r="C2036" s="3" t="s">
        <v>6589</v>
      </c>
      <c r="D2036">
        <v>300</v>
      </c>
      <c r="E2036">
        <v>400.33</v>
      </c>
      <c r="F2036" t="s">
        <v>8219</v>
      </c>
      <c r="G2036" t="s">
        <v>8224</v>
      </c>
      <c r="H2036" t="s">
        <v>8246</v>
      </c>
      <c r="I2036">
        <v>1343440800</v>
      </c>
      <c r="J2036">
        <v>1342545994</v>
      </c>
      <c r="K2036" t="b">
        <v>0</v>
      </c>
      <c r="L2036">
        <v>16</v>
      </c>
      <c r="M2036" t="b">
        <v>1</v>
      </c>
      <c r="N2036" t="s">
        <v>8279</v>
      </c>
      <c r="O2036" s="8">
        <f t="shared" si="217"/>
        <v>133.44333333333333</v>
      </c>
      <c r="P2036" s="9">
        <f t="shared" si="218"/>
        <v>25.020624999999999</v>
      </c>
      <c r="Q2036" t="s">
        <v>8325</v>
      </c>
      <c r="R2036" t="s">
        <v>8329</v>
      </c>
      <c r="S2036" s="13">
        <f t="shared" si="219"/>
        <v>41107.518449074072</v>
      </c>
      <c r="T2036" s="14">
        <f t="shared" si="220"/>
        <v>41117.875</v>
      </c>
      <c r="U2036" s="13" t="str">
        <f t="shared" si="221"/>
        <v>Jul</v>
      </c>
      <c r="V2036" t="str">
        <f t="shared" si="222"/>
        <v>Jul</v>
      </c>
      <c r="W2036" t="str">
        <f t="shared" si="223"/>
        <v>2012</v>
      </c>
    </row>
    <row r="2037" spans="1:23" ht="45" x14ac:dyDescent="0.2">
      <c r="A2037">
        <v>2497</v>
      </c>
      <c r="B2037" s="3" t="s">
        <v>2497</v>
      </c>
      <c r="C2037" s="3" t="s">
        <v>6607</v>
      </c>
      <c r="D2037">
        <v>4000</v>
      </c>
      <c r="E2037">
        <v>4510.8599999999997</v>
      </c>
      <c r="F2037" t="s">
        <v>8219</v>
      </c>
      <c r="G2037" t="s">
        <v>8224</v>
      </c>
      <c r="H2037" t="s">
        <v>8246</v>
      </c>
      <c r="I2037">
        <v>1312578338</v>
      </c>
      <c r="J2037">
        <v>1309986338</v>
      </c>
      <c r="K2037" t="b">
        <v>0</v>
      </c>
      <c r="L2037">
        <v>56</v>
      </c>
      <c r="M2037" t="b">
        <v>1</v>
      </c>
      <c r="N2037" t="s">
        <v>8279</v>
      </c>
      <c r="O2037" s="8">
        <f t="shared" si="217"/>
        <v>112.7715</v>
      </c>
      <c r="P2037" s="9">
        <f t="shared" si="218"/>
        <v>80.551071428571419</v>
      </c>
      <c r="Q2037" t="s">
        <v>8325</v>
      </c>
      <c r="R2037" t="s">
        <v>8329</v>
      </c>
      <c r="S2037" s="13">
        <f t="shared" si="219"/>
        <v>40730.670578703699</v>
      </c>
      <c r="T2037" s="14">
        <f t="shared" si="220"/>
        <v>40760.670578703699</v>
      </c>
      <c r="U2037" s="13" t="str">
        <f t="shared" si="221"/>
        <v>Jul</v>
      </c>
      <c r="V2037" t="str">
        <f t="shared" si="222"/>
        <v>Aug</v>
      </c>
      <c r="W2037" t="str">
        <f t="shared" si="223"/>
        <v>2011</v>
      </c>
    </row>
    <row r="2038" spans="1:23" ht="45" x14ac:dyDescent="0.2">
      <c r="A2038">
        <v>2531</v>
      </c>
      <c r="B2038" s="3" t="s">
        <v>2531</v>
      </c>
      <c r="C2038" s="3" t="s">
        <v>6641</v>
      </c>
      <c r="D2038">
        <v>4500</v>
      </c>
      <c r="E2038">
        <v>4518</v>
      </c>
      <c r="F2038" t="s">
        <v>8219</v>
      </c>
      <c r="G2038" t="s">
        <v>8224</v>
      </c>
      <c r="H2038" t="s">
        <v>8246</v>
      </c>
      <c r="I2038">
        <v>1439611140</v>
      </c>
      <c r="J2038">
        <v>1437668354</v>
      </c>
      <c r="K2038" t="b">
        <v>0</v>
      </c>
      <c r="L2038">
        <v>61</v>
      </c>
      <c r="M2038" t="b">
        <v>1</v>
      </c>
      <c r="N2038" t="s">
        <v>8300</v>
      </c>
      <c r="O2038" s="8">
        <f t="shared" si="217"/>
        <v>100.4</v>
      </c>
      <c r="P2038" s="9">
        <f t="shared" si="218"/>
        <v>74.06557377049181</v>
      </c>
      <c r="Q2038" t="s">
        <v>8325</v>
      </c>
      <c r="R2038" t="s">
        <v>8354</v>
      </c>
      <c r="S2038" s="13">
        <f t="shared" si="219"/>
        <v>42208.471689814811</v>
      </c>
      <c r="T2038" s="14">
        <f t="shared" si="220"/>
        <v>42230.957638888889</v>
      </c>
      <c r="U2038" s="13" t="str">
        <f t="shared" si="221"/>
        <v>Jul</v>
      </c>
      <c r="V2038" t="str">
        <f t="shared" si="222"/>
        <v>Aug</v>
      </c>
      <c r="W2038" t="str">
        <f t="shared" si="223"/>
        <v>2015</v>
      </c>
    </row>
    <row r="2039" spans="1:23" ht="45" x14ac:dyDescent="0.2">
      <c r="A2039">
        <v>2532</v>
      </c>
      <c r="B2039" s="3" t="s">
        <v>2532</v>
      </c>
      <c r="C2039" s="3" t="s">
        <v>6642</v>
      </c>
      <c r="D2039">
        <v>4000</v>
      </c>
      <c r="E2039">
        <v>5045</v>
      </c>
      <c r="F2039" t="s">
        <v>8219</v>
      </c>
      <c r="G2039" t="s">
        <v>8224</v>
      </c>
      <c r="H2039" t="s">
        <v>8246</v>
      </c>
      <c r="I2039">
        <v>1345148566</v>
      </c>
      <c r="J2039">
        <v>1342556566</v>
      </c>
      <c r="K2039" t="b">
        <v>0</v>
      </c>
      <c r="L2039">
        <v>60</v>
      </c>
      <c r="M2039" t="b">
        <v>1</v>
      </c>
      <c r="N2039" t="s">
        <v>8300</v>
      </c>
      <c r="O2039" s="8">
        <f t="shared" si="217"/>
        <v>126.125</v>
      </c>
      <c r="P2039" s="9">
        <f t="shared" si="218"/>
        <v>84.083333333333329</v>
      </c>
      <c r="Q2039" t="s">
        <v>8325</v>
      </c>
      <c r="R2039" t="s">
        <v>8354</v>
      </c>
      <c r="S2039" s="13">
        <f t="shared" si="219"/>
        <v>41107.640810185185</v>
      </c>
      <c r="T2039" s="14">
        <f t="shared" si="220"/>
        <v>41137.640810185185</v>
      </c>
      <c r="U2039" s="13" t="str">
        <f t="shared" si="221"/>
        <v>Jul</v>
      </c>
      <c r="V2039" t="str">
        <f t="shared" si="222"/>
        <v>Aug</v>
      </c>
      <c r="W2039" t="str">
        <f t="shared" si="223"/>
        <v>2012</v>
      </c>
    </row>
    <row r="2040" spans="1:23" ht="45" x14ac:dyDescent="0.2">
      <c r="A2040">
        <v>2536</v>
      </c>
      <c r="B2040" s="3" t="s">
        <v>2536</v>
      </c>
      <c r="C2040" s="3" t="s">
        <v>6646</v>
      </c>
      <c r="D2040">
        <v>25</v>
      </c>
      <c r="E2040">
        <v>29</v>
      </c>
      <c r="F2040" t="s">
        <v>8219</v>
      </c>
      <c r="G2040" t="s">
        <v>8224</v>
      </c>
      <c r="H2040" t="s">
        <v>8246</v>
      </c>
      <c r="I2040">
        <v>1375151566</v>
      </c>
      <c r="J2040">
        <v>1373337166</v>
      </c>
      <c r="K2040" t="b">
        <v>0</v>
      </c>
      <c r="L2040">
        <v>4</v>
      </c>
      <c r="M2040" t="b">
        <v>1</v>
      </c>
      <c r="N2040" t="s">
        <v>8300</v>
      </c>
      <c r="O2040" s="8">
        <f t="shared" si="217"/>
        <v>115.99999999999999</v>
      </c>
      <c r="P2040" s="9">
        <f t="shared" si="218"/>
        <v>7.25</v>
      </c>
      <c r="Q2040" t="s">
        <v>8325</v>
      </c>
      <c r="R2040" t="s">
        <v>8354</v>
      </c>
      <c r="S2040" s="13">
        <f t="shared" si="219"/>
        <v>41463.89775462963</v>
      </c>
      <c r="T2040" s="14">
        <f t="shared" si="220"/>
        <v>41484.89775462963</v>
      </c>
      <c r="U2040" s="13" t="str">
        <f t="shared" si="221"/>
        <v>Jul</v>
      </c>
      <c r="V2040" t="str">
        <f t="shared" si="222"/>
        <v>Jul</v>
      </c>
      <c r="W2040" t="str">
        <f t="shared" si="223"/>
        <v>2013</v>
      </c>
    </row>
    <row r="2041" spans="1:23" ht="45" x14ac:dyDescent="0.2">
      <c r="A2041">
        <v>2541</v>
      </c>
      <c r="B2041" s="3" t="s">
        <v>2541</v>
      </c>
      <c r="C2041" s="3" t="s">
        <v>6651</v>
      </c>
      <c r="D2041">
        <v>3500</v>
      </c>
      <c r="E2041">
        <v>3746</v>
      </c>
      <c r="F2041" t="s">
        <v>8219</v>
      </c>
      <c r="G2041" t="s">
        <v>8225</v>
      </c>
      <c r="H2041" t="s">
        <v>8247</v>
      </c>
      <c r="I2041">
        <v>1380192418</v>
      </c>
      <c r="J2041">
        <v>1375008418</v>
      </c>
      <c r="K2041" t="b">
        <v>0</v>
      </c>
      <c r="L2041">
        <v>63</v>
      </c>
      <c r="M2041" t="b">
        <v>1</v>
      </c>
      <c r="N2041" t="s">
        <v>8300</v>
      </c>
      <c r="O2041" s="8">
        <f t="shared" si="217"/>
        <v>107.02857142857142</v>
      </c>
      <c r="P2041" s="9">
        <f t="shared" si="218"/>
        <v>59.460317460317462</v>
      </c>
      <c r="Q2041" t="s">
        <v>8325</v>
      </c>
      <c r="R2041" t="s">
        <v>8354</v>
      </c>
      <c r="S2041" s="13">
        <f t="shared" si="219"/>
        <v>41483.240949074076</v>
      </c>
      <c r="T2041" s="14">
        <f t="shared" si="220"/>
        <v>41543.240949074076</v>
      </c>
      <c r="U2041" s="13" t="str">
        <f t="shared" si="221"/>
        <v>Jul</v>
      </c>
      <c r="V2041" t="str">
        <f t="shared" si="222"/>
        <v>Sep</v>
      </c>
      <c r="W2041" t="str">
        <f t="shared" si="223"/>
        <v>2013</v>
      </c>
    </row>
    <row r="2042" spans="1:23" ht="45" x14ac:dyDescent="0.2">
      <c r="A2042">
        <v>2553</v>
      </c>
      <c r="B2042" s="3" t="s">
        <v>2553</v>
      </c>
      <c r="C2042" s="3" t="s">
        <v>6663</v>
      </c>
      <c r="D2042">
        <v>1500</v>
      </c>
      <c r="E2042">
        <v>2333</v>
      </c>
      <c r="F2042" t="s">
        <v>8219</v>
      </c>
      <c r="G2042" t="s">
        <v>8224</v>
      </c>
      <c r="H2042" t="s">
        <v>8246</v>
      </c>
      <c r="I2042">
        <v>1348202807</v>
      </c>
      <c r="J2042">
        <v>1343018807</v>
      </c>
      <c r="K2042" t="b">
        <v>0</v>
      </c>
      <c r="L2042">
        <v>60</v>
      </c>
      <c r="M2042" t="b">
        <v>1</v>
      </c>
      <c r="N2042" t="s">
        <v>8300</v>
      </c>
      <c r="O2042" s="8">
        <f t="shared" si="217"/>
        <v>155.53333333333333</v>
      </c>
      <c r="P2042" s="9">
        <f t="shared" si="218"/>
        <v>38.883333333333333</v>
      </c>
      <c r="Q2042" t="s">
        <v>8325</v>
      </c>
      <c r="R2042" t="s">
        <v>8354</v>
      </c>
      <c r="S2042" s="13">
        <f t="shared" si="219"/>
        <v>41112.990821759253</v>
      </c>
      <c r="T2042" s="14">
        <f t="shared" si="220"/>
        <v>41172.990821759253</v>
      </c>
      <c r="U2042" s="13" t="str">
        <f t="shared" si="221"/>
        <v>Jul</v>
      </c>
      <c r="V2042" t="str">
        <f t="shared" si="222"/>
        <v>Sep</v>
      </c>
      <c r="W2042" t="str">
        <f t="shared" si="223"/>
        <v>2012</v>
      </c>
    </row>
    <row r="2043" spans="1:23" ht="30" x14ac:dyDescent="0.2">
      <c r="A2043">
        <v>2610</v>
      </c>
      <c r="B2043" s="3" t="s">
        <v>2610</v>
      </c>
      <c r="C2043" s="3" t="s">
        <v>6720</v>
      </c>
      <c r="D2043">
        <v>22765</v>
      </c>
      <c r="E2043">
        <v>32172.66</v>
      </c>
      <c r="F2043" t="s">
        <v>8219</v>
      </c>
      <c r="G2043" t="s">
        <v>8224</v>
      </c>
      <c r="H2043" t="s">
        <v>8246</v>
      </c>
      <c r="I2043">
        <v>1471849140</v>
      </c>
      <c r="J2043">
        <v>1468444125</v>
      </c>
      <c r="K2043" t="b">
        <v>1</v>
      </c>
      <c r="L2043">
        <v>577</v>
      </c>
      <c r="M2043" t="b">
        <v>1</v>
      </c>
      <c r="N2043" t="s">
        <v>8301</v>
      </c>
      <c r="O2043" s="8">
        <f t="shared" si="217"/>
        <v>141.3251043268175</v>
      </c>
      <c r="P2043" s="9">
        <f t="shared" si="218"/>
        <v>55.758509532062391</v>
      </c>
      <c r="Q2043" t="s">
        <v>8319</v>
      </c>
      <c r="R2043" t="s">
        <v>8355</v>
      </c>
      <c r="S2043" s="13">
        <f t="shared" si="219"/>
        <v>42564.672743055555</v>
      </c>
      <c r="T2043" s="14">
        <f t="shared" si="220"/>
        <v>42604.082638888889</v>
      </c>
      <c r="U2043" s="13" t="str">
        <f t="shared" si="221"/>
        <v>Jul</v>
      </c>
      <c r="V2043" t="str">
        <f t="shared" si="222"/>
        <v>Aug</v>
      </c>
      <c r="W2043" t="str">
        <f t="shared" si="223"/>
        <v>2016</v>
      </c>
    </row>
    <row r="2044" spans="1:23" ht="45" x14ac:dyDescent="0.2">
      <c r="A2044">
        <v>2616</v>
      </c>
      <c r="B2044" s="3" t="s">
        <v>2616</v>
      </c>
      <c r="C2044" s="3" t="s">
        <v>6726</v>
      </c>
      <c r="D2044">
        <v>25000</v>
      </c>
      <c r="E2044">
        <v>28633.5</v>
      </c>
      <c r="F2044" t="s">
        <v>8219</v>
      </c>
      <c r="G2044" t="s">
        <v>8224</v>
      </c>
      <c r="H2044" t="s">
        <v>8246</v>
      </c>
      <c r="I2044">
        <v>1440546729</v>
      </c>
      <c r="J2044">
        <v>1437954729</v>
      </c>
      <c r="K2044" t="b">
        <v>1</v>
      </c>
      <c r="L2044">
        <v>238</v>
      </c>
      <c r="M2044" t="b">
        <v>1</v>
      </c>
      <c r="N2044" t="s">
        <v>8301</v>
      </c>
      <c r="O2044" s="8">
        <f t="shared" si="217"/>
        <v>114.53400000000001</v>
      </c>
      <c r="P2044" s="9">
        <f t="shared" si="218"/>
        <v>120.30882352941177</v>
      </c>
      <c r="Q2044" t="s">
        <v>8319</v>
      </c>
      <c r="R2044" t="s">
        <v>8355</v>
      </c>
      <c r="S2044" s="13">
        <f t="shared" si="219"/>
        <v>42211.786215277774</v>
      </c>
      <c r="T2044" s="14">
        <f t="shared" si="220"/>
        <v>42241.786215277774</v>
      </c>
      <c r="U2044" s="13" t="str">
        <f t="shared" si="221"/>
        <v>Jul</v>
      </c>
      <c r="V2044" t="str">
        <f t="shared" si="222"/>
        <v>Aug</v>
      </c>
      <c r="W2044" t="str">
        <f t="shared" si="223"/>
        <v>2015</v>
      </c>
    </row>
    <row r="2045" spans="1:23" ht="45" x14ac:dyDescent="0.2">
      <c r="A2045">
        <v>2662</v>
      </c>
      <c r="B2045" s="3" t="s">
        <v>2662</v>
      </c>
      <c r="C2045" s="3" t="s">
        <v>6772</v>
      </c>
      <c r="D2045">
        <v>20000</v>
      </c>
      <c r="E2045">
        <v>21360</v>
      </c>
      <c r="F2045" t="s">
        <v>8219</v>
      </c>
      <c r="G2045" t="s">
        <v>8224</v>
      </c>
      <c r="H2045" t="s">
        <v>8246</v>
      </c>
      <c r="I2045">
        <v>1440179713</v>
      </c>
      <c r="J2045">
        <v>1437587713</v>
      </c>
      <c r="K2045" t="b">
        <v>0</v>
      </c>
      <c r="L2045">
        <v>80</v>
      </c>
      <c r="M2045" t="b">
        <v>1</v>
      </c>
      <c r="N2045" t="s">
        <v>8302</v>
      </c>
      <c r="O2045" s="8">
        <f t="shared" si="217"/>
        <v>106.80000000000001</v>
      </c>
      <c r="P2045" s="9">
        <f t="shared" si="218"/>
        <v>267</v>
      </c>
      <c r="Q2045" t="s">
        <v>8319</v>
      </c>
      <c r="R2045" t="s">
        <v>8356</v>
      </c>
      <c r="S2045" s="13">
        <f t="shared" si="219"/>
        <v>42207.538344907407</v>
      </c>
      <c r="T2045" s="14">
        <f t="shared" si="220"/>
        <v>42237.538344907407</v>
      </c>
      <c r="U2045" s="13" t="str">
        <f t="shared" si="221"/>
        <v>Jul</v>
      </c>
      <c r="V2045" t="str">
        <f t="shared" si="222"/>
        <v>Aug</v>
      </c>
      <c r="W2045" t="str">
        <f t="shared" si="223"/>
        <v>2015</v>
      </c>
    </row>
    <row r="2046" spans="1:23" ht="30" x14ac:dyDescent="0.2">
      <c r="A2046">
        <v>2710</v>
      </c>
      <c r="B2046" s="3" t="s">
        <v>2710</v>
      </c>
      <c r="C2046" s="3" t="s">
        <v>6820</v>
      </c>
      <c r="D2046">
        <v>60000</v>
      </c>
      <c r="E2046">
        <v>92340.21</v>
      </c>
      <c r="F2046" t="s">
        <v>8219</v>
      </c>
      <c r="G2046" t="s">
        <v>8224</v>
      </c>
      <c r="H2046" t="s">
        <v>8246</v>
      </c>
      <c r="I2046">
        <v>1407549600</v>
      </c>
      <c r="J2046">
        <v>1404797428</v>
      </c>
      <c r="K2046" t="b">
        <v>1</v>
      </c>
      <c r="L2046">
        <v>1088</v>
      </c>
      <c r="M2046" t="b">
        <v>1</v>
      </c>
      <c r="N2046" t="s">
        <v>8303</v>
      </c>
      <c r="O2046" s="8">
        <f t="shared" si="217"/>
        <v>153.90035000000003</v>
      </c>
      <c r="P2046" s="9">
        <f t="shared" si="218"/>
        <v>84.871516544117654</v>
      </c>
      <c r="Q2046" t="s">
        <v>8317</v>
      </c>
      <c r="R2046" t="s">
        <v>8357</v>
      </c>
      <c r="S2046" s="13">
        <f t="shared" si="219"/>
        <v>41828.021157407406</v>
      </c>
      <c r="T2046" s="14">
        <f t="shared" si="220"/>
        <v>41859.875</v>
      </c>
      <c r="U2046" s="13" t="str">
        <f t="shared" si="221"/>
        <v>Jul</v>
      </c>
      <c r="V2046" t="str">
        <f t="shared" si="222"/>
        <v>Aug</v>
      </c>
      <c r="W2046" t="str">
        <f t="shared" si="223"/>
        <v>2014</v>
      </c>
    </row>
    <row r="2047" spans="1:23" ht="45" x14ac:dyDescent="0.2">
      <c r="A2047">
        <v>2724</v>
      </c>
      <c r="B2047" s="3" t="s">
        <v>2724</v>
      </c>
      <c r="C2047" s="3" t="s">
        <v>6834</v>
      </c>
      <c r="D2047">
        <v>2468</v>
      </c>
      <c r="E2047">
        <v>7326.88</v>
      </c>
      <c r="F2047" t="s">
        <v>8219</v>
      </c>
      <c r="G2047" t="s">
        <v>8225</v>
      </c>
      <c r="H2047" t="s">
        <v>8247</v>
      </c>
      <c r="I2047">
        <v>1439625059</v>
      </c>
      <c r="J2047">
        <v>1436860259</v>
      </c>
      <c r="K2047" t="b">
        <v>0</v>
      </c>
      <c r="L2047">
        <v>1019</v>
      </c>
      <c r="M2047" t="b">
        <v>1</v>
      </c>
      <c r="N2047" t="s">
        <v>8295</v>
      </c>
      <c r="O2047" s="8">
        <f t="shared" si="217"/>
        <v>296.87520259319291</v>
      </c>
      <c r="P2047" s="9">
        <f t="shared" si="218"/>
        <v>7.1902649656526005</v>
      </c>
      <c r="Q2047" t="s">
        <v>8319</v>
      </c>
      <c r="R2047" t="s">
        <v>8349</v>
      </c>
      <c r="S2047" s="13">
        <f t="shared" si="219"/>
        <v>42199.118738425925</v>
      </c>
      <c r="T2047" s="14">
        <f t="shared" si="220"/>
        <v>42231.118738425925</v>
      </c>
      <c r="U2047" s="13" t="str">
        <f t="shared" si="221"/>
        <v>Jul</v>
      </c>
      <c r="V2047" t="str">
        <f t="shared" si="222"/>
        <v>Aug</v>
      </c>
      <c r="W2047" t="str">
        <f t="shared" si="223"/>
        <v>2015</v>
      </c>
    </row>
    <row r="2048" spans="1:23" ht="45" x14ac:dyDescent="0.2">
      <c r="A2048">
        <v>2727</v>
      </c>
      <c r="B2048" s="3" t="s">
        <v>2727</v>
      </c>
      <c r="C2048" s="3" t="s">
        <v>6837</v>
      </c>
      <c r="D2048">
        <v>10000</v>
      </c>
      <c r="E2048">
        <v>49321</v>
      </c>
      <c r="F2048" t="s">
        <v>8219</v>
      </c>
      <c r="G2048" t="s">
        <v>8224</v>
      </c>
      <c r="H2048" t="s">
        <v>8246</v>
      </c>
      <c r="I2048">
        <v>1438964063</v>
      </c>
      <c r="J2048">
        <v>1436804063</v>
      </c>
      <c r="K2048" t="b">
        <v>0</v>
      </c>
      <c r="L2048">
        <v>707</v>
      </c>
      <c r="M2048" t="b">
        <v>1</v>
      </c>
      <c r="N2048" t="s">
        <v>8295</v>
      </c>
      <c r="O2048" s="8">
        <f t="shared" si="217"/>
        <v>493.21000000000004</v>
      </c>
      <c r="P2048" s="9">
        <f t="shared" si="218"/>
        <v>69.760961810466767</v>
      </c>
      <c r="Q2048" t="s">
        <v>8319</v>
      </c>
      <c r="R2048" t="s">
        <v>8349</v>
      </c>
      <c r="S2048" s="13">
        <f t="shared" si="219"/>
        <v>42198.468321759261</v>
      </c>
      <c r="T2048" s="14">
        <f t="shared" si="220"/>
        <v>42223.468321759261</v>
      </c>
      <c r="U2048" s="13" t="str">
        <f t="shared" si="221"/>
        <v>Jul</v>
      </c>
      <c r="V2048" t="str">
        <f t="shared" si="222"/>
        <v>Aug</v>
      </c>
      <c r="W2048" t="str">
        <f t="shared" si="223"/>
        <v>2015</v>
      </c>
    </row>
    <row r="2049" spans="1:23" ht="45" x14ac:dyDescent="0.2">
      <c r="A2049">
        <v>2785</v>
      </c>
      <c r="B2049" s="3" t="s">
        <v>2785</v>
      </c>
      <c r="C2049" s="3" t="s">
        <v>6895</v>
      </c>
      <c r="D2049">
        <v>5000</v>
      </c>
      <c r="E2049">
        <v>5234</v>
      </c>
      <c r="F2049" t="s">
        <v>8219</v>
      </c>
      <c r="G2049" t="s">
        <v>8224</v>
      </c>
      <c r="H2049" t="s">
        <v>8246</v>
      </c>
      <c r="I2049">
        <v>1470430800</v>
      </c>
      <c r="J2049">
        <v>1467865967</v>
      </c>
      <c r="K2049" t="b">
        <v>0</v>
      </c>
      <c r="L2049">
        <v>142</v>
      </c>
      <c r="M2049" t="b">
        <v>1</v>
      </c>
      <c r="N2049" t="s">
        <v>8271</v>
      </c>
      <c r="O2049" s="8">
        <f t="shared" si="217"/>
        <v>104.67999999999999</v>
      </c>
      <c r="P2049" s="9">
        <f t="shared" si="218"/>
        <v>36.859154929577464</v>
      </c>
      <c r="Q2049" t="s">
        <v>8317</v>
      </c>
      <c r="R2049" t="s">
        <v>8318</v>
      </c>
      <c r="S2049" s="13">
        <f t="shared" si="219"/>
        <v>42557.981099537035</v>
      </c>
      <c r="T2049" s="14">
        <f t="shared" si="220"/>
        <v>42587.666666666664</v>
      </c>
      <c r="U2049" s="13" t="str">
        <f t="shared" si="221"/>
        <v>Jul</v>
      </c>
      <c r="V2049" t="str">
        <f t="shared" si="222"/>
        <v>Aug</v>
      </c>
      <c r="W2049" t="str">
        <f t="shared" si="223"/>
        <v>2016</v>
      </c>
    </row>
    <row r="2050" spans="1:23" ht="45" x14ac:dyDescent="0.2">
      <c r="A2050">
        <v>2798</v>
      </c>
      <c r="B2050" s="3" t="s">
        <v>2798</v>
      </c>
      <c r="C2050" s="3" t="s">
        <v>6908</v>
      </c>
      <c r="D2050">
        <v>5000</v>
      </c>
      <c r="E2050">
        <v>5070</v>
      </c>
      <c r="F2050" t="s">
        <v>8219</v>
      </c>
      <c r="G2050" t="s">
        <v>8225</v>
      </c>
      <c r="H2050" t="s">
        <v>8247</v>
      </c>
      <c r="I2050">
        <v>1438358400</v>
      </c>
      <c r="J2050">
        <v>1437063121</v>
      </c>
      <c r="K2050" t="b">
        <v>0</v>
      </c>
      <c r="L2050">
        <v>139</v>
      </c>
      <c r="M2050" t="b">
        <v>1</v>
      </c>
      <c r="N2050" t="s">
        <v>8271</v>
      </c>
      <c r="O2050" s="8">
        <f t="shared" ref="O2050:O2113" si="224">(E2050/D2050)*100</f>
        <v>101.4</v>
      </c>
      <c r="P2050" s="9">
        <f t="shared" ref="P2050:P2113" si="225">IFERROR(E2050/L2050,0)</f>
        <v>36.474820143884891</v>
      </c>
      <c r="Q2050" t="s">
        <v>8317</v>
      </c>
      <c r="R2050" t="s">
        <v>8318</v>
      </c>
      <c r="S2050" s="13">
        <f t="shared" ref="S2050:S2113" si="226">(J2050/86400)+25569+(-5/24)</f>
        <v>42201.466678240737</v>
      </c>
      <c r="T2050" s="14">
        <f t="shared" ref="T2050:T2113" si="227">(I2050/86400)+25569+(-5/24)</f>
        <v>42216.458333333336</v>
      </c>
      <c r="U2050" s="13" t="str">
        <f t="shared" ref="U2050:U2113" si="228">TEXT((S2050),"mmm")</f>
        <v>Jul</v>
      </c>
      <c r="V2050" t="str">
        <f t="shared" ref="V2050:V2113" si="229">TEXT((T2050),"mmm")</f>
        <v>Jul</v>
      </c>
      <c r="W2050" t="str">
        <f t="shared" ref="W2050:W2113" si="230">TEXT((S2050),"yyyy")</f>
        <v>2015</v>
      </c>
    </row>
    <row r="2051" spans="1:23" ht="45" x14ac:dyDescent="0.2">
      <c r="A2051">
        <v>2802</v>
      </c>
      <c r="B2051" s="3" t="s">
        <v>2802</v>
      </c>
      <c r="C2051" s="3" t="s">
        <v>6912</v>
      </c>
      <c r="D2051">
        <v>3000</v>
      </c>
      <c r="E2051">
        <v>3055</v>
      </c>
      <c r="F2051" t="s">
        <v>8219</v>
      </c>
      <c r="G2051" t="s">
        <v>8225</v>
      </c>
      <c r="H2051" t="s">
        <v>8247</v>
      </c>
      <c r="I2051">
        <v>1438875107</v>
      </c>
      <c r="J2051">
        <v>1436283107</v>
      </c>
      <c r="K2051" t="b">
        <v>0</v>
      </c>
      <c r="L2051">
        <v>90</v>
      </c>
      <c r="M2051" t="b">
        <v>1</v>
      </c>
      <c r="N2051" t="s">
        <v>8271</v>
      </c>
      <c r="O2051" s="8">
        <f t="shared" si="224"/>
        <v>101.83333333333333</v>
      </c>
      <c r="P2051" s="9">
        <f t="shared" si="225"/>
        <v>33.944444444444443</v>
      </c>
      <c r="Q2051" t="s">
        <v>8317</v>
      </c>
      <c r="R2051" t="s">
        <v>8318</v>
      </c>
      <c r="S2051" s="13">
        <f t="shared" si="226"/>
        <v>42192.438738425924</v>
      </c>
      <c r="T2051" s="14">
        <f t="shared" si="227"/>
        <v>42222.438738425924</v>
      </c>
      <c r="U2051" s="13" t="str">
        <f t="shared" si="228"/>
        <v>Jul</v>
      </c>
      <c r="V2051" t="str">
        <f t="shared" si="229"/>
        <v>Aug</v>
      </c>
      <c r="W2051" t="str">
        <f t="shared" si="230"/>
        <v>2015</v>
      </c>
    </row>
    <row r="2052" spans="1:23" ht="60" x14ac:dyDescent="0.2">
      <c r="A2052">
        <v>2805</v>
      </c>
      <c r="B2052" s="3" t="s">
        <v>2805</v>
      </c>
      <c r="C2052" s="3" t="s">
        <v>6915</v>
      </c>
      <c r="D2052">
        <v>400</v>
      </c>
      <c r="E2052">
        <v>440</v>
      </c>
      <c r="F2052" t="s">
        <v>8219</v>
      </c>
      <c r="G2052" t="s">
        <v>8225</v>
      </c>
      <c r="H2052" t="s">
        <v>8247</v>
      </c>
      <c r="I2052">
        <v>1440245273</v>
      </c>
      <c r="J2052">
        <v>1438085273</v>
      </c>
      <c r="K2052" t="b">
        <v>0</v>
      </c>
      <c r="L2052">
        <v>18</v>
      </c>
      <c r="M2052" t="b">
        <v>1</v>
      </c>
      <c r="N2052" t="s">
        <v>8271</v>
      </c>
      <c r="O2052" s="8">
        <f t="shared" si="224"/>
        <v>110.00000000000001</v>
      </c>
      <c r="P2052" s="9">
        <f t="shared" si="225"/>
        <v>24.444444444444443</v>
      </c>
      <c r="Q2052" t="s">
        <v>8317</v>
      </c>
      <c r="R2052" t="s">
        <v>8318</v>
      </c>
      <c r="S2052" s="13">
        <f t="shared" si="226"/>
        <v>42213.2971412037</v>
      </c>
      <c r="T2052" s="14">
        <f t="shared" si="227"/>
        <v>42238.2971412037</v>
      </c>
      <c r="U2052" s="13" t="str">
        <f t="shared" si="228"/>
        <v>Jul</v>
      </c>
      <c r="V2052" t="str">
        <f t="shared" si="229"/>
        <v>Aug</v>
      </c>
      <c r="W2052" t="str">
        <f t="shared" si="230"/>
        <v>2015</v>
      </c>
    </row>
    <row r="2053" spans="1:23" ht="45" x14ac:dyDescent="0.2">
      <c r="A2053">
        <v>2808</v>
      </c>
      <c r="B2053" s="3" t="s">
        <v>2808</v>
      </c>
      <c r="C2053" s="3" t="s">
        <v>6918</v>
      </c>
      <c r="D2053">
        <v>4500</v>
      </c>
      <c r="E2053">
        <v>4511</v>
      </c>
      <c r="F2053" t="s">
        <v>8219</v>
      </c>
      <c r="G2053" t="s">
        <v>8224</v>
      </c>
      <c r="H2053" t="s">
        <v>8246</v>
      </c>
      <c r="I2053">
        <v>1440274735</v>
      </c>
      <c r="J2053">
        <v>1437682735</v>
      </c>
      <c r="K2053" t="b">
        <v>0</v>
      </c>
      <c r="L2053">
        <v>69</v>
      </c>
      <c r="M2053" t="b">
        <v>1</v>
      </c>
      <c r="N2053" t="s">
        <v>8271</v>
      </c>
      <c r="O2053" s="8">
        <f t="shared" si="224"/>
        <v>100.24444444444444</v>
      </c>
      <c r="P2053" s="9">
        <f t="shared" si="225"/>
        <v>65.376811594202906</v>
      </c>
      <c r="Q2053" t="s">
        <v>8317</v>
      </c>
      <c r="R2053" t="s">
        <v>8318</v>
      </c>
      <c r="S2053" s="13">
        <f t="shared" si="226"/>
        <v>42208.638136574074</v>
      </c>
      <c r="T2053" s="14">
        <f t="shared" si="227"/>
        <v>42238.638136574074</v>
      </c>
      <c r="U2053" s="13" t="str">
        <f t="shared" si="228"/>
        <v>Jul</v>
      </c>
      <c r="V2053" t="str">
        <f t="shared" si="229"/>
        <v>Aug</v>
      </c>
      <c r="W2053" t="str">
        <f t="shared" si="230"/>
        <v>2015</v>
      </c>
    </row>
    <row r="2054" spans="1:23" ht="45" x14ac:dyDescent="0.2">
      <c r="A2054">
        <v>2815</v>
      </c>
      <c r="B2054" s="3" t="s">
        <v>2815</v>
      </c>
      <c r="C2054" s="3" t="s">
        <v>6925</v>
      </c>
      <c r="D2054">
        <v>250</v>
      </c>
      <c r="E2054">
        <v>605</v>
      </c>
      <c r="F2054" t="s">
        <v>8219</v>
      </c>
      <c r="G2054" t="s">
        <v>8229</v>
      </c>
      <c r="H2054" t="s">
        <v>8251</v>
      </c>
      <c r="I2054">
        <v>1470595109</v>
      </c>
      <c r="J2054">
        <v>1468003109</v>
      </c>
      <c r="K2054" t="b">
        <v>0</v>
      </c>
      <c r="L2054">
        <v>14</v>
      </c>
      <c r="M2054" t="b">
        <v>1</v>
      </c>
      <c r="N2054" t="s">
        <v>8271</v>
      </c>
      <c r="O2054" s="8">
        <f t="shared" si="224"/>
        <v>242</v>
      </c>
      <c r="P2054" s="9">
        <f t="shared" si="225"/>
        <v>43.214285714285715</v>
      </c>
      <c r="Q2054" t="s">
        <v>8317</v>
      </c>
      <c r="R2054" t="s">
        <v>8318</v>
      </c>
      <c r="S2054" s="13">
        <f t="shared" si="226"/>
        <v>42559.568391203698</v>
      </c>
      <c r="T2054" s="14">
        <f t="shared" si="227"/>
        <v>42589.568391203698</v>
      </c>
      <c r="U2054" s="13" t="str">
        <f t="shared" si="228"/>
        <v>Jul</v>
      </c>
      <c r="V2054" t="str">
        <f t="shared" si="229"/>
        <v>Aug</v>
      </c>
      <c r="W2054" t="str">
        <f t="shared" si="230"/>
        <v>2016</v>
      </c>
    </row>
    <row r="2055" spans="1:23" ht="45" x14ac:dyDescent="0.2">
      <c r="A2055">
        <v>2816</v>
      </c>
      <c r="B2055" s="3" t="s">
        <v>2816</v>
      </c>
      <c r="C2055" s="3" t="s">
        <v>6926</v>
      </c>
      <c r="D2055">
        <v>3000</v>
      </c>
      <c r="E2055">
        <v>4247</v>
      </c>
      <c r="F2055" t="s">
        <v>8219</v>
      </c>
      <c r="G2055" t="s">
        <v>8225</v>
      </c>
      <c r="H2055" t="s">
        <v>8247</v>
      </c>
      <c r="I2055">
        <v>1438531200</v>
      </c>
      <c r="J2055">
        <v>1435921992</v>
      </c>
      <c r="K2055" t="b">
        <v>0</v>
      </c>
      <c r="L2055">
        <v>169</v>
      </c>
      <c r="M2055" t="b">
        <v>1</v>
      </c>
      <c r="N2055" t="s">
        <v>8271</v>
      </c>
      <c r="O2055" s="8">
        <f t="shared" si="224"/>
        <v>141.56666666666666</v>
      </c>
      <c r="P2055" s="9">
        <f t="shared" si="225"/>
        <v>25.130177514792898</v>
      </c>
      <c r="Q2055" t="s">
        <v>8317</v>
      </c>
      <c r="R2055" t="s">
        <v>8318</v>
      </c>
      <c r="S2055" s="13">
        <f t="shared" si="226"/>
        <v>42188.259166666663</v>
      </c>
      <c r="T2055" s="14">
        <f t="shared" si="227"/>
        <v>42218.458333333336</v>
      </c>
      <c r="U2055" s="13" t="str">
        <f t="shared" si="228"/>
        <v>Jul</v>
      </c>
      <c r="V2055" t="str">
        <f t="shared" si="229"/>
        <v>Aug</v>
      </c>
      <c r="W2055" t="str">
        <f t="shared" si="230"/>
        <v>2015</v>
      </c>
    </row>
    <row r="2056" spans="1:23" ht="45" x14ac:dyDescent="0.2">
      <c r="A2056">
        <v>2838</v>
      </c>
      <c r="B2056" s="3" t="s">
        <v>2838</v>
      </c>
      <c r="C2056" s="3" t="s">
        <v>6948</v>
      </c>
      <c r="D2056">
        <v>2000</v>
      </c>
      <c r="E2056">
        <v>2405</v>
      </c>
      <c r="F2056" t="s">
        <v>8219</v>
      </c>
      <c r="G2056" t="s">
        <v>8224</v>
      </c>
      <c r="H2056" t="s">
        <v>8246</v>
      </c>
      <c r="I2056">
        <v>1407967200</v>
      </c>
      <c r="J2056">
        <v>1406039696</v>
      </c>
      <c r="K2056" t="b">
        <v>0</v>
      </c>
      <c r="L2056">
        <v>54</v>
      </c>
      <c r="M2056" t="b">
        <v>1</v>
      </c>
      <c r="N2056" t="s">
        <v>8271</v>
      </c>
      <c r="O2056" s="8">
        <f t="shared" si="224"/>
        <v>120.24999999999999</v>
      </c>
      <c r="P2056" s="9">
        <f t="shared" si="225"/>
        <v>44.537037037037038</v>
      </c>
      <c r="Q2056" t="s">
        <v>8317</v>
      </c>
      <c r="R2056" t="s">
        <v>8318</v>
      </c>
      <c r="S2056" s="13">
        <f t="shared" si="226"/>
        <v>41842.399259259255</v>
      </c>
      <c r="T2056" s="14">
        <f t="shared" si="227"/>
        <v>41864.708333333328</v>
      </c>
      <c r="U2056" s="13" t="str">
        <f t="shared" si="228"/>
        <v>Jul</v>
      </c>
      <c r="V2056" t="str">
        <f t="shared" si="229"/>
        <v>Aug</v>
      </c>
      <c r="W2056" t="str">
        <f t="shared" si="230"/>
        <v>2014</v>
      </c>
    </row>
    <row r="2057" spans="1:23" ht="45" x14ac:dyDescent="0.2">
      <c r="A2057">
        <v>2935</v>
      </c>
      <c r="B2057" s="3" t="s">
        <v>2935</v>
      </c>
      <c r="C2057" s="3" t="s">
        <v>7045</v>
      </c>
      <c r="D2057">
        <v>3500</v>
      </c>
      <c r="E2057">
        <v>3531</v>
      </c>
      <c r="F2057" t="s">
        <v>8219</v>
      </c>
      <c r="G2057" t="s">
        <v>8224</v>
      </c>
      <c r="H2057" t="s">
        <v>8246</v>
      </c>
      <c r="I2057">
        <v>1472490000</v>
      </c>
      <c r="J2057">
        <v>1467468008</v>
      </c>
      <c r="K2057" t="b">
        <v>0</v>
      </c>
      <c r="L2057">
        <v>39</v>
      </c>
      <c r="M2057" t="b">
        <v>1</v>
      </c>
      <c r="N2057" t="s">
        <v>8305</v>
      </c>
      <c r="O2057" s="8">
        <f t="shared" si="224"/>
        <v>100.88571428571429</v>
      </c>
      <c r="P2057" s="9">
        <f t="shared" si="225"/>
        <v>90.538461538461533</v>
      </c>
      <c r="Q2057" t="s">
        <v>8317</v>
      </c>
      <c r="R2057" t="s">
        <v>8359</v>
      </c>
      <c r="S2057" s="13">
        <f t="shared" si="226"/>
        <v>42553.375092592592</v>
      </c>
      <c r="T2057" s="14">
        <f t="shared" si="227"/>
        <v>42611.499999999993</v>
      </c>
      <c r="U2057" s="13" t="str">
        <f t="shared" si="228"/>
        <v>Jul</v>
      </c>
      <c r="V2057" t="str">
        <f t="shared" si="229"/>
        <v>Aug</v>
      </c>
      <c r="W2057" t="str">
        <f t="shared" si="230"/>
        <v>2016</v>
      </c>
    </row>
    <row r="2058" spans="1:23" ht="45" x14ac:dyDescent="0.2">
      <c r="A2058">
        <v>2939</v>
      </c>
      <c r="B2058" s="3" t="s">
        <v>2939</v>
      </c>
      <c r="C2058" s="3" t="s">
        <v>7049</v>
      </c>
      <c r="D2058">
        <v>8000</v>
      </c>
      <c r="E2058">
        <v>8230</v>
      </c>
      <c r="F2058" t="s">
        <v>8219</v>
      </c>
      <c r="G2058" t="s">
        <v>8224</v>
      </c>
      <c r="H2058" t="s">
        <v>8246</v>
      </c>
      <c r="I2058">
        <v>1409187600</v>
      </c>
      <c r="J2058">
        <v>1406316312</v>
      </c>
      <c r="K2058" t="b">
        <v>0</v>
      </c>
      <c r="L2058">
        <v>25</v>
      </c>
      <c r="M2058" t="b">
        <v>1</v>
      </c>
      <c r="N2058" t="s">
        <v>8305</v>
      </c>
      <c r="O2058" s="8">
        <f t="shared" si="224"/>
        <v>102.875</v>
      </c>
      <c r="P2058" s="9">
        <f t="shared" si="225"/>
        <v>329.2</v>
      </c>
      <c r="Q2058" t="s">
        <v>8317</v>
      </c>
      <c r="R2058" t="s">
        <v>8359</v>
      </c>
      <c r="S2058" s="13">
        <f t="shared" si="226"/>
        <v>41845.60083333333</v>
      </c>
      <c r="T2058" s="14">
        <f t="shared" si="227"/>
        <v>41878.833333333328</v>
      </c>
      <c r="U2058" s="13" t="str">
        <f t="shared" si="228"/>
        <v>Jul</v>
      </c>
      <c r="V2058" t="str">
        <f t="shared" si="229"/>
        <v>Aug</v>
      </c>
      <c r="W2058" t="str">
        <f t="shared" si="230"/>
        <v>2014</v>
      </c>
    </row>
    <row r="2059" spans="1:23" ht="45" x14ac:dyDescent="0.2">
      <c r="A2059">
        <v>2964</v>
      </c>
      <c r="B2059" s="3" t="s">
        <v>2964</v>
      </c>
      <c r="C2059" s="3" t="s">
        <v>7074</v>
      </c>
      <c r="D2059">
        <v>5000</v>
      </c>
      <c r="E2059">
        <v>5035.6899999999996</v>
      </c>
      <c r="F2059" t="s">
        <v>8219</v>
      </c>
      <c r="G2059" t="s">
        <v>8224</v>
      </c>
      <c r="H2059" t="s">
        <v>8246</v>
      </c>
      <c r="I2059">
        <v>1407360720</v>
      </c>
      <c r="J2059">
        <v>1404769819</v>
      </c>
      <c r="K2059" t="b">
        <v>0</v>
      </c>
      <c r="L2059">
        <v>196</v>
      </c>
      <c r="M2059" t="b">
        <v>1</v>
      </c>
      <c r="N2059" t="s">
        <v>8271</v>
      </c>
      <c r="O2059" s="8">
        <f t="shared" si="224"/>
        <v>100.71379999999999</v>
      </c>
      <c r="P2059" s="9">
        <f t="shared" si="225"/>
        <v>25.692295918367346</v>
      </c>
      <c r="Q2059" t="s">
        <v>8317</v>
      </c>
      <c r="R2059" t="s">
        <v>8318</v>
      </c>
      <c r="S2059" s="13">
        <f t="shared" si="226"/>
        <v>41827.701608796291</v>
      </c>
      <c r="T2059" s="14">
        <f t="shared" si="227"/>
        <v>41857.688888888886</v>
      </c>
      <c r="U2059" s="13" t="str">
        <f t="shared" si="228"/>
        <v>Jul</v>
      </c>
      <c r="V2059" t="str">
        <f t="shared" si="229"/>
        <v>Aug</v>
      </c>
      <c r="W2059" t="str">
        <f t="shared" si="230"/>
        <v>2014</v>
      </c>
    </row>
    <row r="2060" spans="1:23" ht="45" x14ac:dyDescent="0.2">
      <c r="A2060">
        <v>2984</v>
      </c>
      <c r="B2060" s="3" t="s">
        <v>2984</v>
      </c>
      <c r="C2060" s="3" t="s">
        <v>7094</v>
      </c>
      <c r="D2060">
        <v>25000</v>
      </c>
      <c r="E2060">
        <v>25088</v>
      </c>
      <c r="F2060" t="s">
        <v>8219</v>
      </c>
      <c r="G2060" t="s">
        <v>8224</v>
      </c>
      <c r="H2060" t="s">
        <v>8246</v>
      </c>
      <c r="I2060">
        <v>1472020881</v>
      </c>
      <c r="J2060">
        <v>1469428881</v>
      </c>
      <c r="K2060" t="b">
        <v>1</v>
      </c>
      <c r="L2060">
        <v>218</v>
      </c>
      <c r="M2060" t="b">
        <v>1</v>
      </c>
      <c r="N2060" t="s">
        <v>8303</v>
      </c>
      <c r="O2060" s="8">
        <f t="shared" si="224"/>
        <v>100.352</v>
      </c>
      <c r="P2060" s="9">
        <f t="shared" si="225"/>
        <v>115.08256880733946</v>
      </c>
      <c r="Q2060" t="s">
        <v>8317</v>
      </c>
      <c r="R2060" t="s">
        <v>8357</v>
      </c>
      <c r="S2060" s="13">
        <f t="shared" si="226"/>
        <v>42576.070381944439</v>
      </c>
      <c r="T2060" s="14">
        <f t="shared" si="227"/>
        <v>42606.070381944439</v>
      </c>
      <c r="U2060" s="13" t="str">
        <f t="shared" si="228"/>
        <v>Jul</v>
      </c>
      <c r="V2060" t="str">
        <f t="shared" si="229"/>
        <v>Aug</v>
      </c>
      <c r="W2060" t="str">
        <f t="shared" si="230"/>
        <v>2016</v>
      </c>
    </row>
    <row r="2061" spans="1:23" ht="45" x14ac:dyDescent="0.2">
      <c r="A2061">
        <v>3017</v>
      </c>
      <c r="B2061" s="3" t="s">
        <v>3017</v>
      </c>
      <c r="C2061" s="3" t="s">
        <v>7127</v>
      </c>
      <c r="D2061">
        <v>22000</v>
      </c>
      <c r="E2061">
        <v>23285</v>
      </c>
      <c r="F2061" t="s">
        <v>8219</v>
      </c>
      <c r="G2061" t="s">
        <v>8224</v>
      </c>
      <c r="H2061" t="s">
        <v>8246</v>
      </c>
      <c r="I2061">
        <v>1408566243</v>
      </c>
      <c r="J2061">
        <v>1405974243</v>
      </c>
      <c r="K2061" t="b">
        <v>0</v>
      </c>
      <c r="L2061">
        <v>159</v>
      </c>
      <c r="M2061" t="b">
        <v>1</v>
      </c>
      <c r="N2061" t="s">
        <v>8303</v>
      </c>
      <c r="O2061" s="8">
        <f t="shared" si="224"/>
        <v>105.84090909090908</v>
      </c>
      <c r="P2061" s="9">
        <f t="shared" si="225"/>
        <v>146.44654088050314</v>
      </c>
      <c r="Q2061" t="s">
        <v>8317</v>
      </c>
      <c r="R2061" t="s">
        <v>8357</v>
      </c>
      <c r="S2061" s="13">
        <f t="shared" si="226"/>
        <v>41841.641701388886</v>
      </c>
      <c r="T2061" s="14">
        <f t="shared" si="227"/>
        <v>41871.641701388886</v>
      </c>
      <c r="U2061" s="13" t="str">
        <f t="shared" si="228"/>
        <v>Jul</v>
      </c>
      <c r="V2061" t="str">
        <f t="shared" si="229"/>
        <v>Aug</v>
      </c>
      <c r="W2061" t="str">
        <f t="shared" si="230"/>
        <v>2014</v>
      </c>
    </row>
    <row r="2062" spans="1:23" ht="45" x14ac:dyDescent="0.2">
      <c r="A2062">
        <v>3022</v>
      </c>
      <c r="B2062" s="3" t="s">
        <v>3022</v>
      </c>
      <c r="C2062" s="3" t="s">
        <v>7132</v>
      </c>
      <c r="D2062">
        <v>10000</v>
      </c>
      <c r="E2062">
        <v>10088</v>
      </c>
      <c r="F2062" t="s">
        <v>8219</v>
      </c>
      <c r="G2062" t="s">
        <v>8224</v>
      </c>
      <c r="H2062" t="s">
        <v>8246</v>
      </c>
      <c r="I2062">
        <v>1472338409</v>
      </c>
      <c r="J2062">
        <v>1468450409</v>
      </c>
      <c r="K2062" t="b">
        <v>0</v>
      </c>
      <c r="L2062">
        <v>62</v>
      </c>
      <c r="M2062" t="b">
        <v>1</v>
      </c>
      <c r="N2062" t="s">
        <v>8303</v>
      </c>
      <c r="O2062" s="8">
        <f t="shared" si="224"/>
        <v>100.88</v>
      </c>
      <c r="P2062" s="9">
        <f t="shared" si="225"/>
        <v>162.70967741935485</v>
      </c>
      <c r="Q2062" t="s">
        <v>8317</v>
      </c>
      <c r="R2062" t="s">
        <v>8357</v>
      </c>
      <c r="S2062" s="13">
        <f t="shared" si="226"/>
        <v>42564.745474537034</v>
      </c>
      <c r="T2062" s="14">
        <f t="shared" si="227"/>
        <v>42609.745474537034</v>
      </c>
      <c r="U2062" s="13" t="str">
        <f t="shared" si="228"/>
        <v>Jul</v>
      </c>
      <c r="V2062" t="str">
        <f t="shared" si="229"/>
        <v>Aug</v>
      </c>
      <c r="W2062" t="str">
        <f t="shared" si="230"/>
        <v>2016</v>
      </c>
    </row>
    <row r="2063" spans="1:23" ht="30" x14ac:dyDescent="0.2">
      <c r="A2063">
        <v>3028</v>
      </c>
      <c r="B2063" s="3" t="s">
        <v>3028</v>
      </c>
      <c r="C2063" s="3" t="s">
        <v>7138</v>
      </c>
      <c r="D2063">
        <v>5000</v>
      </c>
      <c r="E2063">
        <v>8401</v>
      </c>
      <c r="F2063" t="s">
        <v>8219</v>
      </c>
      <c r="G2063" t="s">
        <v>8224</v>
      </c>
      <c r="H2063" t="s">
        <v>8246</v>
      </c>
      <c r="I2063">
        <v>1471242025</v>
      </c>
      <c r="J2063">
        <v>1468650025</v>
      </c>
      <c r="K2063" t="b">
        <v>0</v>
      </c>
      <c r="L2063">
        <v>99</v>
      </c>
      <c r="M2063" t="b">
        <v>1</v>
      </c>
      <c r="N2063" t="s">
        <v>8303</v>
      </c>
      <c r="O2063" s="8">
        <f t="shared" si="224"/>
        <v>168.01999999999998</v>
      </c>
      <c r="P2063" s="9">
        <f t="shared" si="225"/>
        <v>84.858585858585855</v>
      </c>
      <c r="Q2063" t="s">
        <v>8317</v>
      </c>
      <c r="R2063" t="s">
        <v>8357</v>
      </c>
      <c r="S2063" s="13">
        <f t="shared" si="226"/>
        <v>42567.055844907409</v>
      </c>
      <c r="T2063" s="14">
        <f t="shared" si="227"/>
        <v>42597.055844907409</v>
      </c>
      <c r="U2063" s="13" t="str">
        <f t="shared" si="228"/>
        <v>Jul</v>
      </c>
      <c r="V2063" t="str">
        <f t="shared" si="229"/>
        <v>Aug</v>
      </c>
      <c r="W2063" t="str">
        <f t="shared" si="230"/>
        <v>2016</v>
      </c>
    </row>
    <row r="2064" spans="1:23" ht="45" x14ac:dyDescent="0.2">
      <c r="A2064">
        <v>3033</v>
      </c>
      <c r="B2064" s="3" t="s">
        <v>3033</v>
      </c>
      <c r="C2064" s="3" t="s">
        <v>7143</v>
      </c>
      <c r="D2064">
        <v>3000</v>
      </c>
      <c r="E2064">
        <v>4396</v>
      </c>
      <c r="F2064" t="s">
        <v>8219</v>
      </c>
      <c r="G2064" t="s">
        <v>8224</v>
      </c>
      <c r="H2064" t="s">
        <v>8246</v>
      </c>
      <c r="I2064">
        <v>1471487925</v>
      </c>
      <c r="J2064">
        <v>1468895925</v>
      </c>
      <c r="K2064" t="b">
        <v>0</v>
      </c>
      <c r="L2064">
        <v>23</v>
      </c>
      <c r="M2064" t="b">
        <v>1</v>
      </c>
      <c r="N2064" t="s">
        <v>8303</v>
      </c>
      <c r="O2064" s="8">
        <f t="shared" si="224"/>
        <v>146.53333333333333</v>
      </c>
      <c r="P2064" s="9">
        <f t="shared" si="225"/>
        <v>191.13043478260869</v>
      </c>
      <c r="Q2064" t="s">
        <v>8317</v>
      </c>
      <c r="R2064" t="s">
        <v>8357</v>
      </c>
      <c r="S2064" s="13">
        <f t="shared" si="226"/>
        <v>42569.901909722219</v>
      </c>
      <c r="T2064" s="14">
        <f t="shared" si="227"/>
        <v>42599.901909722219</v>
      </c>
      <c r="U2064" s="13" t="str">
        <f t="shared" si="228"/>
        <v>Jul</v>
      </c>
      <c r="V2064" t="str">
        <f t="shared" si="229"/>
        <v>Aug</v>
      </c>
      <c r="W2064" t="str">
        <f t="shared" si="230"/>
        <v>2016</v>
      </c>
    </row>
    <row r="2065" spans="1:23" ht="45" x14ac:dyDescent="0.2">
      <c r="A2065">
        <v>3036</v>
      </c>
      <c r="B2065" s="3" t="s">
        <v>3036</v>
      </c>
      <c r="C2065" s="3" t="s">
        <v>7146</v>
      </c>
      <c r="D2065">
        <v>25000</v>
      </c>
      <c r="E2065">
        <v>31683</v>
      </c>
      <c r="F2065" t="s">
        <v>8219</v>
      </c>
      <c r="G2065" t="s">
        <v>8224</v>
      </c>
      <c r="H2065" t="s">
        <v>8246</v>
      </c>
      <c r="I2065">
        <v>1376654340</v>
      </c>
      <c r="J2065">
        <v>1373568644</v>
      </c>
      <c r="K2065" t="b">
        <v>0</v>
      </c>
      <c r="L2065">
        <v>329</v>
      </c>
      <c r="M2065" t="b">
        <v>1</v>
      </c>
      <c r="N2065" t="s">
        <v>8303</v>
      </c>
      <c r="O2065" s="8">
        <f t="shared" si="224"/>
        <v>126.732</v>
      </c>
      <c r="P2065" s="9">
        <f t="shared" si="225"/>
        <v>96.300911854103347</v>
      </c>
      <c r="Q2065" t="s">
        <v>8317</v>
      </c>
      <c r="R2065" t="s">
        <v>8357</v>
      </c>
      <c r="S2065" s="13">
        <f t="shared" si="226"/>
        <v>41466.576898148145</v>
      </c>
      <c r="T2065" s="14">
        <f t="shared" si="227"/>
        <v>41502.290972222218</v>
      </c>
      <c r="U2065" s="13" t="str">
        <f t="shared" si="228"/>
        <v>Jul</v>
      </c>
      <c r="V2065" t="str">
        <f t="shared" si="229"/>
        <v>Aug</v>
      </c>
      <c r="W2065" t="str">
        <f t="shared" si="230"/>
        <v>2013</v>
      </c>
    </row>
    <row r="2066" spans="1:23" ht="60" x14ac:dyDescent="0.2">
      <c r="A2066">
        <v>3037</v>
      </c>
      <c r="B2066" s="3" t="s">
        <v>3037</v>
      </c>
      <c r="C2066" s="3" t="s">
        <v>7147</v>
      </c>
      <c r="D2066">
        <v>500</v>
      </c>
      <c r="E2066">
        <v>1066</v>
      </c>
      <c r="F2066" t="s">
        <v>8219</v>
      </c>
      <c r="G2066" t="s">
        <v>8224</v>
      </c>
      <c r="H2066" t="s">
        <v>8246</v>
      </c>
      <c r="I2066">
        <v>1285995540</v>
      </c>
      <c r="J2066">
        <v>1279574773</v>
      </c>
      <c r="K2066" t="b">
        <v>0</v>
      </c>
      <c r="L2066">
        <v>32</v>
      </c>
      <c r="M2066" t="b">
        <v>1</v>
      </c>
      <c r="N2066" t="s">
        <v>8303</v>
      </c>
      <c r="O2066" s="8">
        <f t="shared" si="224"/>
        <v>213.20000000000002</v>
      </c>
      <c r="P2066" s="9">
        <f t="shared" si="225"/>
        <v>33.3125</v>
      </c>
      <c r="Q2066" t="s">
        <v>8317</v>
      </c>
      <c r="R2066" t="s">
        <v>8357</v>
      </c>
      <c r="S2066" s="13">
        <f t="shared" si="226"/>
        <v>40378.684872685182</v>
      </c>
      <c r="T2066" s="14">
        <f t="shared" si="227"/>
        <v>40452.999305555553</v>
      </c>
      <c r="U2066" s="13" t="str">
        <f t="shared" si="228"/>
        <v>Jul</v>
      </c>
      <c r="V2066" t="str">
        <f t="shared" si="229"/>
        <v>Oct</v>
      </c>
      <c r="W2066" t="str">
        <f t="shared" si="230"/>
        <v>2010</v>
      </c>
    </row>
    <row r="2067" spans="1:23" ht="45" x14ac:dyDescent="0.2">
      <c r="A2067">
        <v>3045</v>
      </c>
      <c r="B2067" s="3" t="s">
        <v>3045</v>
      </c>
      <c r="C2067" s="3" t="s">
        <v>7155</v>
      </c>
      <c r="D2067">
        <v>4000</v>
      </c>
      <c r="E2067">
        <v>5308.26</v>
      </c>
      <c r="F2067" t="s">
        <v>8219</v>
      </c>
      <c r="G2067" t="s">
        <v>8224</v>
      </c>
      <c r="H2067" t="s">
        <v>8246</v>
      </c>
      <c r="I2067">
        <v>1408679055</v>
      </c>
      <c r="J2067">
        <v>1406087055</v>
      </c>
      <c r="K2067" t="b">
        <v>0</v>
      </c>
      <c r="L2067">
        <v>64</v>
      </c>
      <c r="M2067" t="b">
        <v>1</v>
      </c>
      <c r="N2067" t="s">
        <v>8303</v>
      </c>
      <c r="O2067" s="8">
        <f t="shared" si="224"/>
        <v>132.70650000000001</v>
      </c>
      <c r="P2067" s="9">
        <f t="shared" si="225"/>
        <v>82.941562500000003</v>
      </c>
      <c r="Q2067" t="s">
        <v>8317</v>
      </c>
      <c r="R2067" t="s">
        <v>8357</v>
      </c>
      <c r="S2067" s="13">
        <f t="shared" si="226"/>
        <v>41842.947395833333</v>
      </c>
      <c r="T2067" s="14">
        <f t="shared" si="227"/>
        <v>41872.947395833333</v>
      </c>
      <c r="U2067" s="13" t="str">
        <f t="shared" si="228"/>
        <v>Jul</v>
      </c>
      <c r="V2067" t="str">
        <f t="shared" si="229"/>
        <v>Aug</v>
      </c>
      <c r="W2067" t="str">
        <f t="shared" si="230"/>
        <v>2014</v>
      </c>
    </row>
    <row r="2068" spans="1:23" ht="30" x14ac:dyDescent="0.2">
      <c r="A2068">
        <v>3157</v>
      </c>
      <c r="B2068" s="3" t="s">
        <v>3157</v>
      </c>
      <c r="C2068" s="3" t="s">
        <v>7267</v>
      </c>
      <c r="D2068">
        <v>4000</v>
      </c>
      <c r="E2068">
        <v>4040</v>
      </c>
      <c r="F2068" t="s">
        <v>8219</v>
      </c>
      <c r="G2068" t="s">
        <v>8224</v>
      </c>
      <c r="H2068" t="s">
        <v>8246</v>
      </c>
      <c r="I2068">
        <v>1405746000</v>
      </c>
      <c r="J2068">
        <v>1404932105</v>
      </c>
      <c r="K2068" t="b">
        <v>1</v>
      </c>
      <c r="L2068">
        <v>41</v>
      </c>
      <c r="M2068" t="b">
        <v>1</v>
      </c>
      <c r="N2068" t="s">
        <v>8271</v>
      </c>
      <c r="O2068" s="8">
        <f t="shared" si="224"/>
        <v>101</v>
      </c>
      <c r="P2068" s="9">
        <f t="shared" si="225"/>
        <v>98.536585365853654</v>
      </c>
      <c r="Q2068" t="s">
        <v>8317</v>
      </c>
      <c r="R2068" t="s">
        <v>8318</v>
      </c>
      <c r="S2068" s="13">
        <f t="shared" si="226"/>
        <v>41829.579918981479</v>
      </c>
      <c r="T2068" s="14">
        <f t="shared" si="227"/>
        <v>41839</v>
      </c>
      <c r="U2068" s="13" t="str">
        <f t="shared" si="228"/>
        <v>Jul</v>
      </c>
      <c r="V2068" t="str">
        <f t="shared" si="229"/>
        <v>Jul</v>
      </c>
      <c r="W2068" t="str">
        <f t="shared" si="230"/>
        <v>2014</v>
      </c>
    </row>
    <row r="2069" spans="1:23" ht="45" x14ac:dyDescent="0.2">
      <c r="A2069">
        <v>3160</v>
      </c>
      <c r="B2069" s="3" t="s">
        <v>3160</v>
      </c>
      <c r="C2069" s="3" t="s">
        <v>7270</v>
      </c>
      <c r="D2069">
        <v>4500</v>
      </c>
      <c r="E2069">
        <v>4569</v>
      </c>
      <c r="F2069" t="s">
        <v>8219</v>
      </c>
      <c r="G2069" t="s">
        <v>8224</v>
      </c>
      <c r="H2069" t="s">
        <v>8246</v>
      </c>
      <c r="I2069">
        <v>1407905940</v>
      </c>
      <c r="J2069">
        <v>1405923687</v>
      </c>
      <c r="K2069" t="b">
        <v>1</v>
      </c>
      <c r="L2069">
        <v>57</v>
      </c>
      <c r="M2069" t="b">
        <v>1</v>
      </c>
      <c r="N2069" t="s">
        <v>8271</v>
      </c>
      <c r="O2069" s="8">
        <f t="shared" si="224"/>
        <v>101.53333333333335</v>
      </c>
      <c r="P2069" s="9">
        <f t="shared" si="225"/>
        <v>80.15789473684211</v>
      </c>
      <c r="Q2069" t="s">
        <v>8317</v>
      </c>
      <c r="R2069" t="s">
        <v>8318</v>
      </c>
      <c r="S2069" s="13">
        <f t="shared" si="226"/>
        <v>41841.056562499994</v>
      </c>
      <c r="T2069" s="14">
        <f t="shared" si="227"/>
        <v>41863.999305555553</v>
      </c>
      <c r="U2069" s="13" t="str">
        <f t="shared" si="228"/>
        <v>Jul</v>
      </c>
      <c r="V2069" t="str">
        <f t="shared" si="229"/>
        <v>Aug</v>
      </c>
      <c r="W2069" t="str">
        <f t="shared" si="230"/>
        <v>2014</v>
      </c>
    </row>
    <row r="2070" spans="1:23" ht="30" x14ac:dyDescent="0.2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8">
        <f t="shared" si="224"/>
        <v>116.16666666666666</v>
      </c>
      <c r="P2070" s="9">
        <f t="shared" si="225"/>
        <v>63.363636363636367</v>
      </c>
      <c r="Q2070" t="s">
        <v>8317</v>
      </c>
      <c r="R2070" t="s">
        <v>8318</v>
      </c>
      <c r="S2070" s="13">
        <f t="shared" si="226"/>
        <v>41838.967372685183</v>
      </c>
      <c r="T2070" s="14">
        <f t="shared" si="227"/>
        <v>41852.967372685183</v>
      </c>
      <c r="U2070" s="13" t="str">
        <f t="shared" si="228"/>
        <v>Jul</v>
      </c>
      <c r="V2070" t="str">
        <f t="shared" si="229"/>
        <v>Aug</v>
      </c>
      <c r="W2070" t="str">
        <f t="shared" si="230"/>
        <v>2014</v>
      </c>
    </row>
    <row r="2071" spans="1:23" ht="45" x14ac:dyDescent="0.2">
      <c r="A2071">
        <v>3176</v>
      </c>
      <c r="B2071" s="3" t="s">
        <v>3176</v>
      </c>
      <c r="C2071" s="3" t="s">
        <v>7286</v>
      </c>
      <c r="D2071">
        <v>1900</v>
      </c>
      <c r="E2071">
        <v>2182</v>
      </c>
      <c r="F2071" t="s">
        <v>8219</v>
      </c>
      <c r="G2071" t="s">
        <v>8224</v>
      </c>
      <c r="H2071" t="s">
        <v>8246</v>
      </c>
      <c r="I2071">
        <v>1376838000</v>
      </c>
      <c r="J2071">
        <v>1374531631</v>
      </c>
      <c r="K2071" t="b">
        <v>1</v>
      </c>
      <c r="L2071">
        <v>55</v>
      </c>
      <c r="M2071" t="b">
        <v>1</v>
      </c>
      <c r="N2071" t="s">
        <v>8271</v>
      </c>
      <c r="O2071" s="8">
        <f t="shared" si="224"/>
        <v>114.8421052631579</v>
      </c>
      <c r="P2071" s="9">
        <f t="shared" si="225"/>
        <v>39.672727272727272</v>
      </c>
      <c r="Q2071" t="s">
        <v>8317</v>
      </c>
      <c r="R2071" t="s">
        <v>8318</v>
      </c>
      <c r="S2071" s="13">
        <f t="shared" si="226"/>
        <v>41477.722581018512</v>
      </c>
      <c r="T2071" s="14">
        <f t="shared" si="227"/>
        <v>41504.416666666664</v>
      </c>
      <c r="U2071" s="13" t="str">
        <f t="shared" si="228"/>
        <v>Jul</v>
      </c>
      <c r="V2071" t="str">
        <f t="shared" si="229"/>
        <v>Aug</v>
      </c>
      <c r="W2071" t="str">
        <f t="shared" si="230"/>
        <v>2013</v>
      </c>
    </row>
    <row r="2072" spans="1:23" ht="45" x14ac:dyDescent="0.2">
      <c r="A2072">
        <v>3185</v>
      </c>
      <c r="B2072" s="3" t="s">
        <v>3185</v>
      </c>
      <c r="C2072" s="3" t="s">
        <v>7295</v>
      </c>
      <c r="D2072">
        <v>1000</v>
      </c>
      <c r="E2072">
        <v>1000</v>
      </c>
      <c r="F2072" t="s">
        <v>8219</v>
      </c>
      <c r="G2072" t="s">
        <v>8225</v>
      </c>
      <c r="H2072" t="s">
        <v>8247</v>
      </c>
      <c r="I2072">
        <v>1405553241</v>
      </c>
      <c r="J2072">
        <v>1404948441</v>
      </c>
      <c r="K2072" t="b">
        <v>1</v>
      </c>
      <c r="L2072">
        <v>24</v>
      </c>
      <c r="M2072" t="b">
        <v>1</v>
      </c>
      <c r="N2072" t="s">
        <v>8271</v>
      </c>
      <c r="O2072" s="8">
        <f t="shared" si="224"/>
        <v>100</v>
      </c>
      <c r="P2072" s="9">
        <f t="shared" si="225"/>
        <v>41.666666666666664</v>
      </c>
      <c r="Q2072" t="s">
        <v>8317</v>
      </c>
      <c r="R2072" t="s">
        <v>8318</v>
      </c>
      <c r="S2072" s="13">
        <f t="shared" si="226"/>
        <v>41829.768993055557</v>
      </c>
      <c r="T2072" s="14">
        <f t="shared" si="227"/>
        <v>41836.768993055557</v>
      </c>
      <c r="U2072" s="13" t="str">
        <f t="shared" si="228"/>
        <v>Jul</v>
      </c>
      <c r="V2072" t="str">
        <f t="shared" si="229"/>
        <v>Jul</v>
      </c>
      <c r="W2072" t="str">
        <f t="shared" si="230"/>
        <v>2014</v>
      </c>
    </row>
    <row r="2073" spans="1:23" ht="45" x14ac:dyDescent="0.2">
      <c r="A2073">
        <v>3187</v>
      </c>
      <c r="B2073" s="3" t="s">
        <v>3187</v>
      </c>
      <c r="C2073" s="3" t="s">
        <v>7297</v>
      </c>
      <c r="D2073">
        <v>15000</v>
      </c>
      <c r="E2073">
        <v>17444</v>
      </c>
      <c r="F2073" t="s">
        <v>8219</v>
      </c>
      <c r="G2073" t="s">
        <v>8224</v>
      </c>
      <c r="H2073" t="s">
        <v>8246</v>
      </c>
      <c r="I2073">
        <v>1407167973</v>
      </c>
      <c r="J2073">
        <v>1405439973</v>
      </c>
      <c r="K2073" t="b">
        <v>1</v>
      </c>
      <c r="L2073">
        <v>244</v>
      </c>
      <c r="M2073" t="b">
        <v>1</v>
      </c>
      <c r="N2073" t="s">
        <v>8271</v>
      </c>
      <c r="O2073" s="8">
        <f t="shared" si="224"/>
        <v>116.29333333333334</v>
      </c>
      <c r="P2073" s="9">
        <f t="shared" si="225"/>
        <v>71.491803278688522</v>
      </c>
      <c r="Q2073" t="s">
        <v>8317</v>
      </c>
      <c r="R2073" t="s">
        <v>8318</v>
      </c>
      <c r="S2073" s="13">
        <f t="shared" si="226"/>
        <v>41835.458020833328</v>
      </c>
      <c r="T2073" s="14">
        <f t="shared" si="227"/>
        <v>41855.458020833328</v>
      </c>
      <c r="U2073" s="13" t="str">
        <f t="shared" si="228"/>
        <v>Jul</v>
      </c>
      <c r="V2073" t="str">
        <f t="shared" si="229"/>
        <v>Aug</v>
      </c>
      <c r="W2073" t="str">
        <f t="shared" si="230"/>
        <v>2014</v>
      </c>
    </row>
    <row r="2074" spans="1:23" ht="45" x14ac:dyDescent="0.2">
      <c r="A2074">
        <v>3208</v>
      </c>
      <c r="B2074" s="3" t="s">
        <v>3208</v>
      </c>
      <c r="C2074" s="3" t="s">
        <v>7318</v>
      </c>
      <c r="D2074">
        <v>5000</v>
      </c>
      <c r="E2074">
        <v>5175</v>
      </c>
      <c r="F2074" t="s">
        <v>8219</v>
      </c>
      <c r="G2074" t="s">
        <v>8224</v>
      </c>
      <c r="H2074" t="s">
        <v>8246</v>
      </c>
      <c r="I2074">
        <v>1406557877</v>
      </c>
      <c r="J2074">
        <v>1404743477</v>
      </c>
      <c r="K2074" t="b">
        <v>1</v>
      </c>
      <c r="L2074">
        <v>82</v>
      </c>
      <c r="M2074" t="b">
        <v>1</v>
      </c>
      <c r="N2074" t="s">
        <v>8271</v>
      </c>
      <c r="O2074" s="8">
        <f t="shared" si="224"/>
        <v>103.49999999999999</v>
      </c>
      <c r="P2074" s="9">
        <f t="shared" si="225"/>
        <v>63.109756097560975</v>
      </c>
      <c r="Q2074" t="s">
        <v>8317</v>
      </c>
      <c r="R2074" t="s">
        <v>8318</v>
      </c>
      <c r="S2074" s="13">
        <f t="shared" si="226"/>
        <v>41827.396724537037</v>
      </c>
      <c r="T2074" s="14">
        <f t="shared" si="227"/>
        <v>41848.396724537037</v>
      </c>
      <c r="U2074" s="13" t="str">
        <f t="shared" si="228"/>
        <v>Jul</v>
      </c>
      <c r="V2074" t="str">
        <f t="shared" si="229"/>
        <v>Jul</v>
      </c>
      <c r="W2074" t="str">
        <f t="shared" si="230"/>
        <v>2014</v>
      </c>
    </row>
    <row r="2075" spans="1:23" ht="45" x14ac:dyDescent="0.2">
      <c r="A2075">
        <v>3211</v>
      </c>
      <c r="B2075" s="3" t="s">
        <v>3211</v>
      </c>
      <c r="C2075" s="3" t="s">
        <v>7321</v>
      </c>
      <c r="D2075">
        <v>23000</v>
      </c>
      <c r="E2075">
        <v>27541</v>
      </c>
      <c r="F2075" t="s">
        <v>8219</v>
      </c>
      <c r="G2075" t="s">
        <v>8224</v>
      </c>
      <c r="H2075" t="s">
        <v>8246</v>
      </c>
      <c r="I2075">
        <v>1408068000</v>
      </c>
      <c r="J2075">
        <v>1405346680</v>
      </c>
      <c r="K2075" t="b">
        <v>1</v>
      </c>
      <c r="L2075">
        <v>322</v>
      </c>
      <c r="M2075" t="b">
        <v>1</v>
      </c>
      <c r="N2075" t="s">
        <v>8271</v>
      </c>
      <c r="O2075" s="8">
        <f t="shared" si="224"/>
        <v>119.74347826086958</v>
      </c>
      <c r="P2075" s="9">
        <f t="shared" si="225"/>
        <v>85.531055900621112</v>
      </c>
      <c r="Q2075" t="s">
        <v>8317</v>
      </c>
      <c r="R2075" t="s">
        <v>8318</v>
      </c>
      <c r="S2075" s="13">
        <f t="shared" si="226"/>
        <v>41834.378240740734</v>
      </c>
      <c r="T2075" s="14">
        <f t="shared" si="227"/>
        <v>41865.875</v>
      </c>
      <c r="U2075" s="13" t="str">
        <f t="shared" si="228"/>
        <v>Jul</v>
      </c>
      <c r="V2075" t="str">
        <f t="shared" si="229"/>
        <v>Aug</v>
      </c>
      <c r="W2075" t="str">
        <f t="shared" si="230"/>
        <v>2014</v>
      </c>
    </row>
    <row r="2076" spans="1:23" ht="30" x14ac:dyDescent="0.2">
      <c r="A2076">
        <v>3212</v>
      </c>
      <c r="B2076" s="3" t="s">
        <v>3212</v>
      </c>
      <c r="C2076" s="3" t="s">
        <v>7322</v>
      </c>
      <c r="D2076">
        <v>4000</v>
      </c>
      <c r="E2076">
        <v>5050</v>
      </c>
      <c r="F2076" t="s">
        <v>8219</v>
      </c>
      <c r="G2076" t="s">
        <v>8224</v>
      </c>
      <c r="H2076" t="s">
        <v>8246</v>
      </c>
      <c r="I2076">
        <v>1407524751</v>
      </c>
      <c r="J2076">
        <v>1404932751</v>
      </c>
      <c r="K2076" t="b">
        <v>1</v>
      </c>
      <c r="L2076">
        <v>94</v>
      </c>
      <c r="M2076" t="b">
        <v>1</v>
      </c>
      <c r="N2076" t="s">
        <v>8271</v>
      </c>
      <c r="O2076" s="8">
        <f t="shared" si="224"/>
        <v>126.25</v>
      </c>
      <c r="P2076" s="9">
        <f t="shared" si="225"/>
        <v>53.723404255319146</v>
      </c>
      <c r="Q2076" t="s">
        <v>8317</v>
      </c>
      <c r="R2076" t="s">
        <v>8318</v>
      </c>
      <c r="S2076" s="13">
        <f t="shared" si="226"/>
        <v>41829.587395833332</v>
      </c>
      <c r="T2076" s="14">
        <f t="shared" si="227"/>
        <v>41859.587395833332</v>
      </c>
      <c r="U2076" s="13" t="str">
        <f t="shared" si="228"/>
        <v>Jul</v>
      </c>
      <c r="V2076" t="str">
        <f t="shared" si="229"/>
        <v>Aug</v>
      </c>
      <c r="W2076" t="str">
        <f t="shared" si="230"/>
        <v>2014</v>
      </c>
    </row>
    <row r="2077" spans="1:23" ht="30" x14ac:dyDescent="0.2">
      <c r="A2077">
        <v>3223</v>
      </c>
      <c r="B2077" s="3" t="s">
        <v>3223</v>
      </c>
      <c r="C2077" s="3" t="s">
        <v>7333</v>
      </c>
      <c r="D2077">
        <v>3100</v>
      </c>
      <c r="E2077">
        <v>3395</v>
      </c>
      <c r="F2077" t="s">
        <v>8219</v>
      </c>
      <c r="G2077" t="s">
        <v>8224</v>
      </c>
      <c r="H2077" t="s">
        <v>8246</v>
      </c>
      <c r="I2077">
        <v>1440100976</v>
      </c>
      <c r="J2077">
        <v>1437508976</v>
      </c>
      <c r="K2077" t="b">
        <v>1</v>
      </c>
      <c r="L2077">
        <v>74</v>
      </c>
      <c r="M2077" t="b">
        <v>1</v>
      </c>
      <c r="N2077" t="s">
        <v>8271</v>
      </c>
      <c r="O2077" s="8">
        <f t="shared" si="224"/>
        <v>109.51612903225806</v>
      </c>
      <c r="P2077" s="9">
        <f t="shared" si="225"/>
        <v>45.878378378378379</v>
      </c>
      <c r="Q2077" t="s">
        <v>8317</v>
      </c>
      <c r="R2077" t="s">
        <v>8318</v>
      </c>
      <c r="S2077" s="13">
        <f t="shared" si="226"/>
        <v>42206.627037037033</v>
      </c>
      <c r="T2077" s="14">
        <f t="shared" si="227"/>
        <v>42236.627037037033</v>
      </c>
      <c r="U2077" s="13" t="str">
        <f t="shared" si="228"/>
        <v>Jul</v>
      </c>
      <c r="V2077" t="str">
        <f t="shared" si="229"/>
        <v>Aug</v>
      </c>
      <c r="W2077" t="str">
        <f t="shared" si="230"/>
        <v>2015</v>
      </c>
    </row>
    <row r="2078" spans="1:23" ht="45" x14ac:dyDescent="0.2">
      <c r="A2078">
        <v>3286</v>
      </c>
      <c r="B2078" s="3" t="s">
        <v>3286</v>
      </c>
      <c r="C2078" s="3" t="s">
        <v>7396</v>
      </c>
      <c r="D2078">
        <v>15000</v>
      </c>
      <c r="E2078">
        <v>15265</v>
      </c>
      <c r="F2078" t="s">
        <v>8219</v>
      </c>
      <c r="G2078" t="s">
        <v>8224</v>
      </c>
      <c r="H2078" t="s">
        <v>8246</v>
      </c>
      <c r="I2078">
        <v>1471291782</v>
      </c>
      <c r="J2078">
        <v>1468699782</v>
      </c>
      <c r="K2078" t="b">
        <v>0</v>
      </c>
      <c r="L2078">
        <v>122</v>
      </c>
      <c r="M2078" t="b">
        <v>1</v>
      </c>
      <c r="N2078" t="s">
        <v>8271</v>
      </c>
      <c r="O2078" s="8">
        <f t="shared" si="224"/>
        <v>101.76666666666667</v>
      </c>
      <c r="P2078" s="9">
        <f t="shared" si="225"/>
        <v>125.12295081967213</v>
      </c>
      <c r="Q2078" t="s">
        <v>8317</v>
      </c>
      <c r="R2078" t="s">
        <v>8318</v>
      </c>
      <c r="S2078" s="13">
        <f t="shared" si="226"/>
        <v>42567.631736111107</v>
      </c>
      <c r="T2078" s="14">
        <f t="shared" si="227"/>
        <v>42597.631736111107</v>
      </c>
      <c r="U2078" s="13" t="str">
        <f t="shared" si="228"/>
        <v>Jul</v>
      </c>
      <c r="V2078" t="str">
        <f t="shared" si="229"/>
        <v>Aug</v>
      </c>
      <c r="W2078" t="str">
        <f t="shared" si="230"/>
        <v>2016</v>
      </c>
    </row>
    <row r="2079" spans="1:23" ht="45" x14ac:dyDescent="0.2">
      <c r="A2079">
        <v>3297</v>
      </c>
      <c r="B2079" s="3" t="s">
        <v>3297</v>
      </c>
      <c r="C2079" s="3" t="s">
        <v>7407</v>
      </c>
      <c r="D2079">
        <v>5500</v>
      </c>
      <c r="E2079">
        <v>5504</v>
      </c>
      <c r="F2079" t="s">
        <v>8219</v>
      </c>
      <c r="G2079" t="s">
        <v>8225</v>
      </c>
      <c r="H2079" t="s">
        <v>8247</v>
      </c>
      <c r="I2079">
        <v>1438037940</v>
      </c>
      <c r="J2079">
        <v>1436380256</v>
      </c>
      <c r="K2079" t="b">
        <v>0</v>
      </c>
      <c r="L2079">
        <v>44</v>
      </c>
      <c r="M2079" t="b">
        <v>1</v>
      </c>
      <c r="N2079" t="s">
        <v>8271</v>
      </c>
      <c r="O2079" s="8">
        <f t="shared" si="224"/>
        <v>100.07272727272726</v>
      </c>
      <c r="P2079" s="9">
        <f t="shared" si="225"/>
        <v>125.09090909090909</v>
      </c>
      <c r="Q2079" t="s">
        <v>8317</v>
      </c>
      <c r="R2079" t="s">
        <v>8318</v>
      </c>
      <c r="S2079" s="13">
        <f t="shared" si="226"/>
        <v>42193.563148148147</v>
      </c>
      <c r="T2079" s="14">
        <f t="shared" si="227"/>
        <v>42212.749305555553</v>
      </c>
      <c r="U2079" s="13" t="str">
        <f t="shared" si="228"/>
        <v>Jul</v>
      </c>
      <c r="V2079" t="str">
        <f t="shared" si="229"/>
        <v>Jul</v>
      </c>
      <c r="W2079" t="str">
        <f t="shared" si="230"/>
        <v>2015</v>
      </c>
    </row>
    <row r="2080" spans="1:23" ht="45" x14ac:dyDescent="0.2">
      <c r="A2080">
        <v>3305</v>
      </c>
      <c r="B2080" s="3" t="s">
        <v>3305</v>
      </c>
      <c r="C2080" s="3" t="s">
        <v>7415</v>
      </c>
      <c r="D2080">
        <v>4000</v>
      </c>
      <c r="E2080">
        <v>4081</v>
      </c>
      <c r="F2080" t="s">
        <v>8219</v>
      </c>
      <c r="G2080" t="s">
        <v>8224</v>
      </c>
      <c r="H2080" t="s">
        <v>8246</v>
      </c>
      <c r="I2080">
        <v>1438374748</v>
      </c>
      <c r="J2080">
        <v>1435782748</v>
      </c>
      <c r="K2080" t="b">
        <v>0</v>
      </c>
      <c r="L2080">
        <v>20</v>
      </c>
      <c r="M2080" t="b">
        <v>1</v>
      </c>
      <c r="N2080" t="s">
        <v>8271</v>
      </c>
      <c r="O2080" s="8">
        <f t="shared" si="224"/>
        <v>102.02500000000001</v>
      </c>
      <c r="P2080" s="9">
        <f t="shared" si="225"/>
        <v>204.05</v>
      </c>
      <c r="Q2080" t="s">
        <v>8317</v>
      </c>
      <c r="R2080" t="s">
        <v>8318</v>
      </c>
      <c r="S2080" s="13">
        <f t="shared" si="226"/>
        <v>42186.647546296292</v>
      </c>
      <c r="T2080" s="14">
        <f t="shared" si="227"/>
        <v>42216.647546296292</v>
      </c>
      <c r="U2080" s="13" t="str">
        <f t="shared" si="228"/>
        <v>Jul</v>
      </c>
      <c r="V2080" t="str">
        <f t="shared" si="229"/>
        <v>Jul</v>
      </c>
      <c r="W2080" t="str">
        <f t="shared" si="230"/>
        <v>2015</v>
      </c>
    </row>
    <row r="2081" spans="1:23" ht="75" x14ac:dyDescent="0.2">
      <c r="A2081">
        <v>3316</v>
      </c>
      <c r="B2081" s="3" t="s">
        <v>3316</v>
      </c>
      <c r="C2081" s="3" t="s">
        <v>7426</v>
      </c>
      <c r="D2081">
        <v>11737</v>
      </c>
      <c r="E2081">
        <v>11747.18</v>
      </c>
      <c r="F2081" t="s">
        <v>8219</v>
      </c>
      <c r="G2081" t="s">
        <v>8224</v>
      </c>
      <c r="H2081" t="s">
        <v>8246</v>
      </c>
      <c r="I2081">
        <v>1407506040</v>
      </c>
      <c r="J2081">
        <v>1404680075</v>
      </c>
      <c r="K2081" t="b">
        <v>0</v>
      </c>
      <c r="L2081">
        <v>125</v>
      </c>
      <c r="M2081" t="b">
        <v>1</v>
      </c>
      <c r="N2081" t="s">
        <v>8271</v>
      </c>
      <c r="O2081" s="8">
        <f t="shared" si="224"/>
        <v>100.08673425918037</v>
      </c>
      <c r="P2081" s="9">
        <f t="shared" si="225"/>
        <v>93.977440000000001</v>
      </c>
      <c r="Q2081" t="s">
        <v>8317</v>
      </c>
      <c r="R2081" t="s">
        <v>8318</v>
      </c>
      <c r="S2081" s="13">
        <f t="shared" si="226"/>
        <v>41826.662905092591</v>
      </c>
      <c r="T2081" s="14">
        <f t="shared" si="227"/>
        <v>41859.370833333327</v>
      </c>
      <c r="U2081" s="13" t="str">
        <f t="shared" si="228"/>
        <v>Jul</v>
      </c>
      <c r="V2081" t="str">
        <f t="shared" si="229"/>
        <v>Aug</v>
      </c>
      <c r="W2081" t="str">
        <f t="shared" si="230"/>
        <v>2014</v>
      </c>
    </row>
    <row r="2082" spans="1:23" ht="45" x14ac:dyDescent="0.2">
      <c r="A2082">
        <v>3328</v>
      </c>
      <c r="B2082" s="3" t="s">
        <v>3328</v>
      </c>
      <c r="C2082" s="3" t="s">
        <v>7438</v>
      </c>
      <c r="D2082">
        <v>1800</v>
      </c>
      <c r="E2082">
        <v>2635</v>
      </c>
      <c r="F2082" t="s">
        <v>8219</v>
      </c>
      <c r="G2082" t="s">
        <v>8224</v>
      </c>
      <c r="H2082" t="s">
        <v>8246</v>
      </c>
      <c r="I2082">
        <v>1404522000</v>
      </c>
      <c r="J2082">
        <v>1404308883</v>
      </c>
      <c r="K2082" t="b">
        <v>0</v>
      </c>
      <c r="L2082">
        <v>9</v>
      </c>
      <c r="M2082" t="b">
        <v>1</v>
      </c>
      <c r="N2082" t="s">
        <v>8271</v>
      </c>
      <c r="O2082" s="8">
        <f t="shared" si="224"/>
        <v>146.38888888888889</v>
      </c>
      <c r="P2082" s="9">
        <f t="shared" si="225"/>
        <v>292.77777777777777</v>
      </c>
      <c r="Q2082" t="s">
        <v>8317</v>
      </c>
      <c r="R2082" t="s">
        <v>8318</v>
      </c>
      <c r="S2082" s="13">
        <f t="shared" si="226"/>
        <v>41822.366701388884</v>
      </c>
      <c r="T2082" s="14">
        <f t="shared" si="227"/>
        <v>41824.833333333328</v>
      </c>
      <c r="U2082" s="13" t="str">
        <f t="shared" si="228"/>
        <v>Jul</v>
      </c>
      <c r="V2082" t="str">
        <f t="shared" si="229"/>
        <v>Jul</v>
      </c>
      <c r="W2082" t="str">
        <f t="shared" si="230"/>
        <v>2014</v>
      </c>
    </row>
    <row r="2083" spans="1:23" ht="45" x14ac:dyDescent="0.2">
      <c r="A2083">
        <v>3329</v>
      </c>
      <c r="B2083" s="3" t="s">
        <v>3329</v>
      </c>
      <c r="C2083" s="3" t="s">
        <v>7439</v>
      </c>
      <c r="D2083">
        <v>1000</v>
      </c>
      <c r="E2083">
        <v>1168</v>
      </c>
      <c r="F2083" t="s">
        <v>8219</v>
      </c>
      <c r="G2083" t="s">
        <v>8225</v>
      </c>
      <c r="H2083" t="s">
        <v>8247</v>
      </c>
      <c r="I2083">
        <v>1406502000</v>
      </c>
      <c r="J2083">
        <v>1405583108</v>
      </c>
      <c r="K2083" t="b">
        <v>0</v>
      </c>
      <c r="L2083">
        <v>26</v>
      </c>
      <c r="M2083" t="b">
        <v>1</v>
      </c>
      <c r="N2083" t="s">
        <v>8271</v>
      </c>
      <c r="O2083" s="8">
        <f t="shared" si="224"/>
        <v>116.8</v>
      </c>
      <c r="P2083" s="9">
        <f t="shared" si="225"/>
        <v>44.92307692307692</v>
      </c>
      <c r="Q2083" t="s">
        <v>8317</v>
      </c>
      <c r="R2083" t="s">
        <v>8318</v>
      </c>
      <c r="S2083" s="13">
        <f t="shared" si="226"/>
        <v>41837.114675925921</v>
      </c>
      <c r="T2083" s="14">
        <f t="shared" si="227"/>
        <v>41847.75</v>
      </c>
      <c r="U2083" s="13" t="str">
        <f t="shared" si="228"/>
        <v>Jul</v>
      </c>
      <c r="V2083" t="str">
        <f t="shared" si="229"/>
        <v>Jul</v>
      </c>
      <c r="W2083" t="str">
        <f t="shared" si="230"/>
        <v>2014</v>
      </c>
    </row>
    <row r="2084" spans="1:23" ht="45" x14ac:dyDescent="0.2">
      <c r="A2084">
        <v>3335</v>
      </c>
      <c r="B2084" s="3" t="s">
        <v>3335</v>
      </c>
      <c r="C2084" s="3" t="s">
        <v>7445</v>
      </c>
      <c r="D2084">
        <v>5000</v>
      </c>
      <c r="E2084">
        <v>5016</v>
      </c>
      <c r="F2084" t="s">
        <v>8219</v>
      </c>
      <c r="G2084" t="s">
        <v>8225</v>
      </c>
      <c r="H2084" t="s">
        <v>8247</v>
      </c>
      <c r="I2084">
        <v>1407106800</v>
      </c>
      <c r="J2084">
        <v>1404749446</v>
      </c>
      <c r="K2084" t="b">
        <v>0</v>
      </c>
      <c r="L2084">
        <v>63</v>
      </c>
      <c r="M2084" t="b">
        <v>1</v>
      </c>
      <c r="N2084" t="s">
        <v>8271</v>
      </c>
      <c r="O2084" s="8">
        <f t="shared" si="224"/>
        <v>100.32000000000001</v>
      </c>
      <c r="P2084" s="9">
        <f t="shared" si="225"/>
        <v>79.61904761904762</v>
      </c>
      <c r="Q2084" t="s">
        <v>8317</v>
      </c>
      <c r="R2084" t="s">
        <v>8318</v>
      </c>
      <c r="S2084" s="13">
        <f t="shared" si="226"/>
        <v>41827.465810185182</v>
      </c>
      <c r="T2084" s="14">
        <f t="shared" si="227"/>
        <v>41854.75</v>
      </c>
      <c r="U2084" s="13" t="str">
        <f t="shared" si="228"/>
        <v>Jul</v>
      </c>
      <c r="V2084" t="str">
        <f t="shared" si="229"/>
        <v>Aug</v>
      </c>
      <c r="W2084" t="str">
        <f t="shared" si="230"/>
        <v>2014</v>
      </c>
    </row>
    <row r="2085" spans="1:23" ht="45" x14ac:dyDescent="0.2">
      <c r="A2085">
        <v>3344</v>
      </c>
      <c r="B2085" s="3" t="s">
        <v>3344</v>
      </c>
      <c r="C2085" s="3" t="s">
        <v>7454</v>
      </c>
      <c r="D2085">
        <v>4500</v>
      </c>
      <c r="E2085">
        <v>4565</v>
      </c>
      <c r="F2085" t="s">
        <v>8219</v>
      </c>
      <c r="G2085" t="s">
        <v>8224</v>
      </c>
      <c r="H2085" t="s">
        <v>8246</v>
      </c>
      <c r="I2085">
        <v>1409374093</v>
      </c>
      <c r="J2085">
        <v>1406782093</v>
      </c>
      <c r="K2085" t="b">
        <v>0</v>
      </c>
      <c r="L2085">
        <v>40</v>
      </c>
      <c r="M2085" t="b">
        <v>1</v>
      </c>
      <c r="N2085" t="s">
        <v>8271</v>
      </c>
      <c r="O2085" s="8">
        <f t="shared" si="224"/>
        <v>101.44444444444444</v>
      </c>
      <c r="P2085" s="9">
        <f t="shared" si="225"/>
        <v>114.125</v>
      </c>
      <c r="Q2085" t="s">
        <v>8317</v>
      </c>
      <c r="R2085" t="s">
        <v>8318</v>
      </c>
      <c r="S2085" s="13">
        <f t="shared" si="226"/>
        <v>41850.991817129623</v>
      </c>
      <c r="T2085" s="14">
        <f t="shared" si="227"/>
        <v>41880.991817129623</v>
      </c>
      <c r="U2085" s="13" t="str">
        <f t="shared" si="228"/>
        <v>Jul</v>
      </c>
      <c r="V2085" t="str">
        <f t="shared" si="229"/>
        <v>Aug</v>
      </c>
      <c r="W2085" t="str">
        <f t="shared" si="230"/>
        <v>2014</v>
      </c>
    </row>
    <row r="2086" spans="1:23" ht="45" x14ac:dyDescent="0.2">
      <c r="A2086">
        <v>3357</v>
      </c>
      <c r="B2086" s="3" t="s">
        <v>3356</v>
      </c>
      <c r="C2086" s="3" t="s">
        <v>7467</v>
      </c>
      <c r="D2086">
        <v>2000</v>
      </c>
      <c r="E2086">
        <v>2020</v>
      </c>
      <c r="F2086" t="s">
        <v>8219</v>
      </c>
      <c r="G2086" t="s">
        <v>8225</v>
      </c>
      <c r="H2086" t="s">
        <v>8247</v>
      </c>
      <c r="I2086">
        <v>1406887310</v>
      </c>
      <c r="J2086">
        <v>1404295310</v>
      </c>
      <c r="K2086" t="b">
        <v>0</v>
      </c>
      <c r="L2086">
        <v>21</v>
      </c>
      <c r="M2086" t="b">
        <v>1</v>
      </c>
      <c r="N2086" t="s">
        <v>8271</v>
      </c>
      <c r="O2086" s="8">
        <f t="shared" si="224"/>
        <v>101</v>
      </c>
      <c r="P2086" s="9">
        <f t="shared" si="225"/>
        <v>96.19047619047619</v>
      </c>
      <c r="Q2086" t="s">
        <v>8317</v>
      </c>
      <c r="R2086" t="s">
        <v>8318</v>
      </c>
      <c r="S2086" s="13">
        <f t="shared" si="226"/>
        <v>41822.209606481476</v>
      </c>
      <c r="T2086" s="14">
        <f t="shared" si="227"/>
        <v>41852.209606481476</v>
      </c>
      <c r="U2086" s="13" t="str">
        <f t="shared" si="228"/>
        <v>Jul</v>
      </c>
      <c r="V2086" t="str">
        <f t="shared" si="229"/>
        <v>Aug</v>
      </c>
      <c r="W2086" t="str">
        <f t="shared" si="230"/>
        <v>2014</v>
      </c>
    </row>
    <row r="2087" spans="1:23" ht="45" x14ac:dyDescent="0.2">
      <c r="A2087">
        <v>3363</v>
      </c>
      <c r="B2087" s="3" t="s">
        <v>3362</v>
      </c>
      <c r="C2087" s="3" t="s">
        <v>7473</v>
      </c>
      <c r="D2087">
        <v>7750</v>
      </c>
      <c r="E2087">
        <v>7860</v>
      </c>
      <c r="F2087" t="s">
        <v>8219</v>
      </c>
      <c r="G2087" t="s">
        <v>8224</v>
      </c>
      <c r="H2087" t="s">
        <v>8246</v>
      </c>
      <c r="I2087">
        <v>1408464000</v>
      </c>
      <c r="J2087">
        <v>1406831445</v>
      </c>
      <c r="K2087" t="b">
        <v>0</v>
      </c>
      <c r="L2087">
        <v>26</v>
      </c>
      <c r="M2087" t="b">
        <v>1</v>
      </c>
      <c r="N2087" t="s">
        <v>8271</v>
      </c>
      <c r="O2087" s="8">
        <f t="shared" si="224"/>
        <v>101.41935483870968</v>
      </c>
      <c r="P2087" s="9">
        <f t="shared" si="225"/>
        <v>302.30769230769232</v>
      </c>
      <c r="Q2087" t="s">
        <v>8317</v>
      </c>
      <c r="R2087" t="s">
        <v>8318</v>
      </c>
      <c r="S2087" s="13">
        <f t="shared" si="226"/>
        <v>41851.563020833331</v>
      </c>
      <c r="T2087" s="14">
        <f t="shared" si="227"/>
        <v>41870.458333333328</v>
      </c>
      <c r="U2087" s="13" t="str">
        <f t="shared" si="228"/>
        <v>Jul</v>
      </c>
      <c r="V2087" t="str">
        <f t="shared" si="229"/>
        <v>Aug</v>
      </c>
      <c r="W2087" t="str">
        <f t="shared" si="230"/>
        <v>2014</v>
      </c>
    </row>
    <row r="2088" spans="1:23" ht="45" x14ac:dyDescent="0.2">
      <c r="A2088">
        <v>3367</v>
      </c>
      <c r="B2088" s="3" t="s">
        <v>3366</v>
      </c>
      <c r="C2088" s="3" t="s">
        <v>7477</v>
      </c>
      <c r="D2088">
        <v>750</v>
      </c>
      <c r="E2088">
        <v>890</v>
      </c>
      <c r="F2088" t="s">
        <v>8219</v>
      </c>
      <c r="G2088" t="s">
        <v>8225</v>
      </c>
      <c r="H2088" t="s">
        <v>8247</v>
      </c>
      <c r="I2088">
        <v>1438467894</v>
      </c>
      <c r="J2088">
        <v>1436307894</v>
      </c>
      <c r="K2088" t="b">
        <v>0</v>
      </c>
      <c r="L2088">
        <v>30</v>
      </c>
      <c r="M2088" t="b">
        <v>1</v>
      </c>
      <c r="N2088" t="s">
        <v>8271</v>
      </c>
      <c r="O2088" s="8">
        <f t="shared" si="224"/>
        <v>118.66666666666667</v>
      </c>
      <c r="P2088" s="9">
        <f t="shared" si="225"/>
        <v>29.666666666666668</v>
      </c>
      <c r="Q2088" t="s">
        <v>8317</v>
      </c>
      <c r="R2088" t="s">
        <v>8318</v>
      </c>
      <c r="S2088" s="13">
        <f t="shared" si="226"/>
        <v>42192.725624999999</v>
      </c>
      <c r="T2088" s="14">
        <f t="shared" si="227"/>
        <v>42217.725624999999</v>
      </c>
      <c r="U2088" s="13" t="str">
        <f t="shared" si="228"/>
        <v>Jul</v>
      </c>
      <c r="V2088" t="str">
        <f t="shared" si="229"/>
        <v>Aug</v>
      </c>
      <c r="W2088" t="str">
        <f t="shared" si="230"/>
        <v>2015</v>
      </c>
    </row>
    <row r="2089" spans="1:23" ht="45" x14ac:dyDescent="0.2">
      <c r="A2089">
        <v>3382</v>
      </c>
      <c r="B2089" s="3" t="s">
        <v>3381</v>
      </c>
      <c r="C2089" s="3" t="s">
        <v>7492</v>
      </c>
      <c r="D2089">
        <v>3500</v>
      </c>
      <c r="E2089">
        <v>3526</v>
      </c>
      <c r="F2089" t="s">
        <v>8219</v>
      </c>
      <c r="G2089" t="s">
        <v>8225</v>
      </c>
      <c r="H2089" t="s">
        <v>8247</v>
      </c>
      <c r="I2089">
        <v>1470092340</v>
      </c>
      <c r="J2089">
        <v>1467973256</v>
      </c>
      <c r="K2089" t="b">
        <v>0</v>
      </c>
      <c r="L2089">
        <v>46</v>
      </c>
      <c r="M2089" t="b">
        <v>1</v>
      </c>
      <c r="N2089" t="s">
        <v>8271</v>
      </c>
      <c r="O2089" s="8">
        <f t="shared" si="224"/>
        <v>100.74285714285713</v>
      </c>
      <c r="P2089" s="9">
        <f t="shared" si="225"/>
        <v>76.652173913043484</v>
      </c>
      <c r="Q2089" t="s">
        <v>8317</v>
      </c>
      <c r="R2089" t="s">
        <v>8318</v>
      </c>
      <c r="S2089" s="13">
        <f t="shared" si="226"/>
        <v>42559.222870370366</v>
      </c>
      <c r="T2089" s="14">
        <f t="shared" si="227"/>
        <v>42583.749305555553</v>
      </c>
      <c r="U2089" s="13" t="str">
        <f t="shared" si="228"/>
        <v>Jul</v>
      </c>
      <c r="V2089" t="str">
        <f t="shared" si="229"/>
        <v>Aug</v>
      </c>
      <c r="W2089" t="str">
        <f t="shared" si="230"/>
        <v>2016</v>
      </c>
    </row>
    <row r="2090" spans="1:23" ht="45" x14ac:dyDescent="0.2">
      <c r="A2090">
        <v>3391</v>
      </c>
      <c r="B2090" s="3" t="s">
        <v>3390</v>
      </c>
      <c r="C2090" s="3" t="s">
        <v>7501</v>
      </c>
      <c r="D2090">
        <v>500</v>
      </c>
      <c r="E2090">
        <v>1115</v>
      </c>
      <c r="F2090" t="s">
        <v>8219</v>
      </c>
      <c r="G2090" t="s">
        <v>8224</v>
      </c>
      <c r="H2090" t="s">
        <v>8246</v>
      </c>
      <c r="I2090">
        <v>1407536880</v>
      </c>
      <c r="J2090">
        <v>1404997548</v>
      </c>
      <c r="K2090" t="b">
        <v>0</v>
      </c>
      <c r="L2090">
        <v>18</v>
      </c>
      <c r="M2090" t="b">
        <v>1</v>
      </c>
      <c r="N2090" t="s">
        <v>8271</v>
      </c>
      <c r="O2090" s="8">
        <f t="shared" si="224"/>
        <v>223</v>
      </c>
      <c r="P2090" s="9">
        <f t="shared" si="225"/>
        <v>61.944444444444443</v>
      </c>
      <c r="Q2090" t="s">
        <v>8317</v>
      </c>
      <c r="R2090" t="s">
        <v>8318</v>
      </c>
      <c r="S2090" s="13">
        <f t="shared" si="226"/>
        <v>41830.337361111109</v>
      </c>
      <c r="T2090" s="14">
        <f t="shared" si="227"/>
        <v>41859.727777777771</v>
      </c>
      <c r="U2090" s="13" t="str">
        <f t="shared" si="228"/>
        <v>Jul</v>
      </c>
      <c r="V2090" t="str">
        <f t="shared" si="229"/>
        <v>Aug</v>
      </c>
      <c r="W2090" t="str">
        <f t="shared" si="230"/>
        <v>2014</v>
      </c>
    </row>
    <row r="2091" spans="1:23" ht="45" x14ac:dyDescent="0.2">
      <c r="A2091">
        <v>3400</v>
      </c>
      <c r="B2091" s="3" t="s">
        <v>3399</v>
      </c>
      <c r="C2091" s="3" t="s">
        <v>7510</v>
      </c>
      <c r="D2091">
        <v>10000</v>
      </c>
      <c r="E2091">
        <v>10041</v>
      </c>
      <c r="F2091" t="s">
        <v>8219</v>
      </c>
      <c r="G2091" t="s">
        <v>8224</v>
      </c>
      <c r="H2091" t="s">
        <v>8246</v>
      </c>
      <c r="I2091">
        <v>1409266414</v>
      </c>
      <c r="J2091">
        <v>1405378414</v>
      </c>
      <c r="K2091" t="b">
        <v>0</v>
      </c>
      <c r="L2091">
        <v>85</v>
      </c>
      <c r="M2091" t="b">
        <v>1</v>
      </c>
      <c r="N2091" t="s">
        <v>8271</v>
      </c>
      <c r="O2091" s="8">
        <f t="shared" si="224"/>
        <v>100.41</v>
      </c>
      <c r="P2091" s="9">
        <f t="shared" si="225"/>
        <v>118.12941176470588</v>
      </c>
      <c r="Q2091" t="s">
        <v>8317</v>
      </c>
      <c r="R2091" t="s">
        <v>8318</v>
      </c>
      <c r="S2091" s="13">
        <f t="shared" si="226"/>
        <v>41834.745532407404</v>
      </c>
      <c r="T2091" s="14">
        <f t="shared" si="227"/>
        <v>41879.745532407404</v>
      </c>
      <c r="U2091" s="13" t="str">
        <f t="shared" si="228"/>
        <v>Jul</v>
      </c>
      <c r="V2091" t="str">
        <f t="shared" si="229"/>
        <v>Aug</v>
      </c>
      <c r="W2091" t="str">
        <f t="shared" si="230"/>
        <v>2014</v>
      </c>
    </row>
    <row r="2092" spans="1:23" ht="45" x14ac:dyDescent="0.2">
      <c r="A2092">
        <v>3401</v>
      </c>
      <c r="B2092" s="3" t="s">
        <v>3400</v>
      </c>
      <c r="C2092" s="3" t="s">
        <v>7511</v>
      </c>
      <c r="D2092">
        <v>2900</v>
      </c>
      <c r="E2092">
        <v>2954</v>
      </c>
      <c r="F2092" t="s">
        <v>8219</v>
      </c>
      <c r="G2092" t="s">
        <v>8225</v>
      </c>
      <c r="H2092" t="s">
        <v>8247</v>
      </c>
      <c r="I2092">
        <v>1438968146</v>
      </c>
      <c r="J2092">
        <v>1436376146</v>
      </c>
      <c r="K2092" t="b">
        <v>0</v>
      </c>
      <c r="L2092">
        <v>66</v>
      </c>
      <c r="M2092" t="b">
        <v>1</v>
      </c>
      <c r="N2092" t="s">
        <v>8271</v>
      </c>
      <c r="O2092" s="8">
        <f t="shared" si="224"/>
        <v>101.86206896551724</v>
      </c>
      <c r="P2092" s="9">
        <f t="shared" si="225"/>
        <v>44.757575757575758</v>
      </c>
      <c r="Q2092" t="s">
        <v>8317</v>
      </c>
      <c r="R2092" t="s">
        <v>8318</v>
      </c>
      <c r="S2092" s="13">
        <f t="shared" si="226"/>
        <v>42193.5155787037</v>
      </c>
      <c r="T2092" s="14">
        <f t="shared" si="227"/>
        <v>42223.5155787037</v>
      </c>
      <c r="U2092" s="13" t="str">
        <f t="shared" si="228"/>
        <v>Jul</v>
      </c>
      <c r="V2092" t="str">
        <f t="shared" si="229"/>
        <v>Aug</v>
      </c>
      <c r="W2092" t="str">
        <f t="shared" si="230"/>
        <v>2015</v>
      </c>
    </row>
    <row r="2093" spans="1:23" ht="45" x14ac:dyDescent="0.2">
      <c r="A2093">
        <v>3431</v>
      </c>
      <c r="B2093" s="3" t="s">
        <v>3430</v>
      </c>
      <c r="C2093" s="3" t="s">
        <v>7541</v>
      </c>
      <c r="D2093">
        <v>2000</v>
      </c>
      <c r="E2093">
        <v>2000</v>
      </c>
      <c r="F2093" t="s">
        <v>8219</v>
      </c>
      <c r="G2093" t="s">
        <v>8224</v>
      </c>
      <c r="H2093" t="s">
        <v>8246</v>
      </c>
      <c r="I2093">
        <v>1408383153</v>
      </c>
      <c r="J2093">
        <v>1405791153</v>
      </c>
      <c r="K2093" t="b">
        <v>0</v>
      </c>
      <c r="L2093">
        <v>21</v>
      </c>
      <c r="M2093" t="b">
        <v>1</v>
      </c>
      <c r="N2093" t="s">
        <v>8271</v>
      </c>
      <c r="O2093" s="8">
        <f t="shared" si="224"/>
        <v>100</v>
      </c>
      <c r="P2093" s="9">
        <f t="shared" si="225"/>
        <v>95.238095238095241</v>
      </c>
      <c r="Q2093" t="s">
        <v>8317</v>
      </c>
      <c r="R2093" t="s">
        <v>8318</v>
      </c>
      <c r="S2093" s="13">
        <f t="shared" si="226"/>
        <v>41839.522604166668</v>
      </c>
      <c r="T2093" s="14">
        <f t="shared" si="227"/>
        <v>41869.522604166668</v>
      </c>
      <c r="U2093" s="13" t="str">
        <f t="shared" si="228"/>
        <v>Jul</v>
      </c>
      <c r="V2093" t="str">
        <f t="shared" si="229"/>
        <v>Aug</v>
      </c>
      <c r="W2093" t="str">
        <f t="shared" si="230"/>
        <v>2014</v>
      </c>
    </row>
    <row r="2094" spans="1:23" ht="45" x14ac:dyDescent="0.2">
      <c r="A2094">
        <v>3435</v>
      </c>
      <c r="B2094" s="3" t="s">
        <v>3434</v>
      </c>
      <c r="C2094" s="3" t="s">
        <v>7545</v>
      </c>
      <c r="D2094">
        <v>1000</v>
      </c>
      <c r="E2094">
        <v>1120</v>
      </c>
      <c r="F2094" t="s">
        <v>8219</v>
      </c>
      <c r="G2094" t="s">
        <v>8224</v>
      </c>
      <c r="H2094" t="s">
        <v>8246</v>
      </c>
      <c r="I2094">
        <v>1470538800</v>
      </c>
      <c r="J2094">
        <v>1469112493</v>
      </c>
      <c r="K2094" t="b">
        <v>0</v>
      </c>
      <c r="L2094">
        <v>19</v>
      </c>
      <c r="M2094" t="b">
        <v>1</v>
      </c>
      <c r="N2094" t="s">
        <v>8271</v>
      </c>
      <c r="O2094" s="8">
        <f t="shared" si="224"/>
        <v>112.00000000000001</v>
      </c>
      <c r="P2094" s="9">
        <f t="shared" si="225"/>
        <v>58.94736842105263</v>
      </c>
      <c r="Q2094" t="s">
        <v>8317</v>
      </c>
      <c r="R2094" t="s">
        <v>8318</v>
      </c>
      <c r="S2094" s="13">
        <f t="shared" si="226"/>
        <v>42572.408483796295</v>
      </c>
      <c r="T2094" s="14">
        <f t="shared" si="227"/>
        <v>42588.916666666664</v>
      </c>
      <c r="U2094" s="13" t="str">
        <f t="shared" si="228"/>
        <v>Jul</v>
      </c>
      <c r="V2094" t="str">
        <f t="shared" si="229"/>
        <v>Aug</v>
      </c>
      <c r="W2094" t="str">
        <f t="shared" si="230"/>
        <v>2016</v>
      </c>
    </row>
    <row r="2095" spans="1:23" ht="45" x14ac:dyDescent="0.2">
      <c r="A2095">
        <v>3436</v>
      </c>
      <c r="B2095" s="3" t="s">
        <v>3435</v>
      </c>
      <c r="C2095" s="3" t="s">
        <v>7546</v>
      </c>
      <c r="D2095">
        <v>5000</v>
      </c>
      <c r="E2095">
        <v>5295</v>
      </c>
      <c r="F2095" t="s">
        <v>8219</v>
      </c>
      <c r="G2095" t="s">
        <v>8224</v>
      </c>
      <c r="H2095" t="s">
        <v>8246</v>
      </c>
      <c r="I2095">
        <v>1408638480</v>
      </c>
      <c r="J2095">
        <v>1406811593</v>
      </c>
      <c r="K2095" t="b">
        <v>0</v>
      </c>
      <c r="L2095">
        <v>37</v>
      </c>
      <c r="M2095" t="b">
        <v>1</v>
      </c>
      <c r="N2095" t="s">
        <v>8271</v>
      </c>
      <c r="O2095" s="8">
        <f t="shared" si="224"/>
        <v>105.89999999999999</v>
      </c>
      <c r="P2095" s="9">
        <f t="shared" si="225"/>
        <v>143.1081081081081</v>
      </c>
      <c r="Q2095" t="s">
        <v>8317</v>
      </c>
      <c r="R2095" t="s">
        <v>8318</v>
      </c>
      <c r="S2095" s="13">
        <f t="shared" si="226"/>
        <v>41851.333252314813</v>
      </c>
      <c r="T2095" s="14">
        <f t="shared" si="227"/>
        <v>41872.477777777771</v>
      </c>
      <c r="U2095" s="13" t="str">
        <f t="shared" si="228"/>
        <v>Jul</v>
      </c>
      <c r="V2095" t="str">
        <f t="shared" si="229"/>
        <v>Aug</v>
      </c>
      <c r="W2095" t="str">
        <f t="shared" si="230"/>
        <v>2014</v>
      </c>
    </row>
    <row r="2096" spans="1:23" ht="45" x14ac:dyDescent="0.2">
      <c r="A2096">
        <v>3437</v>
      </c>
      <c r="B2096" s="3" t="s">
        <v>3436</v>
      </c>
      <c r="C2096" s="3" t="s">
        <v>7547</v>
      </c>
      <c r="D2096">
        <v>3000</v>
      </c>
      <c r="E2096">
        <v>3030</v>
      </c>
      <c r="F2096" t="s">
        <v>8219</v>
      </c>
      <c r="G2096" t="s">
        <v>8224</v>
      </c>
      <c r="H2096" t="s">
        <v>8246</v>
      </c>
      <c r="I2096">
        <v>1440003820</v>
      </c>
      <c r="J2096">
        <v>1437411820</v>
      </c>
      <c r="K2096" t="b">
        <v>0</v>
      </c>
      <c r="L2096">
        <v>36</v>
      </c>
      <c r="M2096" t="b">
        <v>1</v>
      </c>
      <c r="N2096" t="s">
        <v>8271</v>
      </c>
      <c r="O2096" s="8">
        <f t="shared" si="224"/>
        <v>101</v>
      </c>
      <c r="P2096" s="9">
        <f t="shared" si="225"/>
        <v>84.166666666666671</v>
      </c>
      <c r="Q2096" t="s">
        <v>8317</v>
      </c>
      <c r="R2096" t="s">
        <v>8318</v>
      </c>
      <c r="S2096" s="13">
        <f t="shared" si="226"/>
        <v>42205.502546296295</v>
      </c>
      <c r="T2096" s="14">
        <f t="shared" si="227"/>
        <v>42235.502546296295</v>
      </c>
      <c r="U2096" s="13" t="str">
        <f t="shared" si="228"/>
        <v>Jul</v>
      </c>
      <c r="V2096" t="str">
        <f t="shared" si="229"/>
        <v>Aug</v>
      </c>
      <c r="W2096" t="str">
        <f t="shared" si="230"/>
        <v>2015</v>
      </c>
    </row>
    <row r="2097" spans="1:23" ht="45" x14ac:dyDescent="0.2">
      <c r="A2097">
        <v>3454</v>
      </c>
      <c r="B2097" s="3" t="s">
        <v>3453</v>
      </c>
      <c r="C2097" s="3" t="s">
        <v>7564</v>
      </c>
      <c r="D2097">
        <v>700</v>
      </c>
      <c r="E2097">
        <v>705</v>
      </c>
      <c r="F2097" t="s">
        <v>8219</v>
      </c>
      <c r="G2097" t="s">
        <v>8225</v>
      </c>
      <c r="H2097" t="s">
        <v>8247</v>
      </c>
      <c r="I2097">
        <v>1406825159</v>
      </c>
      <c r="J2097">
        <v>1404233159</v>
      </c>
      <c r="K2097" t="b">
        <v>0</v>
      </c>
      <c r="L2097">
        <v>21</v>
      </c>
      <c r="M2097" t="b">
        <v>1</v>
      </c>
      <c r="N2097" t="s">
        <v>8271</v>
      </c>
      <c r="O2097" s="8">
        <f t="shared" si="224"/>
        <v>100.71428571428571</v>
      </c>
      <c r="P2097" s="9">
        <f t="shared" si="225"/>
        <v>33.571428571428569</v>
      </c>
      <c r="Q2097" t="s">
        <v>8317</v>
      </c>
      <c r="R2097" t="s">
        <v>8318</v>
      </c>
      <c r="S2097" s="13">
        <f t="shared" si="226"/>
        <v>41821.490266203698</v>
      </c>
      <c r="T2097" s="14">
        <f t="shared" si="227"/>
        <v>41851.490266203698</v>
      </c>
      <c r="U2097" s="13" t="str">
        <f t="shared" si="228"/>
        <v>Jul</v>
      </c>
      <c r="V2097" t="str">
        <f t="shared" si="229"/>
        <v>Jul</v>
      </c>
      <c r="W2097" t="str">
        <f t="shared" si="230"/>
        <v>2014</v>
      </c>
    </row>
    <row r="2098" spans="1:23" ht="45" x14ac:dyDescent="0.2">
      <c r="A2098">
        <v>3464</v>
      </c>
      <c r="B2098" s="3" t="s">
        <v>3463</v>
      </c>
      <c r="C2098" s="3" t="s">
        <v>7574</v>
      </c>
      <c r="D2098">
        <v>5000</v>
      </c>
      <c r="E2098">
        <v>5116.18</v>
      </c>
      <c r="F2098" t="s">
        <v>8219</v>
      </c>
      <c r="G2098" t="s">
        <v>8224</v>
      </c>
      <c r="H2098" t="s">
        <v>8246</v>
      </c>
      <c r="I2098">
        <v>1471921637</v>
      </c>
      <c r="J2098">
        <v>1469329637</v>
      </c>
      <c r="K2098" t="b">
        <v>0</v>
      </c>
      <c r="L2098">
        <v>93</v>
      </c>
      <c r="M2098" t="b">
        <v>1</v>
      </c>
      <c r="N2098" t="s">
        <v>8271</v>
      </c>
      <c r="O2098" s="8">
        <f t="shared" si="224"/>
        <v>102.3236</v>
      </c>
      <c r="P2098" s="9">
        <f t="shared" si="225"/>
        <v>55.012688172043013</v>
      </c>
      <c r="Q2098" t="s">
        <v>8317</v>
      </c>
      <c r="R2098" t="s">
        <v>8318</v>
      </c>
      <c r="S2098" s="13">
        <f t="shared" si="226"/>
        <v>42574.921724537031</v>
      </c>
      <c r="T2098" s="14">
        <f t="shared" si="227"/>
        <v>42604.921724537031</v>
      </c>
      <c r="U2098" s="13" t="str">
        <f t="shared" si="228"/>
        <v>Jul</v>
      </c>
      <c r="V2098" t="str">
        <f t="shared" si="229"/>
        <v>Aug</v>
      </c>
      <c r="W2098" t="str">
        <f t="shared" si="230"/>
        <v>2016</v>
      </c>
    </row>
    <row r="2099" spans="1:23" ht="45" x14ac:dyDescent="0.2">
      <c r="A2099">
        <v>3465</v>
      </c>
      <c r="B2099" s="3" t="s">
        <v>3464</v>
      </c>
      <c r="C2099" s="3" t="s">
        <v>7575</v>
      </c>
      <c r="D2099">
        <v>2000</v>
      </c>
      <c r="E2099">
        <v>2060</v>
      </c>
      <c r="F2099" t="s">
        <v>8219</v>
      </c>
      <c r="G2099" t="s">
        <v>8225</v>
      </c>
      <c r="H2099" t="s">
        <v>8247</v>
      </c>
      <c r="I2099">
        <v>1439136000</v>
      </c>
      <c r="J2099">
        <v>1436972472</v>
      </c>
      <c r="K2099" t="b">
        <v>0</v>
      </c>
      <c r="L2099">
        <v>36</v>
      </c>
      <c r="M2099" t="b">
        <v>1</v>
      </c>
      <c r="N2099" t="s">
        <v>8271</v>
      </c>
      <c r="O2099" s="8">
        <f t="shared" si="224"/>
        <v>103</v>
      </c>
      <c r="P2099" s="9">
        <f t="shared" si="225"/>
        <v>57.222222222222221</v>
      </c>
      <c r="Q2099" t="s">
        <v>8317</v>
      </c>
      <c r="R2099" t="s">
        <v>8318</v>
      </c>
      <c r="S2099" s="13">
        <f t="shared" si="226"/>
        <v>42200.417499999996</v>
      </c>
      <c r="T2099" s="14">
        <f t="shared" si="227"/>
        <v>42225.458333333336</v>
      </c>
      <c r="U2099" s="13" t="str">
        <f t="shared" si="228"/>
        <v>Jul</v>
      </c>
      <c r="V2099" t="str">
        <f t="shared" si="229"/>
        <v>Aug</v>
      </c>
      <c r="W2099" t="str">
        <f t="shared" si="230"/>
        <v>2015</v>
      </c>
    </row>
    <row r="2100" spans="1:23" ht="45" x14ac:dyDescent="0.2">
      <c r="A2100">
        <v>3471</v>
      </c>
      <c r="B2100" s="3" t="s">
        <v>3470</v>
      </c>
      <c r="C2100" s="3" t="s">
        <v>7581</v>
      </c>
      <c r="D2100">
        <v>500</v>
      </c>
      <c r="E2100">
        <v>1073</v>
      </c>
      <c r="F2100" t="s">
        <v>8219</v>
      </c>
      <c r="G2100" t="s">
        <v>8225</v>
      </c>
      <c r="H2100" t="s">
        <v>8247</v>
      </c>
      <c r="I2100">
        <v>1409515200</v>
      </c>
      <c r="J2100">
        <v>1405971690</v>
      </c>
      <c r="K2100" t="b">
        <v>0</v>
      </c>
      <c r="L2100">
        <v>30</v>
      </c>
      <c r="M2100" t="b">
        <v>1</v>
      </c>
      <c r="N2100" t="s">
        <v>8271</v>
      </c>
      <c r="O2100" s="8">
        <f t="shared" si="224"/>
        <v>214.6</v>
      </c>
      <c r="P2100" s="9">
        <f t="shared" si="225"/>
        <v>35.766666666666666</v>
      </c>
      <c r="Q2100" t="s">
        <v>8317</v>
      </c>
      <c r="R2100" t="s">
        <v>8318</v>
      </c>
      <c r="S2100" s="13">
        <f t="shared" si="226"/>
        <v>41841.61215277778</v>
      </c>
      <c r="T2100" s="14">
        <f t="shared" si="227"/>
        <v>41882.625</v>
      </c>
      <c r="U2100" s="13" t="str">
        <f t="shared" si="228"/>
        <v>Jul</v>
      </c>
      <c r="V2100" t="str">
        <f t="shared" si="229"/>
        <v>Aug</v>
      </c>
      <c r="W2100" t="str">
        <f t="shared" si="230"/>
        <v>2014</v>
      </c>
    </row>
    <row r="2101" spans="1:23" ht="45" x14ac:dyDescent="0.2">
      <c r="A2101">
        <v>3493</v>
      </c>
      <c r="B2101" s="3" t="s">
        <v>3492</v>
      </c>
      <c r="C2101" s="3" t="s">
        <v>7603</v>
      </c>
      <c r="D2101">
        <v>1500</v>
      </c>
      <c r="E2101">
        <v>1500</v>
      </c>
      <c r="F2101" t="s">
        <v>8219</v>
      </c>
      <c r="G2101" t="s">
        <v>8224</v>
      </c>
      <c r="H2101" t="s">
        <v>8246</v>
      </c>
      <c r="I2101">
        <v>1408252260</v>
      </c>
      <c r="J2101">
        <v>1406580436</v>
      </c>
      <c r="K2101" t="b">
        <v>0</v>
      </c>
      <c r="L2101">
        <v>29</v>
      </c>
      <c r="M2101" t="b">
        <v>1</v>
      </c>
      <c r="N2101" t="s">
        <v>8271</v>
      </c>
      <c r="O2101" s="8">
        <f t="shared" si="224"/>
        <v>100</v>
      </c>
      <c r="P2101" s="9">
        <f t="shared" si="225"/>
        <v>51.724137931034484</v>
      </c>
      <c r="Q2101" t="s">
        <v>8317</v>
      </c>
      <c r="R2101" t="s">
        <v>8318</v>
      </c>
      <c r="S2101" s="13">
        <f t="shared" si="226"/>
        <v>41848.657824074071</v>
      </c>
      <c r="T2101" s="14">
        <f t="shared" si="227"/>
        <v>41868.007638888885</v>
      </c>
      <c r="U2101" s="13" t="str">
        <f t="shared" si="228"/>
        <v>Jul</v>
      </c>
      <c r="V2101" t="str">
        <f t="shared" si="229"/>
        <v>Aug</v>
      </c>
      <c r="W2101" t="str">
        <f t="shared" si="230"/>
        <v>2014</v>
      </c>
    </row>
    <row r="2102" spans="1:23" ht="45" x14ac:dyDescent="0.2">
      <c r="A2102">
        <v>3506</v>
      </c>
      <c r="B2102" s="3" t="s">
        <v>3505</v>
      </c>
      <c r="C2102" s="3" t="s">
        <v>7616</v>
      </c>
      <c r="D2102">
        <v>3000</v>
      </c>
      <c r="E2102">
        <v>3045</v>
      </c>
      <c r="F2102" t="s">
        <v>8219</v>
      </c>
      <c r="G2102" t="s">
        <v>8224</v>
      </c>
      <c r="H2102" t="s">
        <v>8246</v>
      </c>
      <c r="I2102">
        <v>1408815440</v>
      </c>
      <c r="J2102">
        <v>1404927440</v>
      </c>
      <c r="K2102" t="b">
        <v>0</v>
      </c>
      <c r="L2102">
        <v>29</v>
      </c>
      <c r="M2102" t="b">
        <v>1</v>
      </c>
      <c r="N2102" t="s">
        <v>8271</v>
      </c>
      <c r="O2102" s="8">
        <f t="shared" si="224"/>
        <v>101.49999999999999</v>
      </c>
      <c r="P2102" s="9">
        <f t="shared" si="225"/>
        <v>105</v>
      </c>
      <c r="Q2102" t="s">
        <v>8317</v>
      </c>
      <c r="R2102" t="s">
        <v>8318</v>
      </c>
      <c r="S2102" s="13">
        <f t="shared" si="226"/>
        <v>41829.525925925926</v>
      </c>
      <c r="T2102" s="14">
        <f t="shared" si="227"/>
        <v>41874.525925925926</v>
      </c>
      <c r="U2102" s="13" t="str">
        <f t="shared" si="228"/>
        <v>Jul</v>
      </c>
      <c r="V2102" t="str">
        <f t="shared" si="229"/>
        <v>Aug</v>
      </c>
      <c r="W2102" t="str">
        <f t="shared" si="230"/>
        <v>2014</v>
      </c>
    </row>
    <row r="2103" spans="1:23" ht="45" x14ac:dyDescent="0.2">
      <c r="A2103">
        <v>3523</v>
      </c>
      <c r="B2103" s="3" t="s">
        <v>3522</v>
      </c>
      <c r="C2103" s="3" t="s">
        <v>7633</v>
      </c>
      <c r="D2103">
        <v>4000</v>
      </c>
      <c r="E2103">
        <v>4546</v>
      </c>
      <c r="F2103" t="s">
        <v>8219</v>
      </c>
      <c r="G2103" t="s">
        <v>8225</v>
      </c>
      <c r="H2103" t="s">
        <v>8247</v>
      </c>
      <c r="I2103">
        <v>1474844400</v>
      </c>
      <c r="J2103">
        <v>1469871148</v>
      </c>
      <c r="K2103" t="b">
        <v>0</v>
      </c>
      <c r="L2103">
        <v>80</v>
      </c>
      <c r="M2103" t="b">
        <v>1</v>
      </c>
      <c r="N2103" t="s">
        <v>8271</v>
      </c>
      <c r="O2103" s="8">
        <f t="shared" si="224"/>
        <v>113.65</v>
      </c>
      <c r="P2103" s="9">
        <f t="shared" si="225"/>
        <v>56.825000000000003</v>
      </c>
      <c r="Q2103" t="s">
        <v>8317</v>
      </c>
      <c r="R2103" t="s">
        <v>8318</v>
      </c>
      <c r="S2103" s="13">
        <f t="shared" si="226"/>
        <v>42581.189212962963</v>
      </c>
      <c r="T2103" s="14">
        <f t="shared" si="227"/>
        <v>42638.749999999993</v>
      </c>
      <c r="U2103" s="13" t="str">
        <f t="shared" si="228"/>
        <v>Jul</v>
      </c>
      <c r="V2103" t="str">
        <f t="shared" si="229"/>
        <v>Sep</v>
      </c>
      <c r="W2103" t="str">
        <f t="shared" si="230"/>
        <v>2016</v>
      </c>
    </row>
    <row r="2104" spans="1:23" ht="45" x14ac:dyDescent="0.2">
      <c r="A2104">
        <v>3525</v>
      </c>
      <c r="B2104" s="3" t="s">
        <v>3524</v>
      </c>
      <c r="C2104" s="3" t="s">
        <v>7635</v>
      </c>
      <c r="D2104">
        <v>500</v>
      </c>
      <c r="E2104">
        <v>530</v>
      </c>
      <c r="F2104" t="s">
        <v>8219</v>
      </c>
      <c r="G2104" t="s">
        <v>8224</v>
      </c>
      <c r="H2104" t="s">
        <v>8246</v>
      </c>
      <c r="I2104">
        <v>1439136000</v>
      </c>
      <c r="J2104">
        <v>1438188106</v>
      </c>
      <c r="K2104" t="b">
        <v>0</v>
      </c>
      <c r="L2104">
        <v>7</v>
      </c>
      <c r="M2104" t="b">
        <v>1</v>
      </c>
      <c r="N2104" t="s">
        <v>8271</v>
      </c>
      <c r="O2104" s="8">
        <f t="shared" si="224"/>
        <v>106</v>
      </c>
      <c r="P2104" s="9">
        <f t="shared" si="225"/>
        <v>75.714285714285708</v>
      </c>
      <c r="Q2104" t="s">
        <v>8317</v>
      </c>
      <c r="R2104" t="s">
        <v>8318</v>
      </c>
      <c r="S2104" s="13">
        <f t="shared" si="226"/>
        <v>42214.487337962964</v>
      </c>
      <c r="T2104" s="14">
        <f t="shared" si="227"/>
        <v>42225.458333333336</v>
      </c>
      <c r="U2104" s="13" t="str">
        <f t="shared" si="228"/>
        <v>Jul</v>
      </c>
      <c r="V2104" t="str">
        <f t="shared" si="229"/>
        <v>Aug</v>
      </c>
      <c r="W2104" t="str">
        <f t="shared" si="230"/>
        <v>2015</v>
      </c>
    </row>
    <row r="2105" spans="1:23" ht="45" x14ac:dyDescent="0.2">
      <c r="A2105">
        <v>3538</v>
      </c>
      <c r="B2105" s="3" t="s">
        <v>3537</v>
      </c>
      <c r="C2105" s="3" t="s">
        <v>7648</v>
      </c>
      <c r="D2105">
        <v>2000</v>
      </c>
      <c r="E2105">
        <v>2569</v>
      </c>
      <c r="F2105" t="s">
        <v>8219</v>
      </c>
      <c r="G2105" t="s">
        <v>8225</v>
      </c>
      <c r="H2105" t="s">
        <v>8247</v>
      </c>
      <c r="I2105">
        <v>1471428340</v>
      </c>
      <c r="J2105">
        <v>1469009140</v>
      </c>
      <c r="K2105" t="b">
        <v>0</v>
      </c>
      <c r="L2105">
        <v>83</v>
      </c>
      <c r="M2105" t="b">
        <v>1</v>
      </c>
      <c r="N2105" t="s">
        <v>8271</v>
      </c>
      <c r="O2105" s="8">
        <f t="shared" si="224"/>
        <v>128.44999999999999</v>
      </c>
      <c r="P2105" s="9">
        <f t="shared" si="225"/>
        <v>30.951807228915662</v>
      </c>
      <c r="Q2105" t="s">
        <v>8317</v>
      </c>
      <c r="R2105" t="s">
        <v>8318</v>
      </c>
      <c r="S2105" s="13">
        <f t="shared" si="226"/>
        <v>42571.212268518517</v>
      </c>
      <c r="T2105" s="14">
        <f t="shared" si="227"/>
        <v>42599.212268518517</v>
      </c>
      <c r="U2105" s="13" t="str">
        <f t="shared" si="228"/>
        <v>Jul</v>
      </c>
      <c r="V2105" t="str">
        <f t="shared" si="229"/>
        <v>Aug</v>
      </c>
      <c r="W2105" t="str">
        <f t="shared" si="230"/>
        <v>2016</v>
      </c>
    </row>
    <row r="2106" spans="1:23" ht="45" x14ac:dyDescent="0.2">
      <c r="A2106">
        <v>3542</v>
      </c>
      <c r="B2106" s="3" t="s">
        <v>3541</v>
      </c>
      <c r="C2106" s="3" t="s">
        <v>7652</v>
      </c>
      <c r="D2106">
        <v>5500</v>
      </c>
      <c r="E2106">
        <v>5623</v>
      </c>
      <c r="F2106" t="s">
        <v>8219</v>
      </c>
      <c r="G2106" t="s">
        <v>8224</v>
      </c>
      <c r="H2106" t="s">
        <v>8246</v>
      </c>
      <c r="I2106">
        <v>1410099822</v>
      </c>
      <c r="J2106">
        <v>1404915822</v>
      </c>
      <c r="K2106" t="b">
        <v>0</v>
      </c>
      <c r="L2106">
        <v>85</v>
      </c>
      <c r="M2106" t="b">
        <v>1</v>
      </c>
      <c r="N2106" t="s">
        <v>8271</v>
      </c>
      <c r="O2106" s="8">
        <f t="shared" si="224"/>
        <v>102.23636363636363</v>
      </c>
      <c r="P2106" s="9">
        <f t="shared" si="225"/>
        <v>66.152941176470591</v>
      </c>
      <c r="Q2106" t="s">
        <v>8317</v>
      </c>
      <c r="R2106" t="s">
        <v>8318</v>
      </c>
      <c r="S2106" s="13">
        <f t="shared" si="226"/>
        <v>41829.391458333332</v>
      </c>
      <c r="T2106" s="14">
        <f t="shared" si="227"/>
        <v>41889.391458333332</v>
      </c>
      <c r="U2106" s="13" t="str">
        <f t="shared" si="228"/>
        <v>Jul</v>
      </c>
      <c r="V2106" t="str">
        <f t="shared" si="229"/>
        <v>Sep</v>
      </c>
      <c r="W2106" t="str">
        <f t="shared" si="230"/>
        <v>2014</v>
      </c>
    </row>
    <row r="2107" spans="1:23" ht="45" x14ac:dyDescent="0.2">
      <c r="A2107">
        <v>3553</v>
      </c>
      <c r="B2107" s="3" t="s">
        <v>3552</v>
      </c>
      <c r="C2107" s="3" t="s">
        <v>7663</v>
      </c>
      <c r="D2107">
        <v>5500</v>
      </c>
      <c r="E2107">
        <v>5845</v>
      </c>
      <c r="F2107" t="s">
        <v>8219</v>
      </c>
      <c r="G2107" t="s">
        <v>8224</v>
      </c>
      <c r="H2107" t="s">
        <v>8246</v>
      </c>
      <c r="I2107">
        <v>1439337600</v>
      </c>
      <c r="J2107">
        <v>1436575280</v>
      </c>
      <c r="K2107" t="b">
        <v>0</v>
      </c>
      <c r="L2107">
        <v>104</v>
      </c>
      <c r="M2107" t="b">
        <v>1</v>
      </c>
      <c r="N2107" t="s">
        <v>8271</v>
      </c>
      <c r="O2107" s="8">
        <f t="shared" si="224"/>
        <v>106.27272727272728</v>
      </c>
      <c r="P2107" s="9">
        <f t="shared" si="225"/>
        <v>56.20192307692308</v>
      </c>
      <c r="Q2107" t="s">
        <v>8317</v>
      </c>
      <c r="R2107" t="s">
        <v>8318</v>
      </c>
      <c r="S2107" s="13">
        <f t="shared" si="226"/>
        <v>42195.820370370369</v>
      </c>
      <c r="T2107" s="14">
        <f t="shared" si="227"/>
        <v>42227.791666666664</v>
      </c>
      <c r="U2107" s="13" t="str">
        <f t="shared" si="228"/>
        <v>Jul</v>
      </c>
      <c r="V2107" t="str">
        <f t="shared" si="229"/>
        <v>Aug</v>
      </c>
      <c r="W2107" t="str">
        <f t="shared" si="230"/>
        <v>2015</v>
      </c>
    </row>
    <row r="2108" spans="1:23" ht="45" x14ac:dyDescent="0.2">
      <c r="A2108">
        <v>3559</v>
      </c>
      <c r="B2108" s="3" t="s">
        <v>3558</v>
      </c>
      <c r="C2108" s="3" t="s">
        <v>7669</v>
      </c>
      <c r="D2108">
        <v>1000</v>
      </c>
      <c r="E2108">
        <v>1035</v>
      </c>
      <c r="F2108" t="s">
        <v>8219</v>
      </c>
      <c r="G2108" t="s">
        <v>8226</v>
      </c>
      <c r="H2108" t="s">
        <v>8248</v>
      </c>
      <c r="I2108">
        <v>1438333080</v>
      </c>
      <c r="J2108">
        <v>1436408308</v>
      </c>
      <c r="K2108" t="b">
        <v>0</v>
      </c>
      <c r="L2108">
        <v>24</v>
      </c>
      <c r="M2108" t="b">
        <v>1</v>
      </c>
      <c r="N2108" t="s">
        <v>8271</v>
      </c>
      <c r="O2108" s="8">
        <f t="shared" si="224"/>
        <v>103.49999999999999</v>
      </c>
      <c r="P2108" s="9">
        <f t="shared" si="225"/>
        <v>43.125</v>
      </c>
      <c r="Q2108" t="s">
        <v>8317</v>
      </c>
      <c r="R2108" t="s">
        <v>8318</v>
      </c>
      <c r="S2108" s="13">
        <f t="shared" si="226"/>
        <v>42193.887824074067</v>
      </c>
      <c r="T2108" s="14">
        <f t="shared" si="227"/>
        <v>42216.165277777771</v>
      </c>
      <c r="U2108" s="13" t="str">
        <f t="shared" si="228"/>
        <v>Jul</v>
      </c>
      <c r="V2108" t="str">
        <f t="shared" si="229"/>
        <v>Jul</v>
      </c>
      <c r="W2108" t="str">
        <f t="shared" si="230"/>
        <v>2015</v>
      </c>
    </row>
    <row r="2109" spans="1:23" ht="105" x14ac:dyDescent="0.2">
      <c r="A2109">
        <v>3561</v>
      </c>
      <c r="B2109" s="3" t="s">
        <v>3560</v>
      </c>
      <c r="C2109" s="3" t="s">
        <v>7671</v>
      </c>
      <c r="D2109">
        <v>2500</v>
      </c>
      <c r="E2109">
        <v>2560</v>
      </c>
      <c r="F2109" t="s">
        <v>8219</v>
      </c>
      <c r="G2109" t="s">
        <v>8224</v>
      </c>
      <c r="H2109" t="s">
        <v>8246</v>
      </c>
      <c r="I2109">
        <v>1438799760</v>
      </c>
      <c r="J2109">
        <v>1437236378</v>
      </c>
      <c r="K2109" t="b">
        <v>0</v>
      </c>
      <c r="L2109">
        <v>54</v>
      </c>
      <c r="M2109" t="b">
        <v>1</v>
      </c>
      <c r="N2109" t="s">
        <v>8271</v>
      </c>
      <c r="O2109" s="8">
        <f t="shared" si="224"/>
        <v>102.4</v>
      </c>
      <c r="P2109" s="9">
        <f t="shared" si="225"/>
        <v>47.407407407407405</v>
      </c>
      <c r="Q2109" t="s">
        <v>8317</v>
      </c>
      <c r="R2109" t="s">
        <v>8318</v>
      </c>
      <c r="S2109" s="13">
        <f t="shared" si="226"/>
        <v>42203.471967592595</v>
      </c>
      <c r="T2109" s="14">
        <f t="shared" si="227"/>
        <v>42221.566666666666</v>
      </c>
      <c r="U2109" s="13" t="str">
        <f t="shared" si="228"/>
        <v>Jul</v>
      </c>
      <c r="V2109" t="str">
        <f t="shared" si="229"/>
        <v>Aug</v>
      </c>
      <c r="W2109" t="str">
        <f t="shared" si="230"/>
        <v>2015</v>
      </c>
    </row>
    <row r="2110" spans="1:23" ht="45" x14ac:dyDescent="0.2">
      <c r="A2110">
        <v>3563</v>
      </c>
      <c r="B2110" s="3" t="s">
        <v>3562</v>
      </c>
      <c r="C2110" s="3" t="s">
        <v>7673</v>
      </c>
      <c r="D2110">
        <v>500</v>
      </c>
      <c r="E2110">
        <v>527.45000000000005</v>
      </c>
      <c r="F2110" t="s">
        <v>8219</v>
      </c>
      <c r="G2110" t="s">
        <v>8225</v>
      </c>
      <c r="H2110" t="s">
        <v>8247</v>
      </c>
      <c r="I2110">
        <v>1470078000</v>
      </c>
      <c r="J2110">
        <v>1467648456</v>
      </c>
      <c r="K2110" t="b">
        <v>0</v>
      </c>
      <c r="L2110">
        <v>25</v>
      </c>
      <c r="M2110" t="b">
        <v>1</v>
      </c>
      <c r="N2110" t="s">
        <v>8271</v>
      </c>
      <c r="O2110" s="8">
        <f t="shared" si="224"/>
        <v>105.49000000000002</v>
      </c>
      <c r="P2110" s="9">
        <f t="shared" si="225"/>
        <v>21.098000000000003</v>
      </c>
      <c r="Q2110" t="s">
        <v>8317</v>
      </c>
      <c r="R2110" t="s">
        <v>8318</v>
      </c>
      <c r="S2110" s="13">
        <f t="shared" si="226"/>
        <v>42555.46361111111</v>
      </c>
      <c r="T2110" s="14">
        <f t="shared" si="227"/>
        <v>42583.583333333336</v>
      </c>
      <c r="U2110" s="13" t="str">
        <f t="shared" si="228"/>
        <v>Jul</v>
      </c>
      <c r="V2110" t="str">
        <f t="shared" si="229"/>
        <v>Aug</v>
      </c>
      <c r="W2110" t="str">
        <f t="shared" si="230"/>
        <v>2016</v>
      </c>
    </row>
    <row r="2111" spans="1:23" ht="45" x14ac:dyDescent="0.2">
      <c r="A2111">
        <v>3575</v>
      </c>
      <c r="B2111" s="3" t="s">
        <v>3574</v>
      </c>
      <c r="C2111" s="3" t="s">
        <v>7685</v>
      </c>
      <c r="D2111">
        <v>10000</v>
      </c>
      <c r="E2111">
        <v>10133</v>
      </c>
      <c r="F2111" t="s">
        <v>8219</v>
      </c>
      <c r="G2111" t="s">
        <v>8224</v>
      </c>
      <c r="H2111" t="s">
        <v>8246</v>
      </c>
      <c r="I2111">
        <v>1470887940</v>
      </c>
      <c r="J2111">
        <v>1468176527</v>
      </c>
      <c r="K2111" t="b">
        <v>0</v>
      </c>
      <c r="L2111">
        <v>102</v>
      </c>
      <c r="M2111" t="b">
        <v>1</v>
      </c>
      <c r="N2111" t="s">
        <v>8271</v>
      </c>
      <c r="O2111" s="8">
        <f t="shared" si="224"/>
        <v>101.33000000000001</v>
      </c>
      <c r="P2111" s="9">
        <f t="shared" si="225"/>
        <v>99.343137254901961</v>
      </c>
      <c r="Q2111" t="s">
        <v>8317</v>
      </c>
      <c r="R2111" t="s">
        <v>8318</v>
      </c>
      <c r="S2111" s="13">
        <f t="shared" si="226"/>
        <v>42561.575543981475</v>
      </c>
      <c r="T2111" s="14">
        <f t="shared" si="227"/>
        <v>42592.957638888889</v>
      </c>
      <c r="U2111" s="13" t="str">
        <f t="shared" si="228"/>
        <v>Jul</v>
      </c>
      <c r="V2111" t="str">
        <f t="shared" si="229"/>
        <v>Aug</v>
      </c>
      <c r="W2111" t="str">
        <f t="shared" si="230"/>
        <v>2016</v>
      </c>
    </row>
    <row r="2112" spans="1:23" ht="45" x14ac:dyDescent="0.2">
      <c r="A2112">
        <v>3581</v>
      </c>
      <c r="B2112" s="3" t="s">
        <v>3580</v>
      </c>
      <c r="C2112" s="3" t="s">
        <v>7691</v>
      </c>
      <c r="D2112">
        <v>1500</v>
      </c>
      <c r="E2112">
        <v>1500</v>
      </c>
      <c r="F2112" t="s">
        <v>8219</v>
      </c>
      <c r="G2112" t="s">
        <v>8225</v>
      </c>
      <c r="H2112" t="s">
        <v>8247</v>
      </c>
      <c r="I2112">
        <v>1406719110</v>
      </c>
      <c r="J2112">
        <v>1405509510</v>
      </c>
      <c r="K2112" t="b">
        <v>0</v>
      </c>
      <c r="L2112">
        <v>45</v>
      </c>
      <c r="M2112" t="b">
        <v>1</v>
      </c>
      <c r="N2112" t="s">
        <v>8271</v>
      </c>
      <c r="O2112" s="8">
        <f t="shared" si="224"/>
        <v>100</v>
      </c>
      <c r="P2112" s="9">
        <f t="shared" si="225"/>
        <v>33.333333333333336</v>
      </c>
      <c r="Q2112" t="s">
        <v>8317</v>
      </c>
      <c r="R2112" t="s">
        <v>8318</v>
      </c>
      <c r="S2112" s="13">
        <f t="shared" si="226"/>
        <v>41836.26284722222</v>
      </c>
      <c r="T2112" s="14">
        <f t="shared" si="227"/>
        <v>41850.26284722222</v>
      </c>
      <c r="U2112" s="13" t="str">
        <f t="shared" si="228"/>
        <v>Jul</v>
      </c>
      <c r="V2112" t="str">
        <f t="shared" si="229"/>
        <v>Jul</v>
      </c>
      <c r="W2112" t="str">
        <f t="shared" si="230"/>
        <v>2014</v>
      </c>
    </row>
    <row r="2113" spans="1:23" x14ac:dyDescent="0.2">
      <c r="A2113">
        <v>3586</v>
      </c>
      <c r="B2113" s="3" t="s">
        <v>3585</v>
      </c>
      <c r="C2113" s="3" t="s">
        <v>7696</v>
      </c>
      <c r="D2113">
        <v>7500</v>
      </c>
      <c r="E2113">
        <v>8207</v>
      </c>
      <c r="F2113" t="s">
        <v>8219</v>
      </c>
      <c r="G2113" t="s">
        <v>8224</v>
      </c>
      <c r="H2113" t="s">
        <v>8246</v>
      </c>
      <c r="I2113">
        <v>1474649070</v>
      </c>
      <c r="J2113">
        <v>1469465070</v>
      </c>
      <c r="K2113" t="b">
        <v>0</v>
      </c>
      <c r="L2113">
        <v>54</v>
      </c>
      <c r="M2113" t="b">
        <v>1</v>
      </c>
      <c r="N2113" t="s">
        <v>8271</v>
      </c>
      <c r="O2113" s="8">
        <f t="shared" si="224"/>
        <v>109.42666666666668</v>
      </c>
      <c r="P2113" s="9">
        <f t="shared" si="225"/>
        <v>151.9814814814815</v>
      </c>
      <c r="Q2113" t="s">
        <v>8317</v>
      </c>
      <c r="R2113" t="s">
        <v>8318</v>
      </c>
      <c r="S2113" s="13">
        <f t="shared" si="226"/>
        <v>42576.489236111105</v>
      </c>
      <c r="T2113" s="14">
        <f t="shared" si="227"/>
        <v>42636.489236111105</v>
      </c>
      <c r="U2113" s="13" t="str">
        <f t="shared" si="228"/>
        <v>Jul</v>
      </c>
      <c r="V2113" t="str">
        <f t="shared" si="229"/>
        <v>Sep</v>
      </c>
      <c r="W2113" t="str">
        <f t="shared" si="230"/>
        <v>2016</v>
      </c>
    </row>
    <row r="2114" spans="1:23" ht="45" x14ac:dyDescent="0.2">
      <c r="A2114">
        <v>3606</v>
      </c>
      <c r="B2114" s="3" t="s">
        <v>3605</v>
      </c>
      <c r="C2114" s="3" t="s">
        <v>7716</v>
      </c>
      <c r="D2114">
        <v>3000</v>
      </c>
      <c r="E2114">
        <v>3908</v>
      </c>
      <c r="F2114" t="s">
        <v>8219</v>
      </c>
      <c r="G2114" t="s">
        <v>8225</v>
      </c>
      <c r="H2114" t="s">
        <v>8247</v>
      </c>
      <c r="I2114">
        <v>1471185057</v>
      </c>
      <c r="J2114">
        <v>1468593057</v>
      </c>
      <c r="K2114" t="b">
        <v>0</v>
      </c>
      <c r="L2114">
        <v>64</v>
      </c>
      <c r="M2114" t="b">
        <v>1</v>
      </c>
      <c r="N2114" t="s">
        <v>8271</v>
      </c>
      <c r="O2114" s="8">
        <f t="shared" ref="O2114:O2177" si="231">(E2114/D2114)*100</f>
        <v>130.26666666666665</v>
      </c>
      <c r="P2114" s="9">
        <f t="shared" ref="P2114:P2177" si="232">IFERROR(E2114/L2114,0)</f>
        <v>61.0625</v>
      </c>
      <c r="Q2114" t="s">
        <v>8317</v>
      </c>
      <c r="R2114" t="s">
        <v>8318</v>
      </c>
      <c r="S2114" s="13">
        <f t="shared" ref="S2114:S2177" si="233">(J2114/86400)+25569+(-5/24)</f>
        <v>42566.396493055552</v>
      </c>
      <c r="T2114" s="14">
        <f t="shared" ref="T2114:T2177" si="234">(I2114/86400)+25569+(-5/24)</f>
        <v>42596.396493055552</v>
      </c>
      <c r="U2114" s="13" t="str">
        <f t="shared" ref="U2114:U2177" si="235">TEXT((S2114),"mmm")</f>
        <v>Jul</v>
      </c>
      <c r="V2114" t="str">
        <f t="shared" ref="V2114:V2177" si="236">TEXT((T2114),"mmm")</f>
        <v>Aug</v>
      </c>
      <c r="W2114" t="str">
        <f t="shared" ref="W2114:W2177" si="237">TEXT((S2114),"yyyy")</f>
        <v>2016</v>
      </c>
    </row>
    <row r="2115" spans="1:23" ht="45" x14ac:dyDescent="0.2">
      <c r="A2115">
        <v>3610</v>
      </c>
      <c r="B2115" s="3" t="s">
        <v>3609</v>
      </c>
      <c r="C2115" s="3" t="s">
        <v>7720</v>
      </c>
      <c r="D2115">
        <v>1000</v>
      </c>
      <c r="E2115">
        <v>1623</v>
      </c>
      <c r="F2115" t="s">
        <v>8219</v>
      </c>
      <c r="G2115" t="s">
        <v>8225</v>
      </c>
      <c r="H2115" t="s">
        <v>8247</v>
      </c>
      <c r="I2115">
        <v>1439806936</v>
      </c>
      <c r="J2115">
        <v>1437214936</v>
      </c>
      <c r="K2115" t="b">
        <v>0</v>
      </c>
      <c r="L2115">
        <v>31</v>
      </c>
      <c r="M2115" t="b">
        <v>1</v>
      </c>
      <c r="N2115" t="s">
        <v>8271</v>
      </c>
      <c r="O2115" s="8">
        <f t="shared" si="231"/>
        <v>162.30000000000001</v>
      </c>
      <c r="P2115" s="9">
        <f t="shared" si="232"/>
        <v>52.354838709677416</v>
      </c>
      <c r="Q2115" t="s">
        <v>8317</v>
      </c>
      <c r="R2115" t="s">
        <v>8318</v>
      </c>
      <c r="S2115" s="13">
        <f t="shared" si="233"/>
        <v>42203.22379629629</v>
      </c>
      <c r="T2115" s="14">
        <f t="shared" si="234"/>
        <v>42233.22379629629</v>
      </c>
      <c r="U2115" s="13" t="str">
        <f t="shared" si="235"/>
        <v>Jul</v>
      </c>
      <c r="V2115" t="str">
        <f t="shared" si="236"/>
        <v>Aug</v>
      </c>
      <c r="W2115" t="str">
        <f t="shared" si="237"/>
        <v>2015</v>
      </c>
    </row>
    <row r="2116" spans="1:23" ht="30" x14ac:dyDescent="0.2">
      <c r="A2116">
        <v>3623</v>
      </c>
      <c r="B2116" s="3" t="s">
        <v>3621</v>
      </c>
      <c r="C2116" s="3" t="s">
        <v>7733</v>
      </c>
      <c r="D2116">
        <v>2500</v>
      </c>
      <c r="E2116">
        <v>3000</v>
      </c>
      <c r="F2116" t="s">
        <v>8219</v>
      </c>
      <c r="G2116" t="s">
        <v>8224</v>
      </c>
      <c r="H2116" t="s">
        <v>8246</v>
      </c>
      <c r="I2116">
        <v>1406358000</v>
      </c>
      <c r="J2116">
        <v>1404841270</v>
      </c>
      <c r="K2116" t="b">
        <v>0</v>
      </c>
      <c r="L2116">
        <v>34</v>
      </c>
      <c r="M2116" t="b">
        <v>1</v>
      </c>
      <c r="N2116" t="s">
        <v>8271</v>
      </c>
      <c r="O2116" s="8">
        <f t="shared" si="231"/>
        <v>120</v>
      </c>
      <c r="P2116" s="9">
        <f t="shared" si="232"/>
        <v>88.235294117647058</v>
      </c>
      <c r="Q2116" t="s">
        <v>8317</v>
      </c>
      <c r="R2116" t="s">
        <v>8318</v>
      </c>
      <c r="S2116" s="13">
        <f t="shared" si="233"/>
        <v>41828.528587962959</v>
      </c>
      <c r="T2116" s="14">
        <f t="shared" si="234"/>
        <v>41846.083333333328</v>
      </c>
      <c r="U2116" s="13" t="str">
        <f t="shared" si="235"/>
        <v>Jul</v>
      </c>
      <c r="V2116" t="str">
        <f t="shared" si="236"/>
        <v>Jul</v>
      </c>
      <c r="W2116" t="str">
        <f t="shared" si="237"/>
        <v>2014</v>
      </c>
    </row>
    <row r="2117" spans="1:23" ht="45" x14ac:dyDescent="0.2">
      <c r="A2117">
        <v>3626</v>
      </c>
      <c r="B2117" s="3" t="s">
        <v>3624</v>
      </c>
      <c r="C2117" s="3" t="s">
        <v>7736</v>
      </c>
      <c r="D2117">
        <v>4000</v>
      </c>
      <c r="E2117">
        <v>4073</v>
      </c>
      <c r="F2117" t="s">
        <v>8219</v>
      </c>
      <c r="G2117" t="s">
        <v>8225</v>
      </c>
      <c r="H2117" t="s">
        <v>8247</v>
      </c>
      <c r="I2117">
        <v>1408204857</v>
      </c>
      <c r="J2117">
        <v>1406390457</v>
      </c>
      <c r="K2117" t="b">
        <v>0</v>
      </c>
      <c r="L2117">
        <v>48</v>
      </c>
      <c r="M2117" t="b">
        <v>1</v>
      </c>
      <c r="N2117" t="s">
        <v>8271</v>
      </c>
      <c r="O2117" s="8">
        <f t="shared" si="231"/>
        <v>101.82500000000002</v>
      </c>
      <c r="P2117" s="9">
        <f t="shared" si="232"/>
        <v>84.854166666666671</v>
      </c>
      <c r="Q2117" t="s">
        <v>8317</v>
      </c>
      <c r="R2117" t="s">
        <v>8318</v>
      </c>
      <c r="S2117" s="13">
        <f t="shared" si="233"/>
        <v>41846.458993055552</v>
      </c>
      <c r="T2117" s="14">
        <f t="shared" si="234"/>
        <v>41867.458993055552</v>
      </c>
      <c r="U2117" s="13" t="str">
        <f t="shared" si="235"/>
        <v>Jul</v>
      </c>
      <c r="V2117" t="str">
        <f t="shared" si="236"/>
        <v>Aug</v>
      </c>
      <c r="W2117" t="str">
        <f t="shared" si="237"/>
        <v>2014</v>
      </c>
    </row>
    <row r="2118" spans="1:23" ht="30" x14ac:dyDescent="0.2">
      <c r="A2118">
        <v>3651</v>
      </c>
      <c r="B2118" s="3" t="s">
        <v>3649</v>
      </c>
      <c r="C2118" s="3" t="s">
        <v>7761</v>
      </c>
      <c r="D2118">
        <v>500</v>
      </c>
      <c r="E2118">
        <v>520</v>
      </c>
      <c r="F2118" t="s">
        <v>8219</v>
      </c>
      <c r="G2118" t="s">
        <v>8224</v>
      </c>
      <c r="H2118" t="s">
        <v>8246</v>
      </c>
      <c r="I2118">
        <v>1407686340</v>
      </c>
      <c r="J2118">
        <v>1404833442</v>
      </c>
      <c r="K2118" t="b">
        <v>0</v>
      </c>
      <c r="L2118">
        <v>9</v>
      </c>
      <c r="M2118" t="b">
        <v>1</v>
      </c>
      <c r="N2118" t="s">
        <v>8271</v>
      </c>
      <c r="O2118" s="8">
        <f t="shared" si="231"/>
        <v>104</v>
      </c>
      <c r="P2118" s="9">
        <f t="shared" si="232"/>
        <v>57.777777777777779</v>
      </c>
      <c r="Q2118" t="s">
        <v>8317</v>
      </c>
      <c r="R2118" t="s">
        <v>8318</v>
      </c>
      <c r="S2118" s="13">
        <f t="shared" si="233"/>
        <v>41828.437986111108</v>
      </c>
      <c r="T2118" s="14">
        <f t="shared" si="234"/>
        <v>41861.457638888889</v>
      </c>
      <c r="U2118" s="13" t="str">
        <f t="shared" si="235"/>
        <v>Jul</v>
      </c>
      <c r="V2118" t="str">
        <f t="shared" si="236"/>
        <v>Aug</v>
      </c>
      <c r="W2118" t="str">
        <f t="shared" si="237"/>
        <v>2014</v>
      </c>
    </row>
    <row r="2119" spans="1:23" ht="45" x14ac:dyDescent="0.2">
      <c r="A2119">
        <v>3653</v>
      </c>
      <c r="B2119" s="3" t="s">
        <v>3650</v>
      </c>
      <c r="C2119" s="3" t="s">
        <v>7763</v>
      </c>
      <c r="D2119">
        <v>2000</v>
      </c>
      <c r="E2119">
        <v>2010</v>
      </c>
      <c r="F2119" t="s">
        <v>8219</v>
      </c>
      <c r="G2119" t="s">
        <v>8225</v>
      </c>
      <c r="H2119" t="s">
        <v>8247</v>
      </c>
      <c r="I2119">
        <v>1438764207</v>
      </c>
      <c r="J2119">
        <v>1436172207</v>
      </c>
      <c r="K2119" t="b">
        <v>0</v>
      </c>
      <c r="L2119">
        <v>33</v>
      </c>
      <c r="M2119" t="b">
        <v>1</v>
      </c>
      <c r="N2119" t="s">
        <v>8271</v>
      </c>
      <c r="O2119" s="8">
        <f t="shared" si="231"/>
        <v>100.49999999999999</v>
      </c>
      <c r="P2119" s="9">
        <f t="shared" si="232"/>
        <v>60.909090909090907</v>
      </c>
      <c r="Q2119" t="s">
        <v>8317</v>
      </c>
      <c r="R2119" t="s">
        <v>8318</v>
      </c>
      <c r="S2119" s="13">
        <f t="shared" si="233"/>
        <v>42191.155173611107</v>
      </c>
      <c r="T2119" s="14">
        <f t="shared" si="234"/>
        <v>42221.155173611107</v>
      </c>
      <c r="U2119" s="13" t="str">
        <f t="shared" si="235"/>
        <v>Jul</v>
      </c>
      <c r="V2119" t="str">
        <f t="shared" si="236"/>
        <v>Aug</v>
      </c>
      <c r="W2119" t="str">
        <f t="shared" si="237"/>
        <v>2015</v>
      </c>
    </row>
    <row r="2120" spans="1:23" x14ac:dyDescent="0.2">
      <c r="A2120">
        <v>3666</v>
      </c>
      <c r="B2120" s="3" t="s">
        <v>3663</v>
      </c>
      <c r="C2120" s="3" t="s">
        <v>7776</v>
      </c>
      <c r="D2120">
        <v>1200</v>
      </c>
      <c r="E2120">
        <v>1200</v>
      </c>
      <c r="F2120" t="s">
        <v>8219</v>
      </c>
      <c r="G2120" t="s">
        <v>8224</v>
      </c>
      <c r="H2120" t="s">
        <v>8246</v>
      </c>
      <c r="I2120">
        <v>1406185200</v>
      </c>
      <c r="J2120">
        <v>1404337382</v>
      </c>
      <c r="K2120" t="b">
        <v>0</v>
      </c>
      <c r="L2120">
        <v>38</v>
      </c>
      <c r="M2120" t="b">
        <v>1</v>
      </c>
      <c r="N2120" t="s">
        <v>8271</v>
      </c>
      <c r="O2120" s="8">
        <f t="shared" si="231"/>
        <v>100</v>
      </c>
      <c r="P2120" s="9">
        <f t="shared" si="232"/>
        <v>31.578947368421051</v>
      </c>
      <c r="Q2120" t="s">
        <v>8317</v>
      </c>
      <c r="R2120" t="s">
        <v>8318</v>
      </c>
      <c r="S2120" s="13">
        <f t="shared" si="233"/>
        <v>41822.696550925924</v>
      </c>
      <c r="T2120" s="14">
        <f t="shared" si="234"/>
        <v>41844.083333333328</v>
      </c>
      <c r="U2120" s="13" t="str">
        <f t="shared" si="235"/>
        <v>Jul</v>
      </c>
      <c r="V2120" t="str">
        <f t="shared" si="236"/>
        <v>Jul</v>
      </c>
      <c r="W2120" t="str">
        <f t="shared" si="237"/>
        <v>2014</v>
      </c>
    </row>
    <row r="2121" spans="1:23" ht="45" x14ac:dyDescent="0.2">
      <c r="A2121">
        <v>3674</v>
      </c>
      <c r="B2121" s="3" t="s">
        <v>3671</v>
      </c>
      <c r="C2121" s="3" t="s">
        <v>7784</v>
      </c>
      <c r="D2121">
        <v>4500</v>
      </c>
      <c r="E2121">
        <v>4500</v>
      </c>
      <c r="F2121" t="s">
        <v>8219</v>
      </c>
      <c r="G2121" t="s">
        <v>8236</v>
      </c>
      <c r="H2121" t="s">
        <v>8249</v>
      </c>
      <c r="I2121">
        <v>1472936229</v>
      </c>
      <c r="J2121">
        <v>1467752229</v>
      </c>
      <c r="K2121" t="b">
        <v>0</v>
      </c>
      <c r="L2121">
        <v>31</v>
      </c>
      <c r="M2121" t="b">
        <v>1</v>
      </c>
      <c r="N2121" t="s">
        <v>8271</v>
      </c>
      <c r="O2121" s="8">
        <f t="shared" si="231"/>
        <v>100</v>
      </c>
      <c r="P2121" s="9">
        <f t="shared" si="232"/>
        <v>145.16129032258064</v>
      </c>
      <c r="Q2121" t="s">
        <v>8317</v>
      </c>
      <c r="R2121" t="s">
        <v>8318</v>
      </c>
      <c r="S2121" s="13">
        <f t="shared" si="233"/>
        <v>42556.664687499993</v>
      </c>
      <c r="T2121" s="14">
        <f t="shared" si="234"/>
        <v>42616.664687499993</v>
      </c>
      <c r="U2121" s="13" t="str">
        <f t="shared" si="235"/>
        <v>Jul</v>
      </c>
      <c r="V2121" t="str">
        <f t="shared" si="236"/>
        <v>Sep</v>
      </c>
      <c r="W2121" t="str">
        <f t="shared" si="237"/>
        <v>2016</v>
      </c>
    </row>
    <row r="2122" spans="1:23" ht="45" x14ac:dyDescent="0.2">
      <c r="A2122">
        <v>3688</v>
      </c>
      <c r="B2122" s="3" t="s">
        <v>3685</v>
      </c>
      <c r="C2122" s="3" t="s">
        <v>7798</v>
      </c>
      <c r="D2122">
        <v>3000</v>
      </c>
      <c r="E2122">
        <v>3275</v>
      </c>
      <c r="F2122" t="s">
        <v>8219</v>
      </c>
      <c r="G2122" t="s">
        <v>8225</v>
      </c>
      <c r="H2122" t="s">
        <v>8247</v>
      </c>
      <c r="I2122">
        <v>1407524004</v>
      </c>
      <c r="J2122">
        <v>1404932004</v>
      </c>
      <c r="K2122" t="b">
        <v>0</v>
      </c>
      <c r="L2122">
        <v>39</v>
      </c>
      <c r="M2122" t="b">
        <v>1</v>
      </c>
      <c r="N2122" t="s">
        <v>8271</v>
      </c>
      <c r="O2122" s="8">
        <f t="shared" si="231"/>
        <v>109.16666666666666</v>
      </c>
      <c r="P2122" s="9">
        <f t="shared" si="232"/>
        <v>83.974358974358978</v>
      </c>
      <c r="Q2122" t="s">
        <v>8317</v>
      </c>
      <c r="R2122" t="s">
        <v>8318</v>
      </c>
      <c r="S2122" s="13">
        <f t="shared" si="233"/>
        <v>41829.578749999993</v>
      </c>
      <c r="T2122" s="14">
        <f t="shared" si="234"/>
        <v>41859.578749999993</v>
      </c>
      <c r="U2122" s="13" t="str">
        <f t="shared" si="235"/>
        <v>Jul</v>
      </c>
      <c r="V2122" t="str">
        <f t="shared" si="236"/>
        <v>Aug</v>
      </c>
      <c r="W2122" t="str">
        <f t="shared" si="237"/>
        <v>2014</v>
      </c>
    </row>
    <row r="2123" spans="1:23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31"/>
        <v>0.56800000000000006</v>
      </c>
      <c r="P2123" s="9">
        <f t="shared" si="232"/>
        <v>28.4</v>
      </c>
      <c r="Q2123" t="s">
        <v>8333</v>
      </c>
      <c r="R2123" t="s">
        <v>8334</v>
      </c>
      <c r="S2123" s="13">
        <f t="shared" si="233"/>
        <v>42716.534120370365</v>
      </c>
      <c r="T2123" s="14">
        <f t="shared" si="234"/>
        <v>42746.534120370365</v>
      </c>
      <c r="U2123" s="13" t="str">
        <f t="shared" si="235"/>
        <v>Dec</v>
      </c>
      <c r="V2123" t="str">
        <f t="shared" si="236"/>
        <v>Jan</v>
      </c>
      <c r="W2123" t="str">
        <f t="shared" si="237"/>
        <v>2016</v>
      </c>
    </row>
    <row r="2124" spans="1:23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31"/>
        <v>0.38750000000000001</v>
      </c>
      <c r="P2124" s="9">
        <f t="shared" si="232"/>
        <v>103.33333333333333</v>
      </c>
      <c r="Q2124" t="s">
        <v>8333</v>
      </c>
      <c r="R2124" t="s">
        <v>8334</v>
      </c>
      <c r="S2124" s="13">
        <f t="shared" si="233"/>
        <v>42712.092233796291</v>
      </c>
      <c r="T2124" s="14">
        <f t="shared" si="234"/>
        <v>42742.092233796291</v>
      </c>
      <c r="U2124" s="13" t="str">
        <f t="shared" si="235"/>
        <v>Dec</v>
      </c>
      <c r="V2124" t="str">
        <f t="shared" si="236"/>
        <v>Jan</v>
      </c>
      <c r="W2124" t="str">
        <f t="shared" si="237"/>
        <v>2016</v>
      </c>
    </row>
    <row r="2125" spans="1:23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31"/>
        <v>10</v>
      </c>
      <c r="P2125" s="9">
        <f t="shared" si="232"/>
        <v>10</v>
      </c>
      <c r="Q2125" t="s">
        <v>8333</v>
      </c>
      <c r="R2125" t="s">
        <v>8334</v>
      </c>
      <c r="S2125" s="13">
        <f t="shared" si="233"/>
        <v>40198.216516203705</v>
      </c>
      <c r="T2125" s="14">
        <f t="shared" si="234"/>
        <v>40252.082638888889</v>
      </c>
      <c r="U2125" s="13" t="str">
        <f t="shared" si="235"/>
        <v>Jan</v>
      </c>
      <c r="V2125" t="str">
        <f t="shared" si="236"/>
        <v>Mar</v>
      </c>
      <c r="W2125" t="str">
        <f t="shared" si="237"/>
        <v>2010</v>
      </c>
    </row>
    <row r="2126" spans="1:23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31"/>
        <v>10.454545454545453</v>
      </c>
      <c r="P2126" s="9">
        <f t="shared" si="232"/>
        <v>23</v>
      </c>
      <c r="Q2126" t="s">
        <v>8333</v>
      </c>
      <c r="R2126" t="s">
        <v>8334</v>
      </c>
      <c r="S2126" s="13">
        <f t="shared" si="233"/>
        <v>40463.819849537038</v>
      </c>
      <c r="T2126" s="14">
        <f t="shared" si="234"/>
        <v>40512</v>
      </c>
      <c r="U2126" s="13" t="str">
        <f t="shared" si="235"/>
        <v>Oct</v>
      </c>
      <c r="V2126" t="str">
        <f t="shared" si="236"/>
        <v>Nov</v>
      </c>
      <c r="W2126" t="str">
        <f t="shared" si="237"/>
        <v>2010</v>
      </c>
    </row>
    <row r="2127" spans="1:23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31"/>
        <v>1.4200000000000002</v>
      </c>
      <c r="P2127" s="9">
        <f t="shared" si="232"/>
        <v>31.555555555555557</v>
      </c>
      <c r="Q2127" t="s">
        <v>8333</v>
      </c>
      <c r="R2127" t="s">
        <v>8334</v>
      </c>
      <c r="S2127" s="13">
        <f t="shared" si="233"/>
        <v>42190.815196759257</v>
      </c>
      <c r="T2127" s="14">
        <f t="shared" si="234"/>
        <v>42220.815196759257</v>
      </c>
      <c r="U2127" s="13" t="str">
        <f t="shared" si="235"/>
        <v>Jul</v>
      </c>
      <c r="V2127" t="str">
        <f t="shared" si="236"/>
        <v>Aug</v>
      </c>
      <c r="W2127" t="str">
        <f t="shared" si="237"/>
        <v>2015</v>
      </c>
    </row>
    <row r="2128" spans="1:23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31"/>
        <v>0.05</v>
      </c>
      <c r="P2128" s="9">
        <f t="shared" si="232"/>
        <v>5</v>
      </c>
      <c r="Q2128" t="s">
        <v>8333</v>
      </c>
      <c r="R2128" t="s">
        <v>8334</v>
      </c>
      <c r="S2128" s="13">
        <f t="shared" si="233"/>
        <v>41951.76489583333</v>
      </c>
      <c r="T2128" s="14">
        <f t="shared" si="234"/>
        <v>41981.76489583333</v>
      </c>
      <c r="U2128" s="13" t="str">
        <f t="shared" si="235"/>
        <v>Nov</v>
      </c>
      <c r="V2128" t="str">
        <f t="shared" si="236"/>
        <v>Dec</v>
      </c>
      <c r="W2128" t="str">
        <f t="shared" si="237"/>
        <v>2014</v>
      </c>
    </row>
    <row r="2129" spans="1:23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31"/>
        <v>28.842857142857142</v>
      </c>
      <c r="P2129" s="9">
        <f t="shared" si="232"/>
        <v>34.220338983050844</v>
      </c>
      <c r="Q2129" t="s">
        <v>8333</v>
      </c>
      <c r="R2129" t="s">
        <v>8334</v>
      </c>
      <c r="S2129" s="13">
        <f t="shared" si="233"/>
        <v>42045.297025462962</v>
      </c>
      <c r="T2129" s="14">
        <f t="shared" si="234"/>
        <v>42075.255358796298</v>
      </c>
      <c r="U2129" s="13" t="str">
        <f t="shared" si="235"/>
        <v>Feb</v>
      </c>
      <c r="V2129" t="str">
        <f t="shared" si="236"/>
        <v>Mar</v>
      </c>
      <c r="W2129" t="str">
        <f t="shared" si="237"/>
        <v>2015</v>
      </c>
    </row>
    <row r="2130" spans="1:23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31"/>
        <v>0.16666666666666669</v>
      </c>
      <c r="P2130" s="9">
        <f t="shared" si="232"/>
        <v>25</v>
      </c>
      <c r="Q2130" t="s">
        <v>8333</v>
      </c>
      <c r="R2130" t="s">
        <v>8334</v>
      </c>
      <c r="S2130" s="13">
        <f t="shared" si="233"/>
        <v>41843.564456018517</v>
      </c>
      <c r="T2130" s="14">
        <f t="shared" si="234"/>
        <v>41903.564456018517</v>
      </c>
      <c r="U2130" s="13" t="str">
        <f t="shared" si="235"/>
        <v>Jul</v>
      </c>
      <c r="V2130" t="str">
        <f t="shared" si="236"/>
        <v>Sep</v>
      </c>
      <c r="W2130" t="str">
        <f t="shared" si="237"/>
        <v>2014</v>
      </c>
    </row>
    <row r="2131" spans="1:23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31"/>
        <v>11.799999999999999</v>
      </c>
      <c r="P2131" s="9">
        <f t="shared" si="232"/>
        <v>19.666666666666668</v>
      </c>
      <c r="Q2131" t="s">
        <v>8333</v>
      </c>
      <c r="R2131" t="s">
        <v>8334</v>
      </c>
      <c r="S2131" s="13">
        <f t="shared" si="233"/>
        <v>42408.815972222219</v>
      </c>
      <c r="T2131" s="14">
        <f t="shared" si="234"/>
        <v>42438.815972222219</v>
      </c>
      <c r="U2131" s="13" t="str">
        <f t="shared" si="235"/>
        <v>Feb</v>
      </c>
      <c r="V2131" t="str">
        <f t="shared" si="236"/>
        <v>Mar</v>
      </c>
      <c r="W2131" t="str">
        <f t="shared" si="237"/>
        <v>2016</v>
      </c>
    </row>
    <row r="2132" spans="1:23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31"/>
        <v>0.20238095238095236</v>
      </c>
      <c r="P2132" s="9">
        <f t="shared" si="232"/>
        <v>21.25</v>
      </c>
      <c r="Q2132" t="s">
        <v>8333</v>
      </c>
      <c r="R2132" t="s">
        <v>8334</v>
      </c>
      <c r="S2132" s="13">
        <f t="shared" si="233"/>
        <v>41831.87804398148</v>
      </c>
      <c r="T2132" s="14">
        <f t="shared" si="234"/>
        <v>41866.87804398148</v>
      </c>
      <c r="U2132" s="13" t="str">
        <f t="shared" si="235"/>
        <v>Jul</v>
      </c>
      <c r="V2132" t="str">
        <f t="shared" si="236"/>
        <v>Aug</v>
      </c>
      <c r="W2132" t="str">
        <f t="shared" si="237"/>
        <v>2014</v>
      </c>
    </row>
    <row r="2133" spans="1:23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31"/>
        <v>5</v>
      </c>
      <c r="P2133" s="9">
        <f t="shared" si="232"/>
        <v>8.3333333333333339</v>
      </c>
      <c r="Q2133" t="s">
        <v>8333</v>
      </c>
      <c r="R2133" t="s">
        <v>8334</v>
      </c>
      <c r="S2133" s="13">
        <f t="shared" si="233"/>
        <v>42166.998738425922</v>
      </c>
      <c r="T2133" s="14">
        <f t="shared" si="234"/>
        <v>42196.998738425922</v>
      </c>
      <c r="U2133" s="13" t="str">
        <f t="shared" si="235"/>
        <v>Jun</v>
      </c>
      <c r="V2133" t="str">
        <f t="shared" si="236"/>
        <v>Jul</v>
      </c>
      <c r="W2133" t="str">
        <f t="shared" si="237"/>
        <v>2015</v>
      </c>
    </row>
    <row r="2134" spans="1:23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31"/>
        <v>2.1129899999999995</v>
      </c>
      <c r="P2134" s="9">
        <f t="shared" si="232"/>
        <v>21.34333333333333</v>
      </c>
      <c r="Q2134" t="s">
        <v>8333</v>
      </c>
      <c r="R2134" t="s">
        <v>8334</v>
      </c>
      <c r="S2134" s="13">
        <f t="shared" si="233"/>
        <v>41643.27884259259</v>
      </c>
      <c r="T2134" s="14">
        <f t="shared" si="234"/>
        <v>41673.27884259259</v>
      </c>
      <c r="U2134" s="13" t="str">
        <f t="shared" si="235"/>
        <v>Jan</v>
      </c>
      <c r="V2134" t="str">
        <f t="shared" si="236"/>
        <v>Feb</v>
      </c>
      <c r="W2134" t="str">
        <f t="shared" si="237"/>
        <v>2014</v>
      </c>
    </row>
    <row r="2135" spans="1:23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31"/>
        <v>1.6</v>
      </c>
      <c r="P2135" s="9">
        <f t="shared" si="232"/>
        <v>5.333333333333333</v>
      </c>
      <c r="Q2135" t="s">
        <v>8333</v>
      </c>
      <c r="R2135" t="s">
        <v>8334</v>
      </c>
      <c r="S2135" s="13">
        <f t="shared" si="233"/>
        <v>40618.888877314814</v>
      </c>
      <c r="T2135" s="14">
        <f t="shared" si="234"/>
        <v>40657.082638888889</v>
      </c>
      <c r="U2135" s="13" t="str">
        <f t="shared" si="235"/>
        <v>Mar</v>
      </c>
      <c r="V2135" t="str">
        <f t="shared" si="236"/>
        <v>Apr</v>
      </c>
      <c r="W2135" t="str">
        <f t="shared" si="237"/>
        <v>2011</v>
      </c>
    </row>
    <row r="2136" spans="1:23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31"/>
        <v>1.7333333333333332</v>
      </c>
      <c r="P2136" s="9">
        <f t="shared" si="232"/>
        <v>34.666666666666664</v>
      </c>
      <c r="Q2136" t="s">
        <v>8333</v>
      </c>
      <c r="R2136" t="s">
        <v>8334</v>
      </c>
      <c r="S2136" s="13">
        <f t="shared" si="233"/>
        <v>41361.678136574068</v>
      </c>
      <c r="T2136" s="14">
        <f t="shared" si="234"/>
        <v>41391.678136574068</v>
      </c>
      <c r="U2136" s="13" t="str">
        <f t="shared" si="235"/>
        <v>Mar</v>
      </c>
      <c r="V2136" t="str">
        <f t="shared" si="236"/>
        <v>Apr</v>
      </c>
      <c r="W2136" t="str">
        <f t="shared" si="237"/>
        <v>2013</v>
      </c>
    </row>
    <row r="2137" spans="1:23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31"/>
        <v>9.56</v>
      </c>
      <c r="P2137" s="9">
        <f t="shared" si="232"/>
        <v>21.727272727272727</v>
      </c>
      <c r="Q2137" t="s">
        <v>8333</v>
      </c>
      <c r="R2137" t="s">
        <v>8334</v>
      </c>
      <c r="S2137" s="13">
        <f t="shared" si="233"/>
        <v>41156.755011574074</v>
      </c>
      <c r="T2137" s="14">
        <f t="shared" si="234"/>
        <v>41186.755011574074</v>
      </c>
      <c r="U2137" s="13" t="str">
        <f t="shared" si="235"/>
        <v>Sep</v>
      </c>
      <c r="V2137" t="str">
        <f t="shared" si="236"/>
        <v>Oct</v>
      </c>
      <c r="W2137" t="str">
        <f t="shared" si="237"/>
        <v>2012</v>
      </c>
    </row>
    <row r="2138" spans="1:23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31"/>
        <v>5.9612499999999999E-2</v>
      </c>
      <c r="P2138" s="9">
        <f t="shared" si="232"/>
        <v>11.922499999999999</v>
      </c>
      <c r="Q2138" t="s">
        <v>8333</v>
      </c>
      <c r="R2138" t="s">
        <v>8334</v>
      </c>
      <c r="S2138" s="13">
        <f t="shared" si="233"/>
        <v>41536.300763888888</v>
      </c>
      <c r="T2138" s="14">
        <f t="shared" si="234"/>
        <v>41566.300763888888</v>
      </c>
      <c r="U2138" s="13" t="str">
        <f t="shared" si="235"/>
        <v>Sep</v>
      </c>
      <c r="V2138" t="str">
        <f t="shared" si="236"/>
        <v>Oct</v>
      </c>
      <c r="W2138" t="str">
        <f t="shared" si="237"/>
        <v>2013</v>
      </c>
    </row>
    <row r="2139" spans="1:23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31"/>
        <v>28.405999999999999</v>
      </c>
      <c r="P2139" s="9">
        <f t="shared" si="232"/>
        <v>26.59737827715356</v>
      </c>
      <c r="Q2139" t="s">
        <v>8333</v>
      </c>
      <c r="R2139" t="s">
        <v>8334</v>
      </c>
      <c r="S2139" s="13">
        <f t="shared" si="233"/>
        <v>41948.562835648147</v>
      </c>
      <c r="T2139" s="14">
        <f t="shared" si="234"/>
        <v>41978.562835648147</v>
      </c>
      <c r="U2139" s="13" t="str">
        <f t="shared" si="235"/>
        <v>Nov</v>
      </c>
      <c r="V2139" t="str">
        <f t="shared" si="236"/>
        <v>Dec</v>
      </c>
      <c r="W2139" t="str">
        <f t="shared" si="237"/>
        <v>2014</v>
      </c>
    </row>
    <row r="2140" spans="1:23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31"/>
        <v>12.8</v>
      </c>
      <c r="P2140" s="9">
        <f t="shared" si="232"/>
        <v>10.666666666666666</v>
      </c>
      <c r="Q2140" t="s">
        <v>8333</v>
      </c>
      <c r="R2140" t="s">
        <v>8334</v>
      </c>
      <c r="S2140" s="13">
        <f t="shared" si="233"/>
        <v>41556.804849537039</v>
      </c>
      <c r="T2140" s="14">
        <f t="shared" si="234"/>
        <v>41586.846516203703</v>
      </c>
      <c r="U2140" s="13" t="str">
        <f t="shared" si="235"/>
        <v>Oct</v>
      </c>
      <c r="V2140" t="str">
        <f t="shared" si="236"/>
        <v>Nov</v>
      </c>
      <c r="W2140" t="str">
        <f t="shared" si="237"/>
        <v>2013</v>
      </c>
    </row>
    <row r="2141" spans="1:23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31"/>
        <v>5.42</v>
      </c>
      <c r="P2141" s="9">
        <f t="shared" si="232"/>
        <v>29.035714285714285</v>
      </c>
      <c r="Q2141" t="s">
        <v>8333</v>
      </c>
      <c r="R2141" t="s">
        <v>8334</v>
      </c>
      <c r="S2141" s="13">
        <f t="shared" si="233"/>
        <v>42647.541759259257</v>
      </c>
      <c r="T2141" s="14">
        <f t="shared" si="234"/>
        <v>42677.541759259257</v>
      </c>
      <c r="U2141" s="13" t="str">
        <f t="shared" si="235"/>
        <v>Oct</v>
      </c>
      <c r="V2141" t="str">
        <f t="shared" si="236"/>
        <v>Nov</v>
      </c>
      <c r="W2141" t="str">
        <f t="shared" si="237"/>
        <v>2016</v>
      </c>
    </row>
    <row r="2142" spans="1:23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31"/>
        <v>0.11199999999999999</v>
      </c>
      <c r="P2142" s="9">
        <f t="shared" si="232"/>
        <v>50.909090909090907</v>
      </c>
      <c r="Q2142" t="s">
        <v>8333</v>
      </c>
      <c r="R2142" t="s">
        <v>8334</v>
      </c>
      <c r="S2142" s="13">
        <f t="shared" si="233"/>
        <v>41255.625277777777</v>
      </c>
      <c r="T2142" s="14">
        <f t="shared" si="234"/>
        <v>41285.625277777777</v>
      </c>
      <c r="U2142" s="13" t="str">
        <f t="shared" si="235"/>
        <v>Dec</v>
      </c>
      <c r="V2142" t="str">
        <f t="shared" si="236"/>
        <v>Jan</v>
      </c>
      <c r="W2142" t="str">
        <f t="shared" si="237"/>
        <v>2012</v>
      </c>
    </row>
    <row r="2143" spans="1:23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31"/>
        <v>0</v>
      </c>
      <c r="P2143" s="9">
        <f t="shared" si="232"/>
        <v>0</v>
      </c>
      <c r="Q2143" t="s">
        <v>8333</v>
      </c>
      <c r="R2143" t="s">
        <v>8334</v>
      </c>
      <c r="S2143" s="13">
        <f t="shared" si="233"/>
        <v>41927.027303240735</v>
      </c>
      <c r="T2143" s="14">
        <f t="shared" si="234"/>
        <v>41957.068969907406</v>
      </c>
      <c r="U2143" s="13" t="str">
        <f t="shared" si="235"/>
        <v>Oct</v>
      </c>
      <c r="V2143" t="str">
        <f t="shared" si="236"/>
        <v>Nov</v>
      </c>
      <c r="W2143" t="str">
        <f t="shared" si="237"/>
        <v>2014</v>
      </c>
    </row>
    <row r="2144" spans="1:23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31"/>
        <v>5.7238095238095239</v>
      </c>
      <c r="P2144" s="9">
        <f t="shared" si="232"/>
        <v>50.083333333333336</v>
      </c>
      <c r="Q2144" t="s">
        <v>8333</v>
      </c>
      <c r="R2144" t="s">
        <v>8334</v>
      </c>
      <c r="S2144" s="13">
        <f t="shared" si="233"/>
        <v>42340.493171296293</v>
      </c>
      <c r="T2144" s="14">
        <f t="shared" si="234"/>
        <v>42368.493171296293</v>
      </c>
      <c r="U2144" s="13" t="str">
        <f t="shared" si="235"/>
        <v>Dec</v>
      </c>
      <c r="V2144" t="str">
        <f t="shared" si="236"/>
        <v>Dec</v>
      </c>
      <c r="W2144" t="str">
        <f t="shared" si="237"/>
        <v>2015</v>
      </c>
    </row>
    <row r="2145" spans="1:23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31"/>
        <v>11.25</v>
      </c>
      <c r="P2145" s="9">
        <f t="shared" si="232"/>
        <v>45</v>
      </c>
      <c r="Q2145" t="s">
        <v>8333</v>
      </c>
      <c r="R2145" t="s">
        <v>8334</v>
      </c>
      <c r="S2145" s="13">
        <f t="shared" si="233"/>
        <v>40332.678379629629</v>
      </c>
      <c r="T2145" s="14">
        <f t="shared" si="234"/>
        <v>40380.583333333328</v>
      </c>
      <c r="U2145" s="13" t="str">
        <f t="shared" si="235"/>
        <v>Jun</v>
      </c>
      <c r="V2145" t="str">
        <f t="shared" si="236"/>
        <v>Jul</v>
      </c>
      <c r="W2145" t="str">
        <f t="shared" si="237"/>
        <v>2010</v>
      </c>
    </row>
    <row r="2146" spans="1:23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31"/>
        <v>1.7098591549295776</v>
      </c>
      <c r="P2146" s="9">
        <f t="shared" si="232"/>
        <v>25.291666666666668</v>
      </c>
      <c r="Q2146" t="s">
        <v>8333</v>
      </c>
      <c r="R2146" t="s">
        <v>8334</v>
      </c>
      <c r="S2146" s="13">
        <f t="shared" si="233"/>
        <v>41499.338425925926</v>
      </c>
      <c r="T2146" s="14">
        <f t="shared" si="234"/>
        <v>41531.338425925926</v>
      </c>
      <c r="U2146" s="13" t="str">
        <f t="shared" si="235"/>
        <v>Aug</v>
      </c>
      <c r="V2146" t="str">
        <f t="shared" si="236"/>
        <v>Sep</v>
      </c>
      <c r="W2146" t="str">
        <f t="shared" si="237"/>
        <v>2013</v>
      </c>
    </row>
    <row r="2147" spans="1:23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31"/>
        <v>30.433333333333334</v>
      </c>
      <c r="P2147" s="9">
        <f t="shared" si="232"/>
        <v>51.292134831460672</v>
      </c>
      <c r="Q2147" t="s">
        <v>8333</v>
      </c>
      <c r="R2147" t="s">
        <v>8334</v>
      </c>
      <c r="S2147" s="13">
        <f t="shared" si="233"/>
        <v>41575.029097222221</v>
      </c>
      <c r="T2147" s="14">
        <f t="shared" si="234"/>
        <v>41605.070763888885</v>
      </c>
      <c r="U2147" s="13" t="str">
        <f t="shared" si="235"/>
        <v>Oct</v>
      </c>
      <c r="V2147" t="str">
        <f t="shared" si="236"/>
        <v>Nov</v>
      </c>
      <c r="W2147" t="str">
        <f t="shared" si="237"/>
        <v>2013</v>
      </c>
    </row>
    <row r="2148" spans="1:23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31"/>
        <v>0.02</v>
      </c>
      <c r="P2148" s="9">
        <f t="shared" si="232"/>
        <v>1</v>
      </c>
      <c r="Q2148" t="s">
        <v>8333</v>
      </c>
      <c r="R2148" t="s">
        <v>8334</v>
      </c>
      <c r="S2148" s="13">
        <f t="shared" si="233"/>
        <v>42397.471180555549</v>
      </c>
      <c r="T2148" s="14">
        <f t="shared" si="234"/>
        <v>42411.471180555549</v>
      </c>
      <c r="U2148" s="13" t="str">
        <f t="shared" si="235"/>
        <v>Jan</v>
      </c>
      <c r="V2148" t="str">
        <f t="shared" si="236"/>
        <v>Feb</v>
      </c>
      <c r="W2148" t="str">
        <f t="shared" si="237"/>
        <v>2016</v>
      </c>
    </row>
    <row r="2149" spans="1:23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31"/>
        <v>0.69641025641025645</v>
      </c>
      <c r="P2149" s="9">
        <f t="shared" si="232"/>
        <v>49.381818181818183</v>
      </c>
      <c r="Q2149" t="s">
        <v>8333</v>
      </c>
      <c r="R2149" t="s">
        <v>8334</v>
      </c>
      <c r="S2149" s="13">
        <f t="shared" si="233"/>
        <v>41927.087361111109</v>
      </c>
      <c r="T2149" s="14">
        <f t="shared" si="234"/>
        <v>41959.129027777781</v>
      </c>
      <c r="U2149" s="13" t="str">
        <f t="shared" si="235"/>
        <v>Oct</v>
      </c>
      <c r="V2149" t="str">
        <f t="shared" si="236"/>
        <v>Nov</v>
      </c>
      <c r="W2149" t="str">
        <f t="shared" si="237"/>
        <v>2014</v>
      </c>
    </row>
    <row r="2150" spans="1:23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31"/>
        <v>2</v>
      </c>
      <c r="P2150" s="9">
        <f t="shared" si="232"/>
        <v>1</v>
      </c>
      <c r="Q2150" t="s">
        <v>8333</v>
      </c>
      <c r="R2150" t="s">
        <v>8334</v>
      </c>
      <c r="S2150" s="13">
        <f t="shared" si="233"/>
        <v>42066.525254629632</v>
      </c>
      <c r="T2150" s="14">
        <f t="shared" si="234"/>
        <v>42096.483587962961</v>
      </c>
      <c r="U2150" s="13" t="str">
        <f t="shared" si="235"/>
        <v>Mar</v>
      </c>
      <c r="V2150" t="str">
        <f t="shared" si="236"/>
        <v>Apr</v>
      </c>
      <c r="W2150" t="str">
        <f t="shared" si="237"/>
        <v>2015</v>
      </c>
    </row>
    <row r="2151" spans="1:23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31"/>
        <v>0</v>
      </c>
      <c r="P2151" s="9">
        <f t="shared" si="232"/>
        <v>0</v>
      </c>
      <c r="Q2151" t="s">
        <v>8333</v>
      </c>
      <c r="R2151" t="s">
        <v>8334</v>
      </c>
      <c r="S2151" s="13">
        <f t="shared" si="233"/>
        <v>40354.816620370366</v>
      </c>
      <c r="T2151" s="14">
        <f t="shared" si="234"/>
        <v>40389.791666666664</v>
      </c>
      <c r="U2151" s="13" t="str">
        <f t="shared" si="235"/>
        <v>Jun</v>
      </c>
      <c r="V2151" t="str">
        <f t="shared" si="236"/>
        <v>Jul</v>
      </c>
      <c r="W2151" t="str">
        <f t="shared" si="237"/>
        <v>2010</v>
      </c>
    </row>
    <row r="2152" spans="1:23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31"/>
        <v>0.80999999999999994</v>
      </c>
      <c r="P2152" s="9">
        <f t="shared" si="232"/>
        <v>101.25</v>
      </c>
      <c r="Q2152" t="s">
        <v>8333</v>
      </c>
      <c r="R2152" t="s">
        <v>8334</v>
      </c>
      <c r="S2152" s="13">
        <f t="shared" si="233"/>
        <v>42534.076377314814</v>
      </c>
      <c r="T2152" s="14">
        <f t="shared" si="234"/>
        <v>42564.076377314814</v>
      </c>
      <c r="U2152" s="13" t="str">
        <f t="shared" si="235"/>
        <v>Jun</v>
      </c>
      <c r="V2152" t="str">
        <f t="shared" si="236"/>
        <v>Jul</v>
      </c>
      <c r="W2152" t="str">
        <f t="shared" si="237"/>
        <v>2016</v>
      </c>
    </row>
    <row r="2153" spans="1:23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31"/>
        <v>0.26222222222222225</v>
      </c>
      <c r="P2153" s="9">
        <f t="shared" si="232"/>
        <v>19.666666666666668</v>
      </c>
      <c r="Q2153" t="s">
        <v>8333</v>
      </c>
      <c r="R2153" t="s">
        <v>8334</v>
      </c>
      <c r="S2153" s="13">
        <f t="shared" si="233"/>
        <v>42520.639050925922</v>
      </c>
      <c r="T2153" s="14">
        <f t="shared" si="234"/>
        <v>42550.639050925922</v>
      </c>
      <c r="U2153" s="13" t="str">
        <f t="shared" si="235"/>
        <v>May</v>
      </c>
      <c r="V2153" t="str">
        <f t="shared" si="236"/>
        <v>Jun</v>
      </c>
      <c r="W2153" t="str">
        <f t="shared" si="237"/>
        <v>2016</v>
      </c>
    </row>
    <row r="2154" spans="1:23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31"/>
        <v>0.16666666666666669</v>
      </c>
      <c r="P2154" s="9">
        <f t="shared" si="232"/>
        <v>12.5</v>
      </c>
      <c r="Q2154" t="s">
        <v>8333</v>
      </c>
      <c r="R2154" t="s">
        <v>8334</v>
      </c>
      <c r="S2154" s="13">
        <f t="shared" si="233"/>
        <v>41683.62394675926</v>
      </c>
      <c r="T2154" s="14">
        <f t="shared" si="234"/>
        <v>41713.582280092589</v>
      </c>
      <c r="U2154" s="13" t="str">
        <f t="shared" si="235"/>
        <v>Feb</v>
      </c>
      <c r="V2154" t="str">
        <f t="shared" si="236"/>
        <v>Mar</v>
      </c>
      <c r="W2154" t="str">
        <f t="shared" si="237"/>
        <v>2014</v>
      </c>
    </row>
    <row r="2155" spans="1:23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31"/>
        <v>9.124454880912446E-3</v>
      </c>
      <c r="P2155" s="9">
        <f t="shared" si="232"/>
        <v>8.5</v>
      </c>
      <c r="Q2155" t="s">
        <v>8333</v>
      </c>
      <c r="R2155" t="s">
        <v>8334</v>
      </c>
      <c r="S2155" s="13">
        <f t="shared" si="233"/>
        <v>41974.702754629623</v>
      </c>
      <c r="T2155" s="14">
        <f t="shared" si="234"/>
        <v>42014.124305555553</v>
      </c>
      <c r="U2155" s="13" t="str">
        <f t="shared" si="235"/>
        <v>Dec</v>
      </c>
      <c r="V2155" t="str">
        <f t="shared" si="236"/>
        <v>Jan</v>
      </c>
      <c r="W2155" t="str">
        <f t="shared" si="237"/>
        <v>2014</v>
      </c>
    </row>
    <row r="2156" spans="1:23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31"/>
        <v>0.8</v>
      </c>
      <c r="P2156" s="9">
        <f t="shared" si="232"/>
        <v>1</v>
      </c>
      <c r="Q2156" t="s">
        <v>8333</v>
      </c>
      <c r="R2156" t="s">
        <v>8334</v>
      </c>
      <c r="S2156" s="13">
        <f t="shared" si="233"/>
        <v>41647.42392361111</v>
      </c>
      <c r="T2156" s="14">
        <f t="shared" si="234"/>
        <v>41667.42392361111</v>
      </c>
      <c r="U2156" s="13" t="str">
        <f t="shared" si="235"/>
        <v>Jan</v>
      </c>
      <c r="V2156" t="str">
        <f t="shared" si="236"/>
        <v>Jan</v>
      </c>
      <c r="W2156" t="str">
        <f t="shared" si="237"/>
        <v>2014</v>
      </c>
    </row>
    <row r="2157" spans="1:23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31"/>
        <v>2.2999999999999998</v>
      </c>
      <c r="P2157" s="9">
        <f t="shared" si="232"/>
        <v>23</v>
      </c>
      <c r="Q2157" t="s">
        <v>8333</v>
      </c>
      <c r="R2157" t="s">
        <v>8334</v>
      </c>
      <c r="S2157" s="13">
        <f t="shared" si="233"/>
        <v>42430.539178240739</v>
      </c>
      <c r="T2157" s="14">
        <f t="shared" si="234"/>
        <v>42460.497511574074</v>
      </c>
      <c r="U2157" s="13" t="str">
        <f t="shared" si="235"/>
        <v>Mar</v>
      </c>
      <c r="V2157" t="str">
        <f t="shared" si="236"/>
        <v>Mar</v>
      </c>
      <c r="W2157" t="str">
        <f t="shared" si="237"/>
        <v>2016</v>
      </c>
    </row>
    <row r="2158" spans="1:23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31"/>
        <v>2.6660714285714282</v>
      </c>
      <c r="P2158" s="9">
        <f t="shared" si="232"/>
        <v>17.987951807228917</v>
      </c>
      <c r="Q2158" t="s">
        <v>8333</v>
      </c>
      <c r="R2158" t="s">
        <v>8334</v>
      </c>
      <c r="S2158" s="13">
        <f t="shared" si="233"/>
        <v>41488.645902777775</v>
      </c>
      <c r="T2158" s="14">
        <f t="shared" si="234"/>
        <v>41533.645902777775</v>
      </c>
      <c r="U2158" s="13" t="str">
        <f t="shared" si="235"/>
        <v>Aug</v>
      </c>
      <c r="V2158" t="str">
        <f t="shared" si="236"/>
        <v>Sep</v>
      </c>
      <c r="W2158" t="str">
        <f t="shared" si="237"/>
        <v>2013</v>
      </c>
    </row>
    <row r="2159" spans="1:23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31"/>
        <v>28.192</v>
      </c>
      <c r="P2159" s="9">
        <f t="shared" si="232"/>
        <v>370.94736842105266</v>
      </c>
      <c r="Q2159" t="s">
        <v>8333</v>
      </c>
      <c r="R2159" t="s">
        <v>8334</v>
      </c>
      <c r="S2159" s="13">
        <f t="shared" si="233"/>
        <v>42694.772951388884</v>
      </c>
      <c r="T2159" s="14">
        <f t="shared" si="234"/>
        <v>42727.124305555553</v>
      </c>
      <c r="U2159" s="13" t="str">
        <f t="shared" si="235"/>
        <v>Nov</v>
      </c>
      <c r="V2159" t="str">
        <f t="shared" si="236"/>
        <v>Dec</v>
      </c>
      <c r="W2159" t="str">
        <f t="shared" si="237"/>
        <v>2016</v>
      </c>
    </row>
    <row r="2160" spans="1:23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31"/>
        <v>6.5900366666666672</v>
      </c>
      <c r="P2160" s="9">
        <f t="shared" si="232"/>
        <v>63.569485530546629</v>
      </c>
      <c r="Q2160" t="s">
        <v>8333</v>
      </c>
      <c r="R2160" t="s">
        <v>8334</v>
      </c>
      <c r="S2160" s="13">
        <f t="shared" si="233"/>
        <v>41264.645532407405</v>
      </c>
      <c r="T2160" s="14">
        <f t="shared" si="234"/>
        <v>41309.645532407405</v>
      </c>
      <c r="U2160" s="13" t="str">
        <f t="shared" si="235"/>
        <v>Dec</v>
      </c>
      <c r="V2160" t="str">
        <f t="shared" si="236"/>
        <v>Feb</v>
      </c>
      <c r="W2160" t="str">
        <f t="shared" si="237"/>
        <v>2012</v>
      </c>
    </row>
    <row r="2161" spans="1:23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31"/>
        <v>0.72222222222222221</v>
      </c>
      <c r="P2161" s="9">
        <f t="shared" si="232"/>
        <v>13</v>
      </c>
      <c r="Q2161" t="s">
        <v>8333</v>
      </c>
      <c r="R2161" t="s">
        <v>8334</v>
      </c>
      <c r="S2161" s="13">
        <f t="shared" si="233"/>
        <v>40710.522847222222</v>
      </c>
      <c r="T2161" s="14">
        <f t="shared" si="234"/>
        <v>40740.522847222222</v>
      </c>
      <c r="U2161" s="13" t="str">
        <f t="shared" si="235"/>
        <v>Jun</v>
      </c>
      <c r="V2161" t="str">
        <f t="shared" si="236"/>
        <v>Jul</v>
      </c>
      <c r="W2161" t="str">
        <f t="shared" si="237"/>
        <v>2011</v>
      </c>
    </row>
    <row r="2162" spans="1:23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31"/>
        <v>0.85000000000000009</v>
      </c>
      <c r="P2162" s="9">
        <f t="shared" si="232"/>
        <v>5.3125</v>
      </c>
      <c r="Q2162" t="s">
        <v>8333</v>
      </c>
      <c r="R2162" t="s">
        <v>8334</v>
      </c>
      <c r="S2162" s="13">
        <f t="shared" si="233"/>
        <v>41018.503530092588</v>
      </c>
      <c r="T2162" s="14">
        <f t="shared" si="234"/>
        <v>41048.503530092588</v>
      </c>
      <c r="U2162" s="13" t="str">
        <f t="shared" si="235"/>
        <v>Apr</v>
      </c>
      <c r="V2162" t="str">
        <f t="shared" si="236"/>
        <v>May</v>
      </c>
      <c r="W2162" t="str">
        <f t="shared" si="237"/>
        <v>2012</v>
      </c>
    </row>
    <row r="2163" spans="1:23" ht="45" x14ac:dyDescent="0.2">
      <c r="A2163">
        <v>3703</v>
      </c>
      <c r="B2163" s="3" t="s">
        <v>3700</v>
      </c>
      <c r="C2163" s="3" t="s">
        <v>7813</v>
      </c>
      <c r="D2163">
        <v>1050</v>
      </c>
      <c r="E2163">
        <v>1296</v>
      </c>
      <c r="F2163" t="s">
        <v>8219</v>
      </c>
      <c r="G2163" t="s">
        <v>8224</v>
      </c>
      <c r="H2163" t="s">
        <v>8246</v>
      </c>
      <c r="I2163">
        <v>1471071540</v>
      </c>
      <c r="J2163">
        <v>1467720388</v>
      </c>
      <c r="K2163" t="b">
        <v>0</v>
      </c>
      <c r="L2163">
        <v>30</v>
      </c>
      <c r="M2163" t="b">
        <v>1</v>
      </c>
      <c r="N2163" t="s">
        <v>8271</v>
      </c>
      <c r="O2163" s="8">
        <f t="shared" si="231"/>
        <v>123.42857142857142</v>
      </c>
      <c r="P2163" s="9">
        <f t="shared" si="232"/>
        <v>43.2</v>
      </c>
      <c r="Q2163" t="s">
        <v>8317</v>
      </c>
      <c r="R2163" t="s">
        <v>8318</v>
      </c>
      <c r="S2163" s="13">
        <f t="shared" si="233"/>
        <v>42556.296157407407</v>
      </c>
      <c r="T2163" s="14">
        <f t="shared" si="234"/>
        <v>42595.082638888889</v>
      </c>
      <c r="U2163" s="13" t="str">
        <f t="shared" si="235"/>
        <v>Jul</v>
      </c>
      <c r="V2163" t="str">
        <f t="shared" si="236"/>
        <v>Aug</v>
      </c>
      <c r="W2163" t="str">
        <f t="shared" si="237"/>
        <v>2016</v>
      </c>
    </row>
    <row r="2164" spans="1:23" ht="45" x14ac:dyDescent="0.2">
      <c r="A2164">
        <v>3762</v>
      </c>
      <c r="B2164" s="3" t="s">
        <v>3759</v>
      </c>
      <c r="C2164" s="3" t="s">
        <v>7872</v>
      </c>
      <c r="D2164">
        <v>1250</v>
      </c>
      <c r="E2164">
        <v>1328</v>
      </c>
      <c r="F2164" t="s">
        <v>8219</v>
      </c>
      <c r="G2164" t="s">
        <v>8225</v>
      </c>
      <c r="H2164" t="s">
        <v>8247</v>
      </c>
      <c r="I2164">
        <v>1438543889</v>
      </c>
      <c r="J2164">
        <v>1436383889</v>
      </c>
      <c r="K2164" t="b">
        <v>0</v>
      </c>
      <c r="L2164">
        <v>28</v>
      </c>
      <c r="M2164" t="b">
        <v>1</v>
      </c>
      <c r="N2164" t="s">
        <v>8305</v>
      </c>
      <c r="O2164" s="8">
        <f t="shared" si="231"/>
        <v>106.24</v>
      </c>
      <c r="P2164" s="9">
        <f t="shared" si="232"/>
        <v>47.428571428571431</v>
      </c>
      <c r="Q2164" t="s">
        <v>8317</v>
      </c>
      <c r="R2164" t="s">
        <v>8359</v>
      </c>
      <c r="S2164" s="13">
        <f t="shared" si="233"/>
        <v>42193.605196759258</v>
      </c>
      <c r="T2164" s="14">
        <f t="shared" si="234"/>
        <v>42218.605196759258</v>
      </c>
      <c r="U2164" s="13" t="str">
        <f t="shared" si="235"/>
        <v>Jul</v>
      </c>
      <c r="V2164" t="str">
        <f t="shared" si="236"/>
        <v>Aug</v>
      </c>
      <c r="W2164" t="str">
        <f t="shared" si="237"/>
        <v>2015</v>
      </c>
    </row>
    <row r="2165" spans="1:23" ht="30" x14ac:dyDescent="0.2">
      <c r="A2165">
        <v>3815</v>
      </c>
      <c r="B2165" s="3" t="s">
        <v>3812</v>
      </c>
      <c r="C2165" s="3" t="s">
        <v>7925</v>
      </c>
      <c r="D2165">
        <v>1000</v>
      </c>
      <c r="E2165">
        <v>1000.01</v>
      </c>
      <c r="F2165" t="s">
        <v>8219</v>
      </c>
      <c r="G2165" t="s">
        <v>8225</v>
      </c>
      <c r="H2165" t="s">
        <v>8247</v>
      </c>
      <c r="I2165">
        <v>1440111600</v>
      </c>
      <c r="J2165">
        <v>1437545657</v>
      </c>
      <c r="K2165" t="b">
        <v>0</v>
      </c>
      <c r="L2165">
        <v>20</v>
      </c>
      <c r="M2165" t="b">
        <v>1</v>
      </c>
      <c r="N2165" t="s">
        <v>8271</v>
      </c>
      <c r="O2165" s="8">
        <f t="shared" si="231"/>
        <v>100.001</v>
      </c>
      <c r="P2165" s="9">
        <f t="shared" si="232"/>
        <v>50.000500000000002</v>
      </c>
      <c r="Q2165" t="s">
        <v>8317</v>
      </c>
      <c r="R2165" t="s">
        <v>8318</v>
      </c>
      <c r="S2165" s="13">
        <f t="shared" si="233"/>
        <v>42207.051585648143</v>
      </c>
      <c r="T2165" s="14">
        <f t="shared" si="234"/>
        <v>42236.749999999993</v>
      </c>
      <c r="U2165" s="13" t="str">
        <f t="shared" si="235"/>
        <v>Jul</v>
      </c>
      <c r="V2165" t="str">
        <f t="shared" si="236"/>
        <v>Aug</v>
      </c>
      <c r="W2165" t="str">
        <f t="shared" si="237"/>
        <v>2015</v>
      </c>
    </row>
    <row r="2166" spans="1:23" ht="45" x14ac:dyDescent="0.2">
      <c r="A2166">
        <v>3824</v>
      </c>
      <c r="B2166" s="3" t="s">
        <v>3821</v>
      </c>
      <c r="C2166" s="3" t="s">
        <v>7933</v>
      </c>
      <c r="D2166">
        <v>250</v>
      </c>
      <c r="E2166">
        <v>270</v>
      </c>
      <c r="F2166" t="s">
        <v>8219</v>
      </c>
      <c r="G2166" t="s">
        <v>8225</v>
      </c>
      <c r="H2166" t="s">
        <v>8247</v>
      </c>
      <c r="I2166">
        <v>1470058860</v>
      </c>
      <c r="J2166">
        <v>1469026903</v>
      </c>
      <c r="K2166" t="b">
        <v>0</v>
      </c>
      <c r="L2166">
        <v>7</v>
      </c>
      <c r="M2166" t="b">
        <v>1</v>
      </c>
      <c r="N2166" t="s">
        <v>8271</v>
      </c>
      <c r="O2166" s="8">
        <f t="shared" si="231"/>
        <v>108</v>
      </c>
      <c r="P2166" s="9">
        <f t="shared" si="232"/>
        <v>38.571428571428569</v>
      </c>
      <c r="Q2166" t="s">
        <v>8317</v>
      </c>
      <c r="R2166" t="s">
        <v>8318</v>
      </c>
      <c r="S2166" s="13">
        <f t="shared" si="233"/>
        <v>42571.417858796289</v>
      </c>
      <c r="T2166" s="14">
        <f t="shared" si="234"/>
        <v>42583.361805555549</v>
      </c>
      <c r="U2166" s="13" t="str">
        <f t="shared" si="235"/>
        <v>Jul</v>
      </c>
      <c r="V2166" t="str">
        <f t="shared" si="236"/>
        <v>Aug</v>
      </c>
      <c r="W2166" t="str">
        <f t="shared" si="237"/>
        <v>2016</v>
      </c>
    </row>
    <row r="2167" spans="1:23" ht="30" x14ac:dyDescent="0.2">
      <c r="A2167">
        <v>3836</v>
      </c>
      <c r="B2167" s="3" t="s">
        <v>3833</v>
      </c>
      <c r="C2167" s="3" t="s">
        <v>7945</v>
      </c>
      <c r="D2167">
        <v>800</v>
      </c>
      <c r="E2167">
        <v>900</v>
      </c>
      <c r="F2167" t="s">
        <v>8219</v>
      </c>
      <c r="G2167" t="s">
        <v>8224</v>
      </c>
      <c r="H2167" t="s">
        <v>8246</v>
      </c>
      <c r="I2167">
        <v>1470197340</v>
      </c>
      <c r="J2167">
        <v>1467497652</v>
      </c>
      <c r="K2167" t="b">
        <v>0</v>
      </c>
      <c r="L2167">
        <v>14</v>
      </c>
      <c r="M2167" t="b">
        <v>1</v>
      </c>
      <c r="N2167" t="s">
        <v>8271</v>
      </c>
      <c r="O2167" s="8">
        <f t="shared" si="231"/>
        <v>112.5</v>
      </c>
      <c r="P2167" s="9">
        <f t="shared" si="232"/>
        <v>64.285714285714292</v>
      </c>
      <c r="Q2167" t="s">
        <v>8317</v>
      </c>
      <c r="R2167" t="s">
        <v>8318</v>
      </c>
      <c r="S2167" s="13">
        <f t="shared" si="233"/>
        <v>42553.718194444438</v>
      </c>
      <c r="T2167" s="14">
        <f t="shared" si="234"/>
        <v>42584.964583333327</v>
      </c>
      <c r="U2167" s="13" t="str">
        <f t="shared" si="235"/>
        <v>Jul</v>
      </c>
      <c r="V2167" t="str">
        <f t="shared" si="236"/>
        <v>Aug</v>
      </c>
      <c r="W2167" t="str">
        <f t="shared" si="237"/>
        <v>2016</v>
      </c>
    </row>
    <row r="2168" spans="1:23" ht="45" x14ac:dyDescent="0.2">
      <c r="A2168">
        <v>0</v>
      </c>
      <c r="B2168" s="3" t="s">
        <v>2</v>
      </c>
      <c r="C2168" s="3" t="s">
        <v>4111</v>
      </c>
      <c r="D2168">
        <v>8500</v>
      </c>
      <c r="E2168">
        <v>11633</v>
      </c>
      <c r="F2168" t="s">
        <v>8219</v>
      </c>
      <c r="G2168" t="s">
        <v>8224</v>
      </c>
      <c r="H2168" t="s">
        <v>8246</v>
      </c>
      <c r="I2168">
        <v>1437620400</v>
      </c>
      <c r="J2168">
        <v>1434931811</v>
      </c>
      <c r="K2168" t="b">
        <v>0</v>
      </c>
      <c r="L2168">
        <v>182</v>
      </c>
      <c r="M2168" t="b">
        <v>1</v>
      </c>
      <c r="N2168" t="s">
        <v>8265</v>
      </c>
      <c r="O2168" s="8">
        <f t="shared" si="231"/>
        <v>136.85882352941178</v>
      </c>
      <c r="P2168" s="9">
        <f t="shared" si="232"/>
        <v>63.917582417582416</v>
      </c>
      <c r="Q2168" t="s">
        <v>8310</v>
      </c>
      <c r="R2168" t="s">
        <v>8311</v>
      </c>
      <c r="S2168" s="13">
        <f t="shared" si="233"/>
        <v>42176.798738425925</v>
      </c>
      <c r="T2168" s="14">
        <f t="shared" si="234"/>
        <v>42207.916666666664</v>
      </c>
      <c r="U2168" s="13" t="str">
        <f t="shared" si="235"/>
        <v>Jun</v>
      </c>
      <c r="V2168" t="str">
        <f t="shared" si="236"/>
        <v>Jul</v>
      </c>
      <c r="W2168" t="str">
        <f t="shared" si="237"/>
        <v>2015</v>
      </c>
    </row>
    <row r="2169" spans="1:23" ht="45" x14ac:dyDescent="0.2">
      <c r="A2169">
        <v>6</v>
      </c>
      <c r="B2169" s="3" t="s">
        <v>8</v>
      </c>
      <c r="C2169" s="3" t="s">
        <v>4117</v>
      </c>
      <c r="D2169">
        <v>8000</v>
      </c>
      <c r="E2169">
        <v>8519</v>
      </c>
      <c r="F2169" t="s">
        <v>8219</v>
      </c>
      <c r="G2169" t="s">
        <v>8224</v>
      </c>
      <c r="H2169" t="s">
        <v>8246</v>
      </c>
      <c r="I2169">
        <v>1402710250</v>
      </c>
      <c r="J2169">
        <v>1401846250</v>
      </c>
      <c r="K2169" t="b">
        <v>0</v>
      </c>
      <c r="L2169">
        <v>58</v>
      </c>
      <c r="M2169" t="b">
        <v>1</v>
      </c>
      <c r="N2169" t="s">
        <v>8265</v>
      </c>
      <c r="O2169" s="8">
        <f t="shared" si="231"/>
        <v>106.4875</v>
      </c>
      <c r="P2169" s="9">
        <f t="shared" si="232"/>
        <v>146.87931034482759</v>
      </c>
      <c r="Q2169" t="s">
        <v>8310</v>
      </c>
      <c r="R2169" t="s">
        <v>8311</v>
      </c>
      <c r="S2169" s="13">
        <f t="shared" si="233"/>
        <v>41793.864004629628</v>
      </c>
      <c r="T2169" s="14">
        <f t="shared" si="234"/>
        <v>41803.864004629628</v>
      </c>
      <c r="U2169" s="13" t="str">
        <f t="shared" si="235"/>
        <v>Jun</v>
      </c>
      <c r="V2169" t="str">
        <f t="shared" si="236"/>
        <v>Jun</v>
      </c>
      <c r="W2169" t="str">
        <f t="shared" si="237"/>
        <v>2014</v>
      </c>
    </row>
    <row r="2170" spans="1:23" ht="45" x14ac:dyDescent="0.2">
      <c r="A2170">
        <v>12</v>
      </c>
      <c r="B2170" s="3" t="s">
        <v>14</v>
      </c>
      <c r="C2170" s="3" t="s">
        <v>4123</v>
      </c>
      <c r="D2170">
        <v>30000</v>
      </c>
      <c r="E2170">
        <v>49588</v>
      </c>
      <c r="F2170" t="s">
        <v>8219</v>
      </c>
      <c r="G2170" t="s">
        <v>8224</v>
      </c>
      <c r="H2170" t="s">
        <v>8246</v>
      </c>
      <c r="I2170">
        <v>1405479600</v>
      </c>
      <c r="J2170">
        <v>1401642425</v>
      </c>
      <c r="K2170" t="b">
        <v>0</v>
      </c>
      <c r="L2170">
        <v>827</v>
      </c>
      <c r="M2170" t="b">
        <v>1</v>
      </c>
      <c r="N2170" t="s">
        <v>8265</v>
      </c>
      <c r="O2170" s="8">
        <f t="shared" si="231"/>
        <v>165.29333333333335</v>
      </c>
      <c r="P2170" s="9">
        <f t="shared" si="232"/>
        <v>59.961305925030231</v>
      </c>
      <c r="Q2170" t="s">
        <v>8310</v>
      </c>
      <c r="R2170" t="s">
        <v>8311</v>
      </c>
      <c r="S2170" s="13">
        <f t="shared" si="233"/>
        <v>41791.504918981482</v>
      </c>
      <c r="T2170" s="14">
        <f t="shared" si="234"/>
        <v>41835.916666666664</v>
      </c>
      <c r="U2170" s="13" t="str">
        <f t="shared" si="235"/>
        <v>Jun</v>
      </c>
      <c r="V2170" t="str">
        <f t="shared" si="236"/>
        <v>Jul</v>
      </c>
      <c r="W2170" t="str">
        <f t="shared" si="237"/>
        <v>2014</v>
      </c>
    </row>
    <row r="2171" spans="1:23" ht="30" x14ac:dyDescent="0.2">
      <c r="A2171">
        <v>14</v>
      </c>
      <c r="B2171" s="3" t="s">
        <v>16</v>
      </c>
      <c r="C2171" s="3" t="s">
        <v>4125</v>
      </c>
      <c r="D2171">
        <v>6000</v>
      </c>
      <c r="E2171">
        <v>6056</v>
      </c>
      <c r="F2171" t="s">
        <v>8219</v>
      </c>
      <c r="G2171" t="s">
        <v>8226</v>
      </c>
      <c r="H2171" t="s">
        <v>8248</v>
      </c>
      <c r="I2171">
        <v>1405259940</v>
      </c>
      <c r="J2171">
        <v>1403051888</v>
      </c>
      <c r="K2171" t="b">
        <v>0</v>
      </c>
      <c r="L2171">
        <v>41</v>
      </c>
      <c r="M2171" t="b">
        <v>1</v>
      </c>
      <c r="N2171" t="s">
        <v>8265</v>
      </c>
      <c r="O2171" s="8">
        <f t="shared" si="231"/>
        <v>100.93333333333334</v>
      </c>
      <c r="P2171" s="9">
        <f t="shared" si="232"/>
        <v>147.70731707317074</v>
      </c>
      <c r="Q2171" t="s">
        <v>8310</v>
      </c>
      <c r="R2171" t="s">
        <v>8311</v>
      </c>
      <c r="S2171" s="13">
        <f t="shared" si="233"/>
        <v>41807.818148148144</v>
      </c>
      <c r="T2171" s="14">
        <f t="shared" si="234"/>
        <v>41833.374305555553</v>
      </c>
      <c r="U2171" s="13" t="str">
        <f t="shared" si="235"/>
        <v>Jun</v>
      </c>
      <c r="V2171" t="str">
        <f t="shared" si="236"/>
        <v>Jul</v>
      </c>
      <c r="W2171" t="str">
        <f t="shared" si="237"/>
        <v>2014</v>
      </c>
    </row>
    <row r="2172" spans="1:23" ht="45" x14ac:dyDescent="0.2">
      <c r="A2172">
        <v>19</v>
      </c>
      <c r="B2172" s="3" t="s">
        <v>21</v>
      </c>
      <c r="C2172" s="3" t="s">
        <v>4130</v>
      </c>
      <c r="D2172">
        <v>850</v>
      </c>
      <c r="E2172">
        <v>1235</v>
      </c>
      <c r="F2172" t="s">
        <v>8219</v>
      </c>
      <c r="G2172" t="s">
        <v>8224</v>
      </c>
      <c r="H2172" t="s">
        <v>8246</v>
      </c>
      <c r="I2172">
        <v>1437420934</v>
      </c>
      <c r="J2172">
        <v>1434828934</v>
      </c>
      <c r="K2172" t="b">
        <v>0</v>
      </c>
      <c r="L2172">
        <v>22</v>
      </c>
      <c r="M2172" t="b">
        <v>1</v>
      </c>
      <c r="N2172" t="s">
        <v>8265</v>
      </c>
      <c r="O2172" s="8">
        <f t="shared" si="231"/>
        <v>145.29411764705881</v>
      </c>
      <c r="P2172" s="9">
        <f t="shared" si="232"/>
        <v>56.136363636363633</v>
      </c>
      <c r="Q2172" t="s">
        <v>8310</v>
      </c>
      <c r="R2172" t="s">
        <v>8311</v>
      </c>
      <c r="S2172" s="13">
        <f t="shared" si="233"/>
        <v>42175.608032407406</v>
      </c>
      <c r="T2172" s="14">
        <f t="shared" si="234"/>
        <v>42205.608032407406</v>
      </c>
      <c r="U2172" s="13" t="str">
        <f t="shared" si="235"/>
        <v>Jun</v>
      </c>
      <c r="V2172" t="str">
        <f t="shared" si="236"/>
        <v>Jul</v>
      </c>
      <c r="W2172" t="str">
        <f t="shared" si="237"/>
        <v>2015</v>
      </c>
    </row>
    <row r="2173" spans="1:23" ht="45" x14ac:dyDescent="0.2">
      <c r="A2173">
        <v>29</v>
      </c>
      <c r="B2173" s="3" t="s">
        <v>31</v>
      </c>
      <c r="C2173" s="3" t="s">
        <v>4140</v>
      </c>
      <c r="D2173">
        <v>3000</v>
      </c>
      <c r="E2173">
        <v>3700</v>
      </c>
      <c r="F2173" t="s">
        <v>8219</v>
      </c>
      <c r="G2173" t="s">
        <v>8225</v>
      </c>
      <c r="H2173" t="s">
        <v>8247</v>
      </c>
      <c r="I2173">
        <v>1406045368</v>
      </c>
      <c r="J2173">
        <v>1403453368</v>
      </c>
      <c r="K2173" t="b">
        <v>0</v>
      </c>
      <c r="L2173">
        <v>117</v>
      </c>
      <c r="M2173" t="b">
        <v>1</v>
      </c>
      <c r="N2173" t="s">
        <v>8265</v>
      </c>
      <c r="O2173" s="8">
        <f t="shared" si="231"/>
        <v>123.33333333333334</v>
      </c>
      <c r="P2173" s="9">
        <f t="shared" si="232"/>
        <v>31.623931623931625</v>
      </c>
      <c r="Q2173" t="s">
        <v>8310</v>
      </c>
      <c r="R2173" t="s">
        <v>8311</v>
      </c>
      <c r="S2173" s="13">
        <f t="shared" si="233"/>
        <v>41812.464907407404</v>
      </c>
      <c r="T2173" s="14">
        <f t="shared" si="234"/>
        <v>41842.464907407404</v>
      </c>
      <c r="U2173" s="13" t="str">
        <f t="shared" si="235"/>
        <v>Jun</v>
      </c>
      <c r="V2173" t="str">
        <f t="shared" si="236"/>
        <v>Jul</v>
      </c>
      <c r="W2173" t="str">
        <f t="shared" si="237"/>
        <v>2014</v>
      </c>
    </row>
    <row r="2174" spans="1:23" ht="45" x14ac:dyDescent="0.2">
      <c r="A2174">
        <v>43</v>
      </c>
      <c r="B2174" s="3" t="s">
        <v>45</v>
      </c>
      <c r="C2174" s="3" t="s">
        <v>4154</v>
      </c>
      <c r="D2174">
        <v>10000</v>
      </c>
      <c r="E2174">
        <v>30866</v>
      </c>
      <c r="F2174" t="s">
        <v>8219</v>
      </c>
      <c r="G2174" t="s">
        <v>8224</v>
      </c>
      <c r="H2174" t="s">
        <v>8246</v>
      </c>
      <c r="I2174">
        <v>1405209600</v>
      </c>
      <c r="J2174">
        <v>1402599486</v>
      </c>
      <c r="K2174" t="b">
        <v>0</v>
      </c>
      <c r="L2174">
        <v>263</v>
      </c>
      <c r="M2174" t="b">
        <v>1</v>
      </c>
      <c r="N2174" t="s">
        <v>8265</v>
      </c>
      <c r="O2174" s="8">
        <f t="shared" si="231"/>
        <v>308.65999999999997</v>
      </c>
      <c r="P2174" s="9">
        <f t="shared" si="232"/>
        <v>117.36121673003802</v>
      </c>
      <c r="Q2174" t="s">
        <v>8310</v>
      </c>
      <c r="R2174" t="s">
        <v>8311</v>
      </c>
      <c r="S2174" s="13">
        <f t="shared" si="233"/>
        <v>41802.582013888888</v>
      </c>
      <c r="T2174" s="14">
        <f t="shared" si="234"/>
        <v>41832.791666666664</v>
      </c>
      <c r="U2174" s="13" t="str">
        <f t="shared" si="235"/>
        <v>Jun</v>
      </c>
      <c r="V2174" t="str">
        <f t="shared" si="236"/>
        <v>Jul</v>
      </c>
      <c r="W2174" t="str">
        <f t="shared" si="237"/>
        <v>2014</v>
      </c>
    </row>
    <row r="2175" spans="1:23" ht="45" x14ac:dyDescent="0.2">
      <c r="A2175">
        <v>52</v>
      </c>
      <c r="B2175" s="3" t="s">
        <v>54</v>
      </c>
      <c r="C2175" s="3" t="s">
        <v>4163</v>
      </c>
      <c r="D2175">
        <v>10000</v>
      </c>
      <c r="E2175">
        <v>11621</v>
      </c>
      <c r="F2175" t="s">
        <v>8219</v>
      </c>
      <c r="G2175" t="s">
        <v>8224</v>
      </c>
      <c r="H2175" t="s">
        <v>8246</v>
      </c>
      <c r="I2175">
        <v>1405615846</v>
      </c>
      <c r="J2175">
        <v>1403023846</v>
      </c>
      <c r="K2175" t="b">
        <v>0</v>
      </c>
      <c r="L2175">
        <v>52</v>
      </c>
      <c r="M2175" t="b">
        <v>1</v>
      </c>
      <c r="N2175" t="s">
        <v>8265</v>
      </c>
      <c r="O2175" s="8">
        <f t="shared" si="231"/>
        <v>116.21</v>
      </c>
      <c r="P2175" s="9">
        <f t="shared" si="232"/>
        <v>223.48076923076923</v>
      </c>
      <c r="Q2175" t="s">
        <v>8310</v>
      </c>
      <c r="R2175" t="s">
        <v>8311</v>
      </c>
      <c r="S2175" s="13">
        <f t="shared" si="233"/>
        <v>41807.493587962963</v>
      </c>
      <c r="T2175" s="14">
        <f t="shared" si="234"/>
        <v>41837.493587962963</v>
      </c>
      <c r="U2175" s="13" t="str">
        <f t="shared" si="235"/>
        <v>Jun</v>
      </c>
      <c r="V2175" t="str">
        <f t="shared" si="236"/>
        <v>Jul</v>
      </c>
      <c r="W2175" t="str">
        <f t="shared" si="237"/>
        <v>2014</v>
      </c>
    </row>
    <row r="2176" spans="1:23" ht="45" x14ac:dyDescent="0.2">
      <c r="A2176">
        <v>64</v>
      </c>
      <c r="B2176" s="3" t="s">
        <v>66</v>
      </c>
      <c r="C2176" s="3" t="s">
        <v>4175</v>
      </c>
      <c r="D2176">
        <v>1200</v>
      </c>
      <c r="E2176">
        <v>2080</v>
      </c>
      <c r="F2176" t="s">
        <v>8219</v>
      </c>
      <c r="G2176" t="s">
        <v>8224</v>
      </c>
      <c r="H2176" t="s">
        <v>8246</v>
      </c>
      <c r="I2176">
        <v>1373243181</v>
      </c>
      <c r="J2176">
        <v>1370651181</v>
      </c>
      <c r="K2176" t="b">
        <v>0</v>
      </c>
      <c r="L2176">
        <v>24</v>
      </c>
      <c r="M2176" t="b">
        <v>1</v>
      </c>
      <c r="N2176" t="s">
        <v>8266</v>
      </c>
      <c r="O2176" s="8">
        <f t="shared" si="231"/>
        <v>173.33333333333334</v>
      </c>
      <c r="P2176" s="9">
        <f t="shared" si="232"/>
        <v>86.666666666666671</v>
      </c>
      <c r="Q2176" t="s">
        <v>8310</v>
      </c>
      <c r="R2176" t="s">
        <v>8312</v>
      </c>
      <c r="S2176" s="13">
        <f t="shared" si="233"/>
        <v>41432.809965277775</v>
      </c>
      <c r="T2176" s="14">
        <f t="shared" si="234"/>
        <v>41462.809965277775</v>
      </c>
      <c r="U2176" s="13" t="str">
        <f t="shared" si="235"/>
        <v>Jun</v>
      </c>
      <c r="V2176" t="str">
        <f t="shared" si="236"/>
        <v>Jul</v>
      </c>
      <c r="W2176" t="str">
        <f t="shared" si="237"/>
        <v>2013</v>
      </c>
    </row>
    <row r="2177" spans="1:23" ht="30" x14ac:dyDescent="0.2">
      <c r="A2177">
        <v>66</v>
      </c>
      <c r="B2177" s="3" t="s">
        <v>68</v>
      </c>
      <c r="C2177" s="3" t="s">
        <v>4177</v>
      </c>
      <c r="D2177">
        <v>2000</v>
      </c>
      <c r="E2177">
        <v>2372</v>
      </c>
      <c r="F2177" t="s">
        <v>8219</v>
      </c>
      <c r="G2177" t="s">
        <v>8224</v>
      </c>
      <c r="H2177" t="s">
        <v>8246</v>
      </c>
      <c r="I2177">
        <v>1468873420</v>
      </c>
      <c r="J2177">
        <v>1466281420</v>
      </c>
      <c r="K2177" t="b">
        <v>0</v>
      </c>
      <c r="L2177">
        <v>26</v>
      </c>
      <c r="M2177" t="b">
        <v>1</v>
      </c>
      <c r="N2177" t="s">
        <v>8266</v>
      </c>
      <c r="O2177" s="8">
        <f t="shared" si="231"/>
        <v>118.6</v>
      </c>
      <c r="P2177" s="9">
        <f t="shared" si="232"/>
        <v>91.230769230769226</v>
      </c>
      <c r="Q2177" t="s">
        <v>8310</v>
      </c>
      <c r="R2177" t="s">
        <v>8312</v>
      </c>
      <c r="S2177" s="13">
        <f t="shared" si="233"/>
        <v>42539.641435185178</v>
      </c>
      <c r="T2177" s="14">
        <f t="shared" si="234"/>
        <v>42569.641435185178</v>
      </c>
      <c r="U2177" s="13" t="str">
        <f t="shared" si="235"/>
        <v>Jun</v>
      </c>
      <c r="V2177" t="str">
        <f t="shared" si="236"/>
        <v>Jul</v>
      </c>
      <c r="W2177" t="str">
        <f t="shared" si="237"/>
        <v>2016</v>
      </c>
    </row>
    <row r="2178" spans="1:23" ht="45" x14ac:dyDescent="0.2">
      <c r="A2178">
        <v>67</v>
      </c>
      <c r="B2178" s="3" t="s">
        <v>69</v>
      </c>
      <c r="C2178" s="3" t="s">
        <v>4178</v>
      </c>
      <c r="D2178">
        <v>2000</v>
      </c>
      <c r="E2178">
        <v>2325</v>
      </c>
      <c r="F2178" t="s">
        <v>8219</v>
      </c>
      <c r="G2178" t="s">
        <v>8224</v>
      </c>
      <c r="H2178" t="s">
        <v>8246</v>
      </c>
      <c r="I2178">
        <v>1342360804</v>
      </c>
      <c r="J2178">
        <v>1339768804</v>
      </c>
      <c r="K2178" t="b">
        <v>0</v>
      </c>
      <c r="L2178">
        <v>20</v>
      </c>
      <c r="M2178" t="b">
        <v>1</v>
      </c>
      <c r="N2178" t="s">
        <v>8266</v>
      </c>
      <c r="O2178" s="8">
        <f t="shared" ref="O2178:O2241" si="238">(E2178/D2178)*100</f>
        <v>116.25000000000001</v>
      </c>
      <c r="P2178" s="9">
        <f t="shared" ref="P2178:P2241" si="239">IFERROR(E2178/L2178,0)</f>
        <v>116.25</v>
      </c>
      <c r="Q2178" t="s">
        <v>8310</v>
      </c>
      <c r="R2178" t="s">
        <v>8312</v>
      </c>
      <c r="S2178" s="13">
        <f t="shared" ref="S2178:S2241" si="240">(J2178/86400)+25569+(-5/24)</f>
        <v>41075.375046296293</v>
      </c>
      <c r="T2178" s="14">
        <f t="shared" ref="T2178:T2241" si="241">(I2178/86400)+25569+(-5/24)</f>
        <v>41105.375046296293</v>
      </c>
      <c r="U2178" s="13" t="str">
        <f t="shared" ref="U2178:U2241" si="242">TEXT((S2178),"mmm")</f>
        <v>Jun</v>
      </c>
      <c r="V2178" t="str">
        <f t="shared" ref="V2178:V2241" si="243">TEXT((T2178),"mmm")</f>
        <v>Jul</v>
      </c>
      <c r="W2178" t="str">
        <f t="shared" ref="W2178:W2241" si="244">TEXT((S2178),"yyyy")</f>
        <v>2012</v>
      </c>
    </row>
    <row r="2179" spans="1:23" ht="30" x14ac:dyDescent="0.2">
      <c r="A2179">
        <v>90</v>
      </c>
      <c r="B2179" s="3" t="s">
        <v>92</v>
      </c>
      <c r="C2179" s="3" t="s">
        <v>4201</v>
      </c>
      <c r="D2179">
        <v>500</v>
      </c>
      <c r="E2179">
        <v>502</v>
      </c>
      <c r="F2179" t="s">
        <v>8219</v>
      </c>
      <c r="G2179" t="s">
        <v>8224</v>
      </c>
      <c r="H2179" t="s">
        <v>8246</v>
      </c>
      <c r="I2179">
        <v>1310454499</v>
      </c>
      <c r="J2179">
        <v>1307862499</v>
      </c>
      <c r="K2179" t="b">
        <v>0</v>
      </c>
      <c r="L2179">
        <v>16</v>
      </c>
      <c r="M2179" t="b">
        <v>1</v>
      </c>
      <c r="N2179" t="s">
        <v>8266</v>
      </c>
      <c r="O2179" s="8">
        <f t="shared" si="238"/>
        <v>100.4</v>
      </c>
      <c r="P2179" s="9">
        <f t="shared" si="239"/>
        <v>31.375</v>
      </c>
      <c r="Q2179" t="s">
        <v>8310</v>
      </c>
      <c r="R2179" t="s">
        <v>8312</v>
      </c>
      <c r="S2179" s="13">
        <f t="shared" si="240"/>
        <v>40706.089108796295</v>
      </c>
      <c r="T2179" s="14">
        <f t="shared" si="241"/>
        <v>40736.089108796295</v>
      </c>
      <c r="U2179" s="13" t="str">
        <f t="shared" si="242"/>
        <v>Jun</v>
      </c>
      <c r="V2179" t="str">
        <f t="shared" si="243"/>
        <v>Jul</v>
      </c>
      <c r="W2179" t="str">
        <f t="shared" si="244"/>
        <v>2011</v>
      </c>
    </row>
    <row r="2180" spans="1:23" ht="45" x14ac:dyDescent="0.2">
      <c r="A2180">
        <v>93</v>
      </c>
      <c r="B2180" s="3" t="s">
        <v>95</v>
      </c>
      <c r="C2180" s="3" t="s">
        <v>4204</v>
      </c>
      <c r="D2180">
        <v>1000</v>
      </c>
      <c r="E2180">
        <v>1106</v>
      </c>
      <c r="F2180" t="s">
        <v>8219</v>
      </c>
      <c r="G2180" t="s">
        <v>8224</v>
      </c>
      <c r="H2180" t="s">
        <v>8246</v>
      </c>
      <c r="I2180">
        <v>1341349200</v>
      </c>
      <c r="J2180">
        <v>1338928537</v>
      </c>
      <c r="K2180" t="b">
        <v>0</v>
      </c>
      <c r="L2180">
        <v>15</v>
      </c>
      <c r="M2180" t="b">
        <v>1</v>
      </c>
      <c r="N2180" t="s">
        <v>8266</v>
      </c>
      <c r="O2180" s="8">
        <f t="shared" si="238"/>
        <v>110.60000000000001</v>
      </c>
      <c r="P2180" s="9">
        <f t="shared" si="239"/>
        <v>73.733333333333334</v>
      </c>
      <c r="Q2180" t="s">
        <v>8310</v>
      </c>
      <c r="R2180" t="s">
        <v>8312</v>
      </c>
      <c r="S2180" s="13">
        <f t="shared" si="240"/>
        <v>41065.649733796294</v>
      </c>
      <c r="T2180" s="14">
        <f t="shared" si="241"/>
        <v>41093.666666666664</v>
      </c>
      <c r="U2180" s="13" t="str">
        <f t="shared" si="242"/>
        <v>Jun</v>
      </c>
      <c r="V2180" t="str">
        <f t="shared" si="243"/>
        <v>Jul</v>
      </c>
      <c r="W2180" t="str">
        <f t="shared" si="244"/>
        <v>2012</v>
      </c>
    </row>
    <row r="2181" spans="1:23" ht="45" x14ac:dyDescent="0.2">
      <c r="A2181">
        <v>97</v>
      </c>
      <c r="B2181" s="3" t="s">
        <v>99</v>
      </c>
      <c r="C2181" s="3" t="s">
        <v>4208</v>
      </c>
      <c r="D2181">
        <v>400</v>
      </c>
      <c r="E2181">
        <v>425</v>
      </c>
      <c r="F2181" t="s">
        <v>8219</v>
      </c>
      <c r="G2181" t="s">
        <v>8224</v>
      </c>
      <c r="H2181" t="s">
        <v>8246</v>
      </c>
      <c r="I2181">
        <v>1310440482</v>
      </c>
      <c r="J2181">
        <v>1307848482</v>
      </c>
      <c r="K2181" t="b">
        <v>0</v>
      </c>
      <c r="L2181">
        <v>8</v>
      </c>
      <c r="M2181" t="b">
        <v>1</v>
      </c>
      <c r="N2181" t="s">
        <v>8266</v>
      </c>
      <c r="O2181" s="8">
        <f t="shared" si="238"/>
        <v>106.25</v>
      </c>
      <c r="P2181" s="9">
        <f t="shared" si="239"/>
        <v>53.125</v>
      </c>
      <c r="Q2181" t="s">
        <v>8310</v>
      </c>
      <c r="R2181" t="s">
        <v>8312</v>
      </c>
      <c r="S2181" s="13">
        <f t="shared" si="240"/>
        <v>40705.926874999997</v>
      </c>
      <c r="T2181" s="14">
        <f t="shared" si="241"/>
        <v>40735.926874999997</v>
      </c>
      <c r="U2181" s="13" t="str">
        <f t="shared" si="242"/>
        <v>Jun</v>
      </c>
      <c r="V2181" t="str">
        <f t="shared" si="243"/>
        <v>Jul</v>
      </c>
      <c r="W2181" t="str">
        <f t="shared" si="244"/>
        <v>2011</v>
      </c>
    </row>
    <row r="2182" spans="1:23" ht="30" x14ac:dyDescent="0.2">
      <c r="A2182">
        <v>118</v>
      </c>
      <c r="B2182" s="3" t="s">
        <v>120</v>
      </c>
      <c r="C2182" s="3" t="s">
        <v>4229</v>
      </c>
      <c r="D2182">
        <v>5000</v>
      </c>
      <c r="E2182">
        <v>5651.58</v>
      </c>
      <c r="F2182" t="s">
        <v>8219</v>
      </c>
      <c r="G2182" t="s">
        <v>8224</v>
      </c>
      <c r="H2182" t="s">
        <v>8246</v>
      </c>
      <c r="I2182">
        <v>1311902236</v>
      </c>
      <c r="J2182">
        <v>1309310236</v>
      </c>
      <c r="K2182" t="b">
        <v>0</v>
      </c>
      <c r="L2182">
        <v>39</v>
      </c>
      <c r="M2182" t="b">
        <v>1</v>
      </c>
      <c r="N2182" t="s">
        <v>8266</v>
      </c>
      <c r="O2182" s="8">
        <f t="shared" si="238"/>
        <v>113.03159999999998</v>
      </c>
      <c r="P2182" s="9">
        <f t="shared" si="239"/>
        <v>144.91230769230768</v>
      </c>
      <c r="Q2182" t="s">
        <v>8310</v>
      </c>
      <c r="R2182" t="s">
        <v>8312</v>
      </c>
      <c r="S2182" s="13">
        <f t="shared" si="240"/>
        <v>40722.845324074071</v>
      </c>
      <c r="T2182" s="14">
        <f t="shared" si="241"/>
        <v>40752.845324074071</v>
      </c>
      <c r="U2182" s="13" t="str">
        <f t="shared" si="242"/>
        <v>Jun</v>
      </c>
      <c r="V2182" t="str">
        <f t="shared" si="243"/>
        <v>Jul</v>
      </c>
      <c r="W2182" t="str">
        <f t="shared" si="244"/>
        <v>2011</v>
      </c>
    </row>
    <row r="2183" spans="1:23" ht="45" x14ac:dyDescent="0.2">
      <c r="A2183">
        <v>249</v>
      </c>
      <c r="B2183" s="3" t="s">
        <v>250</v>
      </c>
      <c r="C2183" s="3" t="s">
        <v>4359</v>
      </c>
      <c r="D2183">
        <v>10000</v>
      </c>
      <c r="E2183">
        <v>11292</v>
      </c>
      <c r="F2183" t="s">
        <v>8219</v>
      </c>
      <c r="G2183" t="s">
        <v>8224</v>
      </c>
      <c r="H2183" t="s">
        <v>8246</v>
      </c>
      <c r="I2183">
        <v>1282498800</v>
      </c>
      <c r="J2183">
        <v>1275603020</v>
      </c>
      <c r="K2183" t="b">
        <v>1</v>
      </c>
      <c r="L2183">
        <v>235</v>
      </c>
      <c r="M2183" t="b">
        <v>1</v>
      </c>
      <c r="N2183" t="s">
        <v>8269</v>
      </c>
      <c r="O2183" s="8">
        <f t="shared" si="238"/>
        <v>112.92</v>
      </c>
      <c r="P2183" s="9">
        <f t="shared" si="239"/>
        <v>48.051063829787232</v>
      </c>
      <c r="Q2183" t="s">
        <v>8310</v>
      </c>
      <c r="R2183" t="s">
        <v>8315</v>
      </c>
      <c r="S2183" s="13">
        <f t="shared" si="240"/>
        <v>40332.715509259258</v>
      </c>
      <c r="T2183" s="14">
        <f t="shared" si="241"/>
        <v>40412.527777777774</v>
      </c>
      <c r="U2183" s="13" t="str">
        <f t="shared" si="242"/>
        <v>Jun</v>
      </c>
      <c r="V2183" t="str">
        <f t="shared" si="243"/>
        <v>Aug</v>
      </c>
      <c r="W2183" t="str">
        <f t="shared" si="244"/>
        <v>2010</v>
      </c>
    </row>
    <row r="2184" spans="1:23" ht="30" x14ac:dyDescent="0.2">
      <c r="A2184">
        <v>260</v>
      </c>
      <c r="B2184" s="3" t="s">
        <v>261</v>
      </c>
      <c r="C2184" s="3" t="s">
        <v>4370</v>
      </c>
      <c r="D2184">
        <v>10000</v>
      </c>
      <c r="E2184">
        <v>10640</v>
      </c>
      <c r="F2184" t="s">
        <v>8219</v>
      </c>
      <c r="G2184" t="s">
        <v>8224</v>
      </c>
      <c r="H2184" t="s">
        <v>8246</v>
      </c>
      <c r="I2184">
        <v>1279360740</v>
      </c>
      <c r="J2184">
        <v>1275415679</v>
      </c>
      <c r="K2184" t="b">
        <v>1</v>
      </c>
      <c r="L2184">
        <v>88</v>
      </c>
      <c r="M2184" t="b">
        <v>1</v>
      </c>
      <c r="N2184" t="s">
        <v>8269</v>
      </c>
      <c r="O2184" s="8">
        <f t="shared" si="238"/>
        <v>106.4</v>
      </c>
      <c r="P2184" s="9">
        <f t="shared" si="239"/>
        <v>120.90909090909091</v>
      </c>
      <c r="Q2184" t="s">
        <v>8310</v>
      </c>
      <c r="R2184" t="s">
        <v>8315</v>
      </c>
      <c r="S2184" s="13">
        <f t="shared" si="240"/>
        <v>40330.547210648147</v>
      </c>
      <c r="T2184" s="14">
        <f t="shared" si="241"/>
        <v>40376.207638888889</v>
      </c>
      <c r="U2184" s="13" t="str">
        <f t="shared" si="242"/>
        <v>Jun</v>
      </c>
      <c r="V2184" t="str">
        <f t="shared" si="243"/>
        <v>Jul</v>
      </c>
      <c r="W2184" t="str">
        <f t="shared" si="244"/>
        <v>2010</v>
      </c>
    </row>
    <row r="2185" spans="1:23" ht="45" x14ac:dyDescent="0.2">
      <c r="A2185">
        <v>273</v>
      </c>
      <c r="B2185" s="3" t="s">
        <v>274</v>
      </c>
      <c r="C2185" s="3" t="s">
        <v>4383</v>
      </c>
      <c r="D2185">
        <v>5000</v>
      </c>
      <c r="E2185">
        <v>5388.79</v>
      </c>
      <c r="F2185" t="s">
        <v>8219</v>
      </c>
      <c r="G2185" t="s">
        <v>8224</v>
      </c>
      <c r="H2185" t="s">
        <v>8246</v>
      </c>
      <c r="I2185">
        <v>1309694266</v>
      </c>
      <c r="J2185">
        <v>1307102266</v>
      </c>
      <c r="K2185" t="b">
        <v>1</v>
      </c>
      <c r="L2185">
        <v>118</v>
      </c>
      <c r="M2185" t="b">
        <v>1</v>
      </c>
      <c r="N2185" t="s">
        <v>8269</v>
      </c>
      <c r="O2185" s="8">
        <f t="shared" si="238"/>
        <v>107.7758</v>
      </c>
      <c r="P2185" s="9">
        <f t="shared" si="239"/>
        <v>45.667711864406776</v>
      </c>
      <c r="Q2185" t="s">
        <v>8310</v>
      </c>
      <c r="R2185" t="s">
        <v>8315</v>
      </c>
      <c r="S2185" s="13">
        <f t="shared" si="240"/>
        <v>40697.29011574074</v>
      </c>
      <c r="T2185" s="14">
        <f t="shared" si="241"/>
        <v>40727.29011574074</v>
      </c>
      <c r="U2185" s="13" t="str">
        <f t="shared" si="242"/>
        <v>Jun</v>
      </c>
      <c r="V2185" t="str">
        <f t="shared" si="243"/>
        <v>Jul</v>
      </c>
      <c r="W2185" t="str">
        <f t="shared" si="244"/>
        <v>2011</v>
      </c>
    </row>
    <row r="2186" spans="1:23" ht="45" x14ac:dyDescent="0.2">
      <c r="A2186">
        <v>294</v>
      </c>
      <c r="B2186" s="3" t="s">
        <v>295</v>
      </c>
      <c r="C2186" s="3" t="s">
        <v>4404</v>
      </c>
      <c r="D2186">
        <v>5000</v>
      </c>
      <c r="E2186">
        <v>5000</v>
      </c>
      <c r="F2186" t="s">
        <v>8219</v>
      </c>
      <c r="G2186" t="s">
        <v>8224</v>
      </c>
      <c r="H2186" t="s">
        <v>8246</v>
      </c>
      <c r="I2186">
        <v>1279555200</v>
      </c>
      <c r="J2186">
        <v>1276480894</v>
      </c>
      <c r="K2186" t="b">
        <v>1</v>
      </c>
      <c r="L2186">
        <v>50</v>
      </c>
      <c r="M2186" t="b">
        <v>1</v>
      </c>
      <c r="N2186" t="s">
        <v>8269</v>
      </c>
      <c r="O2186" s="8">
        <f t="shared" si="238"/>
        <v>100</v>
      </c>
      <c r="P2186" s="9">
        <f t="shared" si="239"/>
        <v>100</v>
      </c>
      <c r="Q2186" t="s">
        <v>8310</v>
      </c>
      <c r="R2186" t="s">
        <v>8315</v>
      </c>
      <c r="S2186" s="13">
        <f t="shared" si="240"/>
        <v>40342.876087962963</v>
      </c>
      <c r="T2186" s="14">
        <f t="shared" si="241"/>
        <v>40378.458333333328</v>
      </c>
      <c r="U2186" s="13" t="str">
        <f t="shared" si="242"/>
        <v>Jun</v>
      </c>
      <c r="V2186" t="str">
        <f t="shared" si="243"/>
        <v>Jul</v>
      </c>
      <c r="W2186" t="str">
        <f t="shared" si="244"/>
        <v>2010</v>
      </c>
    </row>
    <row r="2187" spans="1:23" ht="45" x14ac:dyDescent="0.2">
      <c r="A2187">
        <v>313</v>
      </c>
      <c r="B2187" s="3" t="s">
        <v>314</v>
      </c>
      <c r="C2187" s="3" t="s">
        <v>4423</v>
      </c>
      <c r="D2187">
        <v>17000</v>
      </c>
      <c r="E2187">
        <v>17805</v>
      </c>
      <c r="F2187" t="s">
        <v>8219</v>
      </c>
      <c r="G2187" t="s">
        <v>8224</v>
      </c>
      <c r="H2187" t="s">
        <v>8246</v>
      </c>
      <c r="I2187">
        <v>1281542340</v>
      </c>
      <c r="J2187">
        <v>1277702894</v>
      </c>
      <c r="K2187" t="b">
        <v>1</v>
      </c>
      <c r="L2187">
        <v>222</v>
      </c>
      <c r="M2187" t="b">
        <v>1</v>
      </c>
      <c r="N2187" t="s">
        <v>8269</v>
      </c>
      <c r="O2187" s="8">
        <f t="shared" si="238"/>
        <v>104.73529411764706</v>
      </c>
      <c r="P2187" s="9">
        <f t="shared" si="239"/>
        <v>80.202702702702709</v>
      </c>
      <c r="Q2187" t="s">
        <v>8310</v>
      </c>
      <c r="R2187" t="s">
        <v>8315</v>
      </c>
      <c r="S2187" s="13">
        <f t="shared" si="240"/>
        <v>40357.019606481481</v>
      </c>
      <c r="T2187" s="14">
        <f t="shared" si="241"/>
        <v>40401.457638888889</v>
      </c>
      <c r="U2187" s="13" t="str">
        <f t="shared" si="242"/>
        <v>Jun</v>
      </c>
      <c r="V2187" t="str">
        <f t="shared" si="243"/>
        <v>Aug</v>
      </c>
      <c r="W2187" t="str">
        <f t="shared" si="244"/>
        <v>2010</v>
      </c>
    </row>
    <row r="2188" spans="1:23" ht="45" x14ac:dyDescent="0.2">
      <c r="A2188">
        <v>324</v>
      </c>
      <c r="B2188" s="3" t="s">
        <v>325</v>
      </c>
      <c r="C2188" s="3" t="s">
        <v>4434</v>
      </c>
      <c r="D2188">
        <v>8500</v>
      </c>
      <c r="E2188">
        <v>8636</v>
      </c>
      <c r="F2188" t="s">
        <v>8219</v>
      </c>
      <c r="G2188" t="s">
        <v>8224</v>
      </c>
      <c r="H2188" t="s">
        <v>8246</v>
      </c>
      <c r="I2188">
        <v>1438441308</v>
      </c>
      <c r="J2188">
        <v>1435590108</v>
      </c>
      <c r="K2188" t="b">
        <v>1</v>
      </c>
      <c r="L2188">
        <v>82</v>
      </c>
      <c r="M2188" t="b">
        <v>1</v>
      </c>
      <c r="N2188" t="s">
        <v>8269</v>
      </c>
      <c r="O2188" s="8">
        <f t="shared" si="238"/>
        <v>101.6</v>
      </c>
      <c r="P2188" s="9">
        <f t="shared" si="239"/>
        <v>105.3170731707317</v>
      </c>
      <c r="Q2188" t="s">
        <v>8310</v>
      </c>
      <c r="R2188" t="s">
        <v>8315</v>
      </c>
      <c r="S2188" s="13">
        <f t="shared" si="240"/>
        <v>42184.417916666665</v>
      </c>
      <c r="T2188" s="14">
        <f t="shared" si="241"/>
        <v>42217.417916666665</v>
      </c>
      <c r="U2188" s="13" t="str">
        <f t="shared" si="242"/>
        <v>Jun</v>
      </c>
      <c r="V2188" t="str">
        <f t="shared" si="243"/>
        <v>Aug</v>
      </c>
      <c r="W2188" t="str">
        <f t="shared" si="244"/>
        <v>2015</v>
      </c>
    </row>
    <row r="2189" spans="1:23" ht="45" x14ac:dyDescent="0.2">
      <c r="A2189">
        <v>360</v>
      </c>
      <c r="B2189" s="3" t="s">
        <v>361</v>
      </c>
      <c r="C2189" s="3" t="s">
        <v>4470</v>
      </c>
      <c r="D2189">
        <v>12000</v>
      </c>
      <c r="E2189">
        <v>12165</v>
      </c>
      <c r="F2189" t="s">
        <v>8219</v>
      </c>
      <c r="G2189" t="s">
        <v>8224</v>
      </c>
      <c r="H2189" t="s">
        <v>8246</v>
      </c>
      <c r="I2189">
        <v>1437621060</v>
      </c>
      <c r="J2189">
        <v>1433799180</v>
      </c>
      <c r="K2189" t="b">
        <v>0</v>
      </c>
      <c r="L2189">
        <v>87</v>
      </c>
      <c r="M2189" t="b">
        <v>1</v>
      </c>
      <c r="N2189" t="s">
        <v>8269</v>
      </c>
      <c r="O2189" s="8">
        <f t="shared" si="238"/>
        <v>101.375</v>
      </c>
      <c r="P2189" s="9">
        <f t="shared" si="239"/>
        <v>139.82758620689654</v>
      </c>
      <c r="Q2189" t="s">
        <v>8310</v>
      </c>
      <c r="R2189" t="s">
        <v>8315</v>
      </c>
      <c r="S2189" s="13">
        <f t="shared" si="240"/>
        <v>42163.689583333333</v>
      </c>
      <c r="T2189" s="14">
        <f t="shared" si="241"/>
        <v>42207.924305555549</v>
      </c>
      <c r="U2189" s="13" t="str">
        <f t="shared" si="242"/>
        <v>Jun</v>
      </c>
      <c r="V2189" t="str">
        <f t="shared" si="243"/>
        <v>Jul</v>
      </c>
      <c r="W2189" t="str">
        <f t="shared" si="244"/>
        <v>2015</v>
      </c>
    </row>
    <row r="2190" spans="1:23" ht="45" x14ac:dyDescent="0.2">
      <c r="A2190">
        <v>373</v>
      </c>
      <c r="B2190" s="3" t="s">
        <v>374</v>
      </c>
      <c r="C2190" s="3" t="s">
        <v>4483</v>
      </c>
      <c r="D2190">
        <v>7500</v>
      </c>
      <c r="E2190">
        <v>8000</v>
      </c>
      <c r="F2190" t="s">
        <v>8219</v>
      </c>
      <c r="G2190" t="s">
        <v>8224</v>
      </c>
      <c r="H2190" t="s">
        <v>8246</v>
      </c>
      <c r="I2190">
        <v>1342648398</v>
      </c>
      <c r="J2190">
        <v>1340056398</v>
      </c>
      <c r="K2190" t="b">
        <v>0</v>
      </c>
      <c r="L2190">
        <v>89</v>
      </c>
      <c r="M2190" t="b">
        <v>1</v>
      </c>
      <c r="N2190" t="s">
        <v>8269</v>
      </c>
      <c r="O2190" s="8">
        <f t="shared" si="238"/>
        <v>106.66666666666667</v>
      </c>
      <c r="P2190" s="9">
        <f t="shared" si="239"/>
        <v>89.887640449438209</v>
      </c>
      <c r="Q2190" t="s">
        <v>8310</v>
      </c>
      <c r="R2190" t="s">
        <v>8315</v>
      </c>
      <c r="S2190" s="13">
        <f t="shared" si="240"/>
        <v>41078.703680555554</v>
      </c>
      <c r="T2190" s="14">
        <f t="shared" si="241"/>
        <v>41108.703680555554</v>
      </c>
      <c r="U2190" s="13" t="str">
        <f t="shared" si="242"/>
        <v>Jun</v>
      </c>
      <c r="V2190" t="str">
        <f t="shared" si="243"/>
        <v>Jul</v>
      </c>
      <c r="W2190" t="str">
        <f t="shared" si="244"/>
        <v>2012</v>
      </c>
    </row>
    <row r="2191" spans="1:23" ht="45" x14ac:dyDescent="0.2">
      <c r="A2191">
        <v>381</v>
      </c>
      <c r="B2191" s="3" t="s">
        <v>382</v>
      </c>
      <c r="C2191" s="3" t="s">
        <v>4491</v>
      </c>
      <c r="D2191">
        <v>25000</v>
      </c>
      <c r="E2191">
        <v>26182.5</v>
      </c>
      <c r="F2191" t="s">
        <v>8219</v>
      </c>
      <c r="G2191" t="s">
        <v>8224</v>
      </c>
      <c r="H2191" t="s">
        <v>8246</v>
      </c>
      <c r="I2191">
        <v>1343624400</v>
      </c>
      <c r="J2191">
        <v>1340642717</v>
      </c>
      <c r="K2191" t="b">
        <v>0</v>
      </c>
      <c r="L2191">
        <v>251</v>
      </c>
      <c r="M2191" t="b">
        <v>1</v>
      </c>
      <c r="N2191" t="s">
        <v>8269</v>
      </c>
      <c r="O2191" s="8">
        <f t="shared" si="238"/>
        <v>104.72999999999999</v>
      </c>
      <c r="P2191" s="9">
        <f t="shared" si="239"/>
        <v>104.31274900398407</v>
      </c>
      <c r="Q2191" t="s">
        <v>8310</v>
      </c>
      <c r="R2191" t="s">
        <v>8315</v>
      </c>
      <c r="S2191" s="13">
        <f t="shared" si="240"/>
        <v>41085.48978009259</v>
      </c>
      <c r="T2191" s="14">
        <f t="shared" si="241"/>
        <v>41120</v>
      </c>
      <c r="U2191" s="13" t="str">
        <f t="shared" si="242"/>
        <v>Jun</v>
      </c>
      <c r="V2191" t="str">
        <f t="shared" si="243"/>
        <v>Jul</v>
      </c>
      <c r="W2191" t="str">
        <f t="shared" si="244"/>
        <v>2012</v>
      </c>
    </row>
    <row r="2192" spans="1:23" ht="45" x14ac:dyDescent="0.2">
      <c r="A2192">
        <v>388</v>
      </c>
      <c r="B2192" s="3" t="s">
        <v>389</v>
      </c>
      <c r="C2192" s="3" t="s">
        <v>4498</v>
      </c>
      <c r="D2192">
        <v>5000</v>
      </c>
      <c r="E2192">
        <v>6308</v>
      </c>
      <c r="F2192" t="s">
        <v>8219</v>
      </c>
      <c r="G2192" t="s">
        <v>8224</v>
      </c>
      <c r="H2192" t="s">
        <v>8246</v>
      </c>
      <c r="I2192">
        <v>1469670580</v>
      </c>
      <c r="J2192">
        <v>1467078580</v>
      </c>
      <c r="K2192" t="b">
        <v>0</v>
      </c>
      <c r="L2192">
        <v>71</v>
      </c>
      <c r="M2192" t="b">
        <v>1</v>
      </c>
      <c r="N2192" t="s">
        <v>8269</v>
      </c>
      <c r="O2192" s="8">
        <f t="shared" si="238"/>
        <v>126.16000000000001</v>
      </c>
      <c r="P2192" s="9">
        <f t="shared" si="239"/>
        <v>88.845070422535215</v>
      </c>
      <c r="Q2192" t="s">
        <v>8310</v>
      </c>
      <c r="R2192" t="s">
        <v>8315</v>
      </c>
      <c r="S2192" s="13">
        <f t="shared" si="240"/>
        <v>42548.86782407407</v>
      </c>
      <c r="T2192" s="14">
        <f t="shared" si="241"/>
        <v>42578.86782407407</v>
      </c>
      <c r="U2192" s="13" t="str">
        <f t="shared" si="242"/>
        <v>Jun</v>
      </c>
      <c r="V2192" t="str">
        <f t="shared" si="243"/>
        <v>Jul</v>
      </c>
      <c r="W2192" t="str">
        <f t="shared" si="244"/>
        <v>2016</v>
      </c>
    </row>
    <row r="2193" spans="1:23" ht="45" x14ac:dyDescent="0.2">
      <c r="A2193">
        <v>396</v>
      </c>
      <c r="B2193" s="3" t="s">
        <v>397</v>
      </c>
      <c r="C2193" s="3" t="s">
        <v>4506</v>
      </c>
      <c r="D2193">
        <v>15000</v>
      </c>
      <c r="E2193">
        <v>16000</v>
      </c>
      <c r="F2193" t="s">
        <v>8219</v>
      </c>
      <c r="G2193" t="s">
        <v>8224</v>
      </c>
      <c r="H2193" t="s">
        <v>8246</v>
      </c>
      <c r="I2193">
        <v>1341668006</v>
      </c>
      <c r="J2193">
        <v>1340372006</v>
      </c>
      <c r="K2193" t="b">
        <v>0</v>
      </c>
      <c r="L2193">
        <v>196</v>
      </c>
      <c r="M2193" t="b">
        <v>1</v>
      </c>
      <c r="N2193" t="s">
        <v>8269</v>
      </c>
      <c r="O2193" s="8">
        <f t="shared" si="238"/>
        <v>106.66666666666667</v>
      </c>
      <c r="P2193" s="9">
        <f t="shared" si="239"/>
        <v>81.632653061224488</v>
      </c>
      <c r="Q2193" t="s">
        <v>8310</v>
      </c>
      <c r="R2193" t="s">
        <v>8315</v>
      </c>
      <c r="S2193" s="13">
        <f t="shared" si="240"/>
        <v>41082.356550925928</v>
      </c>
      <c r="T2193" s="14">
        <f t="shared" si="241"/>
        <v>41097.356550925928</v>
      </c>
      <c r="U2193" s="13" t="str">
        <f t="shared" si="242"/>
        <v>Jun</v>
      </c>
      <c r="V2193" t="str">
        <f t="shared" si="243"/>
        <v>Jul</v>
      </c>
      <c r="W2193" t="str">
        <f t="shared" si="244"/>
        <v>2012</v>
      </c>
    </row>
    <row r="2194" spans="1:23" ht="45" x14ac:dyDescent="0.2">
      <c r="A2194">
        <v>403</v>
      </c>
      <c r="B2194" s="3" t="s">
        <v>404</v>
      </c>
      <c r="C2194" s="3" t="s">
        <v>4513</v>
      </c>
      <c r="D2194">
        <v>5000</v>
      </c>
      <c r="E2194">
        <v>5263</v>
      </c>
      <c r="F2194" t="s">
        <v>8219</v>
      </c>
      <c r="G2194" t="s">
        <v>8224</v>
      </c>
      <c r="H2194" t="s">
        <v>8246</v>
      </c>
      <c r="I2194">
        <v>1312960080</v>
      </c>
      <c r="J2194">
        <v>1308900441</v>
      </c>
      <c r="K2194" t="b">
        <v>0</v>
      </c>
      <c r="L2194">
        <v>70</v>
      </c>
      <c r="M2194" t="b">
        <v>1</v>
      </c>
      <c r="N2194" t="s">
        <v>8269</v>
      </c>
      <c r="O2194" s="8">
        <f t="shared" si="238"/>
        <v>105.25999999999999</v>
      </c>
      <c r="P2194" s="9">
        <f t="shared" si="239"/>
        <v>75.185714285714283</v>
      </c>
      <c r="Q2194" t="s">
        <v>8310</v>
      </c>
      <c r="R2194" t="s">
        <v>8315</v>
      </c>
      <c r="S2194" s="13">
        <f t="shared" si="240"/>
        <v>40718.102326388886</v>
      </c>
      <c r="T2194" s="14">
        <f t="shared" si="241"/>
        <v>40765.088888888888</v>
      </c>
      <c r="U2194" s="13" t="str">
        <f t="shared" si="242"/>
        <v>Jun</v>
      </c>
      <c r="V2194" t="str">
        <f t="shared" si="243"/>
        <v>Aug</v>
      </c>
      <c r="W2194" t="str">
        <f t="shared" si="244"/>
        <v>2011</v>
      </c>
    </row>
    <row r="2195" spans="1:23" ht="45" x14ac:dyDescent="0.2">
      <c r="A2195">
        <v>409</v>
      </c>
      <c r="B2195" s="3" t="s">
        <v>410</v>
      </c>
      <c r="C2195" s="3" t="s">
        <v>4519</v>
      </c>
      <c r="D2195">
        <v>500</v>
      </c>
      <c r="E2195">
        <v>684</v>
      </c>
      <c r="F2195" t="s">
        <v>8219</v>
      </c>
      <c r="G2195" t="s">
        <v>8225</v>
      </c>
      <c r="H2195" t="s">
        <v>8247</v>
      </c>
      <c r="I2195">
        <v>1469220144</v>
      </c>
      <c r="J2195">
        <v>1466628144</v>
      </c>
      <c r="K2195" t="b">
        <v>0</v>
      </c>
      <c r="L2195">
        <v>15</v>
      </c>
      <c r="M2195" t="b">
        <v>1</v>
      </c>
      <c r="N2195" t="s">
        <v>8269</v>
      </c>
      <c r="O2195" s="8">
        <f t="shared" si="238"/>
        <v>136.80000000000001</v>
      </c>
      <c r="P2195" s="9">
        <f t="shared" si="239"/>
        <v>45.6</v>
      </c>
      <c r="Q2195" t="s">
        <v>8310</v>
      </c>
      <c r="R2195" t="s">
        <v>8315</v>
      </c>
      <c r="S2195" s="13">
        <f t="shared" si="240"/>
        <v>42543.654444444437</v>
      </c>
      <c r="T2195" s="14">
        <f t="shared" si="241"/>
        <v>42573.654444444437</v>
      </c>
      <c r="U2195" s="13" t="str">
        <f t="shared" si="242"/>
        <v>Jun</v>
      </c>
      <c r="V2195" t="str">
        <f t="shared" si="243"/>
        <v>Jul</v>
      </c>
      <c r="W2195" t="str">
        <f t="shared" si="244"/>
        <v>2016</v>
      </c>
    </row>
    <row r="2196" spans="1:23" ht="45" x14ac:dyDescent="0.2">
      <c r="A2196">
        <v>413</v>
      </c>
      <c r="B2196" s="3" t="s">
        <v>414</v>
      </c>
      <c r="C2196" s="3" t="s">
        <v>4523</v>
      </c>
      <c r="D2196">
        <v>12800</v>
      </c>
      <c r="E2196">
        <v>13451</v>
      </c>
      <c r="F2196" t="s">
        <v>8219</v>
      </c>
      <c r="G2196" t="s">
        <v>8224</v>
      </c>
      <c r="H2196" t="s">
        <v>8246</v>
      </c>
      <c r="I2196">
        <v>1342731811</v>
      </c>
      <c r="J2196">
        <v>1340139811</v>
      </c>
      <c r="K2196" t="b">
        <v>0</v>
      </c>
      <c r="L2196">
        <v>171</v>
      </c>
      <c r="M2196" t="b">
        <v>1</v>
      </c>
      <c r="N2196" t="s">
        <v>8269</v>
      </c>
      <c r="O2196" s="8">
        <f t="shared" si="238"/>
        <v>105.0859375</v>
      </c>
      <c r="P2196" s="9">
        <f t="shared" si="239"/>
        <v>78.660818713450297</v>
      </c>
      <c r="Q2196" t="s">
        <v>8310</v>
      </c>
      <c r="R2196" t="s">
        <v>8315</v>
      </c>
      <c r="S2196" s="13">
        <f t="shared" si="240"/>
        <v>41079.66910879629</v>
      </c>
      <c r="T2196" s="14">
        <f t="shared" si="241"/>
        <v>41109.66910879629</v>
      </c>
      <c r="U2196" s="13" t="str">
        <f t="shared" si="242"/>
        <v>Jun</v>
      </c>
      <c r="V2196" t="str">
        <f t="shared" si="243"/>
        <v>Jul</v>
      </c>
      <c r="W2196" t="str">
        <f t="shared" si="244"/>
        <v>2012</v>
      </c>
    </row>
    <row r="2197" spans="1:23" ht="45" x14ac:dyDescent="0.2">
      <c r="A2197">
        <v>418</v>
      </c>
      <c r="B2197" s="3" t="s">
        <v>419</v>
      </c>
      <c r="C2197" s="3" t="s">
        <v>4528</v>
      </c>
      <c r="D2197">
        <v>22400</v>
      </c>
      <c r="E2197">
        <v>22542</v>
      </c>
      <c r="F2197" t="s">
        <v>8219</v>
      </c>
      <c r="G2197" t="s">
        <v>8224</v>
      </c>
      <c r="H2197" t="s">
        <v>8246</v>
      </c>
      <c r="I2197">
        <v>1437633997</v>
      </c>
      <c r="J2197">
        <v>1435041997</v>
      </c>
      <c r="K2197" t="b">
        <v>0</v>
      </c>
      <c r="L2197">
        <v>104</v>
      </c>
      <c r="M2197" t="b">
        <v>1</v>
      </c>
      <c r="N2197" t="s">
        <v>8269</v>
      </c>
      <c r="O2197" s="8">
        <f t="shared" si="238"/>
        <v>100.63392857142857</v>
      </c>
      <c r="P2197" s="9">
        <f t="shared" si="239"/>
        <v>216.75</v>
      </c>
      <c r="Q2197" t="s">
        <v>8310</v>
      </c>
      <c r="R2197" t="s">
        <v>8315</v>
      </c>
      <c r="S2197" s="13">
        <f t="shared" si="240"/>
        <v>42178.07403935185</v>
      </c>
      <c r="T2197" s="14">
        <f t="shared" si="241"/>
        <v>42208.07403935185</v>
      </c>
      <c r="U2197" s="13" t="str">
        <f t="shared" si="242"/>
        <v>Jun</v>
      </c>
      <c r="V2197" t="str">
        <f t="shared" si="243"/>
        <v>Jul</v>
      </c>
      <c r="W2197" t="str">
        <f t="shared" si="244"/>
        <v>2015</v>
      </c>
    </row>
    <row r="2198" spans="1:23" ht="45" x14ac:dyDescent="0.2">
      <c r="A2198">
        <v>530</v>
      </c>
      <c r="B2198" s="3" t="s">
        <v>531</v>
      </c>
      <c r="C2198" s="3" t="s">
        <v>4640</v>
      </c>
      <c r="D2198">
        <v>3405</v>
      </c>
      <c r="E2198">
        <v>3670</v>
      </c>
      <c r="F2198" t="s">
        <v>8219</v>
      </c>
      <c r="G2198" t="s">
        <v>8224</v>
      </c>
      <c r="H2198" t="s">
        <v>8246</v>
      </c>
      <c r="I2198">
        <v>1435111200</v>
      </c>
      <c r="J2198">
        <v>1433254268</v>
      </c>
      <c r="K2198" t="b">
        <v>0</v>
      </c>
      <c r="L2198">
        <v>29</v>
      </c>
      <c r="M2198" t="b">
        <v>1</v>
      </c>
      <c r="N2198" t="s">
        <v>8271</v>
      </c>
      <c r="O2198" s="8">
        <f t="shared" si="238"/>
        <v>107.78267254038178</v>
      </c>
      <c r="P2198" s="9">
        <f t="shared" si="239"/>
        <v>126.55172413793103</v>
      </c>
      <c r="Q2198" t="s">
        <v>8317</v>
      </c>
      <c r="R2198" t="s">
        <v>8318</v>
      </c>
      <c r="S2198" s="13">
        <f t="shared" si="240"/>
        <v>42157.382731481477</v>
      </c>
      <c r="T2198" s="14">
        <f t="shared" si="241"/>
        <v>42178.874999999993</v>
      </c>
      <c r="U2198" s="13" t="str">
        <f t="shared" si="242"/>
        <v>Jun</v>
      </c>
      <c r="V2198" t="str">
        <f t="shared" si="243"/>
        <v>Jun</v>
      </c>
      <c r="W2198" t="str">
        <f t="shared" si="244"/>
        <v>2015</v>
      </c>
    </row>
    <row r="2199" spans="1:23" ht="45" x14ac:dyDescent="0.2">
      <c r="A2199">
        <v>536</v>
      </c>
      <c r="B2199" s="3" t="s">
        <v>537</v>
      </c>
      <c r="C2199" s="3" t="s">
        <v>4646</v>
      </c>
      <c r="D2199">
        <v>3300</v>
      </c>
      <c r="E2199">
        <v>3902.5</v>
      </c>
      <c r="F2199" t="s">
        <v>8219</v>
      </c>
      <c r="G2199" t="s">
        <v>8225</v>
      </c>
      <c r="H2199" t="s">
        <v>8247</v>
      </c>
      <c r="I2199">
        <v>1438624800</v>
      </c>
      <c r="J2199">
        <v>1435133807</v>
      </c>
      <c r="K2199" t="b">
        <v>0</v>
      </c>
      <c r="L2199">
        <v>39</v>
      </c>
      <c r="M2199" t="b">
        <v>1</v>
      </c>
      <c r="N2199" t="s">
        <v>8271</v>
      </c>
      <c r="O2199" s="8">
        <f t="shared" si="238"/>
        <v>118.25757575757576</v>
      </c>
      <c r="P2199" s="9">
        <f t="shared" si="239"/>
        <v>100.06410256410257</v>
      </c>
      <c r="Q2199" t="s">
        <v>8317</v>
      </c>
      <c r="R2199" t="s">
        <v>8318</v>
      </c>
      <c r="S2199" s="13">
        <f t="shared" si="240"/>
        <v>42179.136655092589</v>
      </c>
      <c r="T2199" s="14">
        <f t="shared" si="241"/>
        <v>42219.541666666664</v>
      </c>
      <c r="U2199" s="13" t="str">
        <f t="shared" si="242"/>
        <v>Jun</v>
      </c>
      <c r="V2199" t="str">
        <f t="shared" si="243"/>
        <v>Aug</v>
      </c>
      <c r="W2199" t="str">
        <f t="shared" si="244"/>
        <v>2015</v>
      </c>
    </row>
    <row r="2200" spans="1:23" ht="45" x14ac:dyDescent="0.2">
      <c r="A2200">
        <v>539</v>
      </c>
      <c r="B2200" s="3" t="s">
        <v>540</v>
      </c>
      <c r="C2200" s="3" t="s">
        <v>4649</v>
      </c>
      <c r="D2200">
        <v>500</v>
      </c>
      <c r="E2200">
        <v>503.22</v>
      </c>
      <c r="F2200" t="s">
        <v>8219</v>
      </c>
      <c r="G2200" t="s">
        <v>8225</v>
      </c>
      <c r="H2200" t="s">
        <v>8247</v>
      </c>
      <c r="I2200">
        <v>1467681107</v>
      </c>
      <c r="J2200">
        <v>1465866707</v>
      </c>
      <c r="K2200" t="b">
        <v>0</v>
      </c>
      <c r="L2200">
        <v>20</v>
      </c>
      <c r="M2200" t="b">
        <v>1</v>
      </c>
      <c r="N2200" t="s">
        <v>8271</v>
      </c>
      <c r="O2200" s="8">
        <f t="shared" si="238"/>
        <v>100.64400000000001</v>
      </c>
      <c r="P2200" s="9">
        <f t="shared" si="239"/>
        <v>25.161000000000001</v>
      </c>
      <c r="Q2200" t="s">
        <v>8317</v>
      </c>
      <c r="R2200" t="s">
        <v>8318</v>
      </c>
      <c r="S2200" s="13">
        <f t="shared" si="240"/>
        <v>42534.841516203705</v>
      </c>
      <c r="T2200" s="14">
        <f t="shared" si="241"/>
        <v>42555.841516203705</v>
      </c>
      <c r="U2200" s="13" t="str">
        <f t="shared" si="242"/>
        <v>Jun</v>
      </c>
      <c r="V2200" t="str">
        <f t="shared" si="243"/>
        <v>Jul</v>
      </c>
      <c r="W2200" t="str">
        <f t="shared" si="244"/>
        <v>2016</v>
      </c>
    </row>
    <row r="2201" spans="1:23" ht="45" x14ac:dyDescent="0.2">
      <c r="A2201">
        <v>654</v>
      </c>
      <c r="B2201" s="3" t="s">
        <v>655</v>
      </c>
      <c r="C2201" s="3" t="s">
        <v>4764</v>
      </c>
      <c r="D2201">
        <v>12000</v>
      </c>
      <c r="E2201">
        <v>32075</v>
      </c>
      <c r="F2201" t="s">
        <v>8219</v>
      </c>
      <c r="G2201" t="s">
        <v>8224</v>
      </c>
      <c r="H2201" t="s">
        <v>8246</v>
      </c>
      <c r="I2201">
        <v>1436396313</v>
      </c>
      <c r="J2201">
        <v>1433804313</v>
      </c>
      <c r="K2201" t="b">
        <v>0</v>
      </c>
      <c r="L2201">
        <v>1013</v>
      </c>
      <c r="M2201" t="b">
        <v>1</v>
      </c>
      <c r="N2201" t="s">
        <v>8273</v>
      </c>
      <c r="O2201" s="8">
        <f t="shared" si="238"/>
        <v>267.29166666666669</v>
      </c>
      <c r="P2201" s="9">
        <f t="shared" si="239"/>
        <v>31.663376110562684</v>
      </c>
      <c r="Q2201" t="s">
        <v>8319</v>
      </c>
      <c r="R2201" t="s">
        <v>8321</v>
      </c>
      <c r="S2201" s="13">
        <f t="shared" si="240"/>
        <v>42163.748993055553</v>
      </c>
      <c r="T2201" s="14">
        <f t="shared" si="241"/>
        <v>42193.748993055553</v>
      </c>
      <c r="U2201" s="13" t="str">
        <f t="shared" si="242"/>
        <v>Jun</v>
      </c>
      <c r="V2201" t="str">
        <f t="shared" si="243"/>
        <v>Jul</v>
      </c>
      <c r="W2201" t="str">
        <f t="shared" si="244"/>
        <v>2015</v>
      </c>
    </row>
    <row r="2202" spans="1:23" ht="45" x14ac:dyDescent="0.2">
      <c r="A2202">
        <v>658</v>
      </c>
      <c r="B2202" s="3" t="s">
        <v>659</v>
      </c>
      <c r="C2202" s="3" t="s">
        <v>4768</v>
      </c>
      <c r="D2202">
        <v>28888</v>
      </c>
      <c r="E2202">
        <v>30177</v>
      </c>
      <c r="F2202" t="s">
        <v>8219</v>
      </c>
      <c r="G2202" t="s">
        <v>8224</v>
      </c>
      <c r="H2202" t="s">
        <v>8246</v>
      </c>
      <c r="I2202">
        <v>1437933600</v>
      </c>
      <c r="J2202">
        <v>1435117889</v>
      </c>
      <c r="K2202" t="b">
        <v>0</v>
      </c>
      <c r="L2202">
        <v>276</v>
      </c>
      <c r="M2202" t="b">
        <v>1</v>
      </c>
      <c r="N2202" t="s">
        <v>8273</v>
      </c>
      <c r="O2202" s="8">
        <f t="shared" si="238"/>
        <v>104.46206037108834</v>
      </c>
      <c r="P2202" s="9">
        <f t="shared" si="239"/>
        <v>109.33695652173913</v>
      </c>
      <c r="Q2202" t="s">
        <v>8319</v>
      </c>
      <c r="R2202" t="s">
        <v>8321</v>
      </c>
      <c r="S2202" s="13">
        <f t="shared" si="240"/>
        <v>42178.952418981477</v>
      </c>
      <c r="T2202" s="14">
        <f t="shared" si="241"/>
        <v>42211.541666666664</v>
      </c>
      <c r="U2202" s="13" t="str">
        <f t="shared" si="242"/>
        <v>Jun</v>
      </c>
      <c r="V2202" t="str">
        <f t="shared" si="243"/>
        <v>Jul</v>
      </c>
      <c r="W2202" t="str">
        <f t="shared" si="244"/>
        <v>2015</v>
      </c>
    </row>
    <row r="2203" spans="1:23" ht="45" x14ac:dyDescent="0.2">
      <c r="A2203">
        <v>721</v>
      </c>
      <c r="B2203" s="3" t="s">
        <v>722</v>
      </c>
      <c r="C2203" s="3" t="s">
        <v>4831</v>
      </c>
      <c r="D2203">
        <v>8200</v>
      </c>
      <c r="E2203">
        <v>10013</v>
      </c>
      <c r="F2203" t="s">
        <v>8219</v>
      </c>
      <c r="G2203" t="s">
        <v>8224</v>
      </c>
      <c r="H2203" t="s">
        <v>8246</v>
      </c>
      <c r="I2203">
        <v>1406900607</v>
      </c>
      <c r="J2203">
        <v>1403012607</v>
      </c>
      <c r="K2203" t="b">
        <v>0</v>
      </c>
      <c r="L2203">
        <v>119</v>
      </c>
      <c r="M2203" t="b">
        <v>1</v>
      </c>
      <c r="N2203" t="s">
        <v>8274</v>
      </c>
      <c r="O2203" s="8">
        <f t="shared" si="238"/>
        <v>122.10975609756099</v>
      </c>
      <c r="P2203" s="9">
        <f t="shared" si="239"/>
        <v>84.142857142857139</v>
      </c>
      <c r="Q2203" t="s">
        <v>8322</v>
      </c>
      <c r="R2203" t="s">
        <v>8323</v>
      </c>
      <c r="S2203" s="13">
        <f t="shared" si="240"/>
        <v>41807.363506944443</v>
      </c>
      <c r="T2203" s="14">
        <f t="shared" si="241"/>
        <v>41852.363506944443</v>
      </c>
      <c r="U2203" s="13" t="str">
        <f t="shared" si="242"/>
        <v>Jun</v>
      </c>
      <c r="V2203" t="str">
        <f t="shared" si="243"/>
        <v>Aug</v>
      </c>
      <c r="W2203" t="str">
        <f t="shared" si="244"/>
        <v>2014</v>
      </c>
    </row>
    <row r="2204" spans="1:23" ht="30" x14ac:dyDescent="0.2">
      <c r="A2204">
        <v>723</v>
      </c>
      <c r="B2204" s="3" t="s">
        <v>724</v>
      </c>
      <c r="C2204" s="3" t="s">
        <v>4833</v>
      </c>
      <c r="D2204">
        <v>5000</v>
      </c>
      <c r="E2204">
        <v>5469</v>
      </c>
      <c r="F2204" t="s">
        <v>8219</v>
      </c>
      <c r="G2204" t="s">
        <v>8224</v>
      </c>
      <c r="H2204" t="s">
        <v>8246</v>
      </c>
      <c r="I2204">
        <v>1438228740</v>
      </c>
      <c r="J2204">
        <v>1435606549</v>
      </c>
      <c r="K2204" t="b">
        <v>0</v>
      </c>
      <c r="L2204">
        <v>100</v>
      </c>
      <c r="M2204" t="b">
        <v>1</v>
      </c>
      <c r="N2204" t="s">
        <v>8274</v>
      </c>
      <c r="O2204" s="8">
        <f t="shared" si="238"/>
        <v>109.38000000000001</v>
      </c>
      <c r="P2204" s="9">
        <f t="shared" si="239"/>
        <v>54.69</v>
      </c>
      <c r="Q2204" t="s">
        <v>8322</v>
      </c>
      <c r="R2204" t="s">
        <v>8323</v>
      </c>
      <c r="S2204" s="13">
        <f t="shared" si="240"/>
        <v>42184.608206018514</v>
      </c>
      <c r="T2204" s="14">
        <f t="shared" si="241"/>
        <v>42214.957638888889</v>
      </c>
      <c r="U2204" s="13" t="str">
        <f t="shared" si="242"/>
        <v>Jun</v>
      </c>
      <c r="V2204" t="str">
        <f t="shared" si="243"/>
        <v>Jul</v>
      </c>
      <c r="W2204" t="str">
        <f t="shared" si="244"/>
        <v>2015</v>
      </c>
    </row>
    <row r="2205" spans="1:23" ht="45" x14ac:dyDescent="0.2">
      <c r="A2205">
        <v>740</v>
      </c>
      <c r="B2205" s="3" t="s">
        <v>741</v>
      </c>
      <c r="C2205" s="3" t="s">
        <v>4850</v>
      </c>
      <c r="D2205">
        <v>3000</v>
      </c>
      <c r="E2205">
        <v>3222</v>
      </c>
      <c r="F2205" t="s">
        <v>8219</v>
      </c>
      <c r="G2205" t="s">
        <v>8224</v>
      </c>
      <c r="H2205" t="s">
        <v>8246</v>
      </c>
      <c r="I2205">
        <v>1434857482</v>
      </c>
      <c r="J2205">
        <v>1433647882</v>
      </c>
      <c r="K2205" t="b">
        <v>0</v>
      </c>
      <c r="L2205">
        <v>19</v>
      </c>
      <c r="M2205" t="b">
        <v>1</v>
      </c>
      <c r="N2205" t="s">
        <v>8274</v>
      </c>
      <c r="O2205" s="8">
        <f t="shared" si="238"/>
        <v>107.4</v>
      </c>
      <c r="P2205" s="9">
        <f t="shared" si="239"/>
        <v>169.57894736842104</v>
      </c>
      <c r="Q2205" t="s">
        <v>8322</v>
      </c>
      <c r="R2205" t="s">
        <v>8323</v>
      </c>
      <c r="S2205" s="13">
        <f t="shared" si="240"/>
        <v>42161.93844907407</v>
      </c>
      <c r="T2205" s="14">
        <f t="shared" si="241"/>
        <v>42175.93844907407</v>
      </c>
      <c r="U2205" s="13" t="str">
        <f t="shared" si="242"/>
        <v>Jun</v>
      </c>
      <c r="V2205" t="str">
        <f t="shared" si="243"/>
        <v>Jun</v>
      </c>
      <c r="W2205" t="str">
        <f t="shared" si="244"/>
        <v>2015</v>
      </c>
    </row>
    <row r="2206" spans="1:23" ht="45" x14ac:dyDescent="0.2">
      <c r="A2206">
        <v>751</v>
      </c>
      <c r="B2206" s="3" t="s">
        <v>752</v>
      </c>
      <c r="C2206" s="3" t="s">
        <v>4861</v>
      </c>
      <c r="D2206">
        <v>3000</v>
      </c>
      <c r="E2206">
        <v>3555</v>
      </c>
      <c r="F2206" t="s">
        <v>8219</v>
      </c>
      <c r="G2206" t="s">
        <v>8224</v>
      </c>
      <c r="H2206" t="s">
        <v>8246</v>
      </c>
      <c r="I2206">
        <v>1312470475</v>
      </c>
      <c r="J2206">
        <v>1308496075</v>
      </c>
      <c r="K2206" t="b">
        <v>0</v>
      </c>
      <c r="L2206">
        <v>62</v>
      </c>
      <c r="M2206" t="b">
        <v>1</v>
      </c>
      <c r="N2206" t="s">
        <v>8274</v>
      </c>
      <c r="O2206" s="8">
        <f t="shared" si="238"/>
        <v>118.5</v>
      </c>
      <c r="P2206" s="9">
        <f t="shared" si="239"/>
        <v>57.338709677419352</v>
      </c>
      <c r="Q2206" t="s">
        <v>8322</v>
      </c>
      <c r="R2206" t="s">
        <v>8323</v>
      </c>
      <c r="S2206" s="13">
        <f t="shared" si="240"/>
        <v>40713.422164351847</v>
      </c>
      <c r="T2206" s="14">
        <f t="shared" si="241"/>
        <v>40759.422164351847</v>
      </c>
      <c r="U2206" s="13" t="str">
        <f t="shared" si="242"/>
        <v>Jun</v>
      </c>
      <c r="V2206" t="str">
        <f t="shared" si="243"/>
        <v>Aug</v>
      </c>
      <c r="W2206" t="str">
        <f t="shared" si="244"/>
        <v>2011</v>
      </c>
    </row>
    <row r="2207" spans="1:23" ht="45" x14ac:dyDescent="0.2">
      <c r="A2207">
        <v>793</v>
      </c>
      <c r="B2207" s="3" t="s">
        <v>794</v>
      </c>
      <c r="C2207" s="3" t="s">
        <v>4903</v>
      </c>
      <c r="D2207">
        <v>2750</v>
      </c>
      <c r="E2207">
        <v>2826.43</v>
      </c>
      <c r="F2207" t="s">
        <v>8219</v>
      </c>
      <c r="G2207" t="s">
        <v>8224</v>
      </c>
      <c r="H2207" t="s">
        <v>8246</v>
      </c>
      <c r="I2207">
        <v>1372827540</v>
      </c>
      <c r="J2207">
        <v>1371491244</v>
      </c>
      <c r="K2207" t="b">
        <v>0</v>
      </c>
      <c r="L2207">
        <v>32</v>
      </c>
      <c r="M2207" t="b">
        <v>1</v>
      </c>
      <c r="N2207" t="s">
        <v>8276</v>
      </c>
      <c r="O2207" s="8">
        <f t="shared" si="238"/>
        <v>102.77927272727271</v>
      </c>
      <c r="P2207" s="9">
        <f t="shared" si="239"/>
        <v>88.325937499999995</v>
      </c>
      <c r="Q2207" t="s">
        <v>8325</v>
      </c>
      <c r="R2207" t="s">
        <v>8326</v>
      </c>
      <c r="S2207" s="13">
        <f t="shared" si="240"/>
        <v>41442.532916666663</v>
      </c>
      <c r="T2207" s="14">
        <f t="shared" si="241"/>
        <v>41457.999305555553</v>
      </c>
      <c r="U2207" s="13" t="str">
        <f t="shared" si="242"/>
        <v>Jun</v>
      </c>
      <c r="V2207" t="str">
        <f t="shared" si="243"/>
        <v>Jul</v>
      </c>
      <c r="W2207" t="str">
        <f t="shared" si="244"/>
        <v>2013</v>
      </c>
    </row>
    <row r="2208" spans="1:23" ht="45" x14ac:dyDescent="0.2">
      <c r="A2208">
        <v>801</v>
      </c>
      <c r="B2208" s="3" t="s">
        <v>802</v>
      </c>
      <c r="C2208" s="3" t="s">
        <v>4911</v>
      </c>
      <c r="D2208">
        <v>2000</v>
      </c>
      <c r="E2208">
        <v>2230.4299999999998</v>
      </c>
      <c r="F2208" t="s">
        <v>8219</v>
      </c>
      <c r="G2208" t="s">
        <v>8224</v>
      </c>
      <c r="H2208" t="s">
        <v>8246</v>
      </c>
      <c r="I2208">
        <v>1309547120</v>
      </c>
      <c r="J2208">
        <v>1306955120</v>
      </c>
      <c r="K2208" t="b">
        <v>0</v>
      </c>
      <c r="L2208">
        <v>51</v>
      </c>
      <c r="M2208" t="b">
        <v>1</v>
      </c>
      <c r="N2208" t="s">
        <v>8276</v>
      </c>
      <c r="O2208" s="8">
        <f t="shared" si="238"/>
        <v>111.52149999999999</v>
      </c>
      <c r="P2208" s="9">
        <f t="shared" si="239"/>
        <v>43.733921568627444</v>
      </c>
      <c r="Q2208" t="s">
        <v>8325</v>
      </c>
      <c r="R2208" t="s">
        <v>8326</v>
      </c>
      <c r="S2208" s="13">
        <f t="shared" si="240"/>
        <v>40695.587037037032</v>
      </c>
      <c r="T2208" s="14">
        <f t="shared" si="241"/>
        <v>40725.587037037032</v>
      </c>
      <c r="U2208" s="13" t="str">
        <f t="shared" si="242"/>
        <v>Jun</v>
      </c>
      <c r="V2208" t="str">
        <f t="shared" si="243"/>
        <v>Jul</v>
      </c>
      <c r="W2208" t="str">
        <f t="shared" si="244"/>
        <v>2011</v>
      </c>
    </row>
    <row r="2209" spans="1:23" ht="30" x14ac:dyDescent="0.2">
      <c r="A2209">
        <v>811</v>
      </c>
      <c r="B2209" s="3" t="s">
        <v>812</v>
      </c>
      <c r="C2209" s="3" t="s">
        <v>4921</v>
      </c>
      <c r="D2209">
        <v>1000</v>
      </c>
      <c r="E2209">
        <v>1040</v>
      </c>
      <c r="F2209" t="s">
        <v>8219</v>
      </c>
      <c r="G2209" t="s">
        <v>8224</v>
      </c>
      <c r="H2209" t="s">
        <v>8246</v>
      </c>
      <c r="I2209">
        <v>1373475120</v>
      </c>
      <c r="J2209">
        <v>1371569202</v>
      </c>
      <c r="K2209" t="b">
        <v>0</v>
      </c>
      <c r="L2209">
        <v>12</v>
      </c>
      <c r="M2209" t="b">
        <v>1</v>
      </c>
      <c r="N2209" t="s">
        <v>8276</v>
      </c>
      <c r="O2209" s="8">
        <f t="shared" si="238"/>
        <v>104</v>
      </c>
      <c r="P2209" s="9">
        <f t="shared" si="239"/>
        <v>86.666666666666671</v>
      </c>
      <c r="Q2209" t="s">
        <v>8325</v>
      </c>
      <c r="R2209" t="s">
        <v>8326</v>
      </c>
      <c r="S2209" s="13">
        <f t="shared" si="240"/>
        <v>41443.435208333329</v>
      </c>
      <c r="T2209" s="14">
        <f t="shared" si="241"/>
        <v>41465.494444444441</v>
      </c>
      <c r="U2209" s="13" t="str">
        <f t="shared" si="242"/>
        <v>Jun</v>
      </c>
      <c r="V2209" t="str">
        <f t="shared" si="243"/>
        <v>Jul</v>
      </c>
      <c r="W2209" t="str">
        <f t="shared" si="244"/>
        <v>2013</v>
      </c>
    </row>
    <row r="2210" spans="1:23" ht="30" x14ac:dyDescent="0.2">
      <c r="A2210">
        <v>813</v>
      </c>
      <c r="B2210" s="3" t="s">
        <v>814</v>
      </c>
      <c r="C2210" s="3" t="s">
        <v>4923</v>
      </c>
      <c r="D2210">
        <v>1500</v>
      </c>
      <c r="E2210">
        <v>2399.94</v>
      </c>
      <c r="F2210" t="s">
        <v>8219</v>
      </c>
      <c r="G2210" t="s">
        <v>8224</v>
      </c>
      <c r="H2210" t="s">
        <v>8246</v>
      </c>
      <c r="I2210">
        <v>1342825365</v>
      </c>
      <c r="J2210">
        <v>1340233365</v>
      </c>
      <c r="K2210" t="b">
        <v>0</v>
      </c>
      <c r="L2210">
        <v>96</v>
      </c>
      <c r="M2210" t="b">
        <v>1</v>
      </c>
      <c r="N2210" t="s">
        <v>8276</v>
      </c>
      <c r="O2210" s="8">
        <f t="shared" si="238"/>
        <v>159.99600000000001</v>
      </c>
      <c r="P2210" s="9">
        <f t="shared" si="239"/>
        <v>24.999375000000001</v>
      </c>
      <c r="Q2210" t="s">
        <v>8325</v>
      </c>
      <c r="R2210" t="s">
        <v>8326</v>
      </c>
      <c r="S2210" s="13">
        <f t="shared" si="240"/>
        <v>41080.751909722218</v>
      </c>
      <c r="T2210" s="14">
        <f t="shared" si="241"/>
        <v>41110.751909722218</v>
      </c>
      <c r="U2210" s="13" t="str">
        <f t="shared" si="242"/>
        <v>Jun</v>
      </c>
      <c r="V2210" t="str">
        <f t="shared" si="243"/>
        <v>Jul</v>
      </c>
      <c r="W2210" t="str">
        <f t="shared" si="244"/>
        <v>2012</v>
      </c>
    </row>
    <row r="2211" spans="1:23" ht="45" x14ac:dyDescent="0.2">
      <c r="A2211">
        <v>828</v>
      </c>
      <c r="B2211" s="3" t="s">
        <v>829</v>
      </c>
      <c r="C2211" s="3" t="s">
        <v>4938</v>
      </c>
      <c r="D2211">
        <v>1300</v>
      </c>
      <c r="E2211">
        <v>1391</v>
      </c>
      <c r="F2211" t="s">
        <v>8219</v>
      </c>
      <c r="G2211" t="s">
        <v>8224</v>
      </c>
      <c r="H2211" t="s">
        <v>8246</v>
      </c>
      <c r="I2211">
        <v>1340641440</v>
      </c>
      <c r="J2211">
        <v>1339549982</v>
      </c>
      <c r="K2211" t="b">
        <v>0</v>
      </c>
      <c r="L2211">
        <v>38</v>
      </c>
      <c r="M2211" t="b">
        <v>1</v>
      </c>
      <c r="N2211" t="s">
        <v>8276</v>
      </c>
      <c r="O2211" s="8">
        <f t="shared" si="238"/>
        <v>107</v>
      </c>
      <c r="P2211" s="9">
        <f t="shared" si="239"/>
        <v>36.60526315789474</v>
      </c>
      <c r="Q2211" t="s">
        <v>8325</v>
      </c>
      <c r="R2211" t="s">
        <v>8326</v>
      </c>
      <c r="S2211" s="13">
        <f t="shared" si="240"/>
        <v>41072.842384259253</v>
      </c>
      <c r="T2211" s="14">
        <f t="shared" si="241"/>
        <v>41085.474999999999</v>
      </c>
      <c r="U2211" s="13" t="str">
        <f t="shared" si="242"/>
        <v>Jun</v>
      </c>
      <c r="V2211" t="str">
        <f t="shared" si="243"/>
        <v>Jun</v>
      </c>
      <c r="W2211" t="str">
        <f t="shared" si="244"/>
        <v>2012</v>
      </c>
    </row>
    <row r="2212" spans="1:23" x14ac:dyDescent="0.2">
      <c r="A2212">
        <v>847</v>
      </c>
      <c r="B2212" s="3" t="s">
        <v>848</v>
      </c>
      <c r="C2212" s="3" t="s">
        <v>4957</v>
      </c>
      <c r="D2212">
        <v>10</v>
      </c>
      <c r="E2212">
        <v>10</v>
      </c>
      <c r="F2212" t="s">
        <v>8219</v>
      </c>
      <c r="G2212" t="s">
        <v>8224</v>
      </c>
      <c r="H2212" t="s">
        <v>8246</v>
      </c>
      <c r="I2212">
        <v>1436555376</v>
      </c>
      <c r="J2212">
        <v>1433963376</v>
      </c>
      <c r="K2212" t="b">
        <v>0</v>
      </c>
      <c r="L2212">
        <v>1</v>
      </c>
      <c r="M2212" t="b">
        <v>1</v>
      </c>
      <c r="N2212" t="s">
        <v>8277</v>
      </c>
      <c r="O2212" s="8">
        <f t="shared" si="238"/>
        <v>100</v>
      </c>
      <c r="P2212" s="9">
        <f t="shared" si="239"/>
        <v>10</v>
      </c>
      <c r="Q2212" t="s">
        <v>8325</v>
      </c>
      <c r="R2212" t="s">
        <v>8327</v>
      </c>
      <c r="S2212" s="13">
        <f t="shared" si="240"/>
        <v>42165.59</v>
      </c>
      <c r="T2212" s="14">
        <f t="shared" si="241"/>
        <v>42195.59</v>
      </c>
      <c r="U2212" s="13" t="str">
        <f t="shared" si="242"/>
        <v>Jun</v>
      </c>
      <c r="V2212" t="str">
        <f t="shared" si="243"/>
        <v>Jul</v>
      </c>
      <c r="W2212" t="str">
        <f t="shared" si="244"/>
        <v>2015</v>
      </c>
    </row>
    <row r="2213" spans="1:23" ht="30" x14ac:dyDescent="0.2">
      <c r="A2213">
        <v>851</v>
      </c>
      <c r="B2213" s="3" t="s">
        <v>852</v>
      </c>
      <c r="C2213" s="3" t="s">
        <v>4961</v>
      </c>
      <c r="D2213">
        <v>2000</v>
      </c>
      <c r="E2213">
        <v>2609</v>
      </c>
      <c r="F2213" t="s">
        <v>8219</v>
      </c>
      <c r="G2213" t="s">
        <v>8230</v>
      </c>
      <c r="H2213" t="s">
        <v>8249</v>
      </c>
      <c r="I2213">
        <v>1469994300</v>
      </c>
      <c r="J2213">
        <v>1464815253</v>
      </c>
      <c r="K2213" t="b">
        <v>0</v>
      </c>
      <c r="L2213">
        <v>70</v>
      </c>
      <c r="M2213" t="b">
        <v>1</v>
      </c>
      <c r="N2213" t="s">
        <v>8277</v>
      </c>
      <c r="O2213" s="8">
        <f t="shared" si="238"/>
        <v>130.44999999999999</v>
      </c>
      <c r="P2213" s="9">
        <f t="shared" si="239"/>
        <v>37.271428571428572</v>
      </c>
      <c r="Q2213" t="s">
        <v>8325</v>
      </c>
      <c r="R2213" t="s">
        <v>8327</v>
      </c>
      <c r="S2213" s="13">
        <f t="shared" si="240"/>
        <v>42522.671909722216</v>
      </c>
      <c r="T2213" s="14">
        <f t="shared" si="241"/>
        <v>42582.614583333336</v>
      </c>
      <c r="U2213" s="13" t="str">
        <f t="shared" si="242"/>
        <v>Jun</v>
      </c>
      <c r="V2213" t="str">
        <f t="shared" si="243"/>
        <v>Jul</v>
      </c>
      <c r="W2213" t="str">
        <f t="shared" si="244"/>
        <v>2016</v>
      </c>
    </row>
    <row r="2214" spans="1:23" ht="30" x14ac:dyDescent="0.2">
      <c r="A2214">
        <v>855</v>
      </c>
      <c r="B2214" s="3" t="s">
        <v>856</v>
      </c>
      <c r="C2214" s="3" t="s">
        <v>4965</v>
      </c>
      <c r="D2214">
        <v>1450</v>
      </c>
      <c r="E2214">
        <v>1500</v>
      </c>
      <c r="F2214" t="s">
        <v>8219</v>
      </c>
      <c r="G2214" t="s">
        <v>8224</v>
      </c>
      <c r="H2214" t="s">
        <v>8246</v>
      </c>
      <c r="I2214">
        <v>1469329217</v>
      </c>
      <c r="J2214">
        <v>1466737217</v>
      </c>
      <c r="K2214" t="b">
        <v>0</v>
      </c>
      <c r="L2214">
        <v>47</v>
      </c>
      <c r="M2214" t="b">
        <v>1</v>
      </c>
      <c r="N2214" t="s">
        <v>8277</v>
      </c>
      <c r="O2214" s="8">
        <f t="shared" si="238"/>
        <v>103.44827586206897</v>
      </c>
      <c r="P2214" s="9">
        <f t="shared" si="239"/>
        <v>31.914893617021278</v>
      </c>
      <c r="Q2214" t="s">
        <v>8325</v>
      </c>
      <c r="R2214" t="s">
        <v>8327</v>
      </c>
      <c r="S2214" s="13">
        <f t="shared" si="240"/>
        <v>42544.916863425919</v>
      </c>
      <c r="T2214" s="14">
        <f t="shared" si="241"/>
        <v>42574.916863425919</v>
      </c>
      <c r="U2214" s="13" t="str">
        <f t="shared" si="242"/>
        <v>Jun</v>
      </c>
      <c r="V2214" t="str">
        <f t="shared" si="243"/>
        <v>Jul</v>
      </c>
      <c r="W2214" t="str">
        <f t="shared" si="244"/>
        <v>2016</v>
      </c>
    </row>
    <row r="2215" spans="1:23" ht="45" x14ac:dyDescent="0.2">
      <c r="A2215">
        <v>1189</v>
      </c>
      <c r="B2215" s="3" t="s">
        <v>1190</v>
      </c>
      <c r="C2215" s="3" t="s">
        <v>5299</v>
      </c>
      <c r="D2215">
        <v>9000</v>
      </c>
      <c r="E2215">
        <v>9700</v>
      </c>
      <c r="F2215" t="s">
        <v>8219</v>
      </c>
      <c r="G2215" t="s">
        <v>8224</v>
      </c>
      <c r="H2215" t="s">
        <v>8246</v>
      </c>
      <c r="I2215">
        <v>1467242995</v>
      </c>
      <c r="J2215">
        <v>1465428595</v>
      </c>
      <c r="K2215" t="b">
        <v>0</v>
      </c>
      <c r="L2215">
        <v>86</v>
      </c>
      <c r="M2215" t="b">
        <v>1</v>
      </c>
      <c r="N2215" t="s">
        <v>8285</v>
      </c>
      <c r="O2215" s="8">
        <f t="shared" si="238"/>
        <v>107.77777777777777</v>
      </c>
      <c r="P2215" s="9">
        <f t="shared" si="239"/>
        <v>112.79069767441861</v>
      </c>
      <c r="Q2215" t="s">
        <v>8338</v>
      </c>
      <c r="R2215" t="s">
        <v>8339</v>
      </c>
      <c r="S2215" s="13">
        <f t="shared" si="240"/>
        <v>42529.770775462959</v>
      </c>
      <c r="T2215" s="14">
        <f t="shared" si="241"/>
        <v>42550.770775462959</v>
      </c>
      <c r="U2215" s="13" t="str">
        <f t="shared" si="242"/>
        <v>Jun</v>
      </c>
      <c r="V2215" t="str">
        <f t="shared" si="243"/>
        <v>Jun</v>
      </c>
      <c r="W2215" t="str">
        <f t="shared" si="244"/>
        <v>2016</v>
      </c>
    </row>
    <row r="2216" spans="1:23" ht="45" x14ac:dyDescent="0.2">
      <c r="A2216">
        <v>1199</v>
      </c>
      <c r="B2216" s="3" t="s">
        <v>1200</v>
      </c>
      <c r="C2216" s="3" t="s">
        <v>5309</v>
      </c>
      <c r="D2216">
        <v>2658</v>
      </c>
      <c r="E2216">
        <v>2693</v>
      </c>
      <c r="F2216" t="s">
        <v>8219</v>
      </c>
      <c r="G2216" t="s">
        <v>8225</v>
      </c>
      <c r="H2216" t="s">
        <v>8247</v>
      </c>
      <c r="I2216">
        <v>1436380200</v>
      </c>
      <c r="J2216">
        <v>1433615400</v>
      </c>
      <c r="K2216" t="b">
        <v>0</v>
      </c>
      <c r="L2216">
        <v>9</v>
      </c>
      <c r="M2216" t="b">
        <v>1</v>
      </c>
      <c r="N2216" t="s">
        <v>8285</v>
      </c>
      <c r="O2216" s="8">
        <f t="shared" si="238"/>
        <v>101.31677953348381</v>
      </c>
      <c r="P2216" s="9">
        <f t="shared" si="239"/>
        <v>299.22222222222223</v>
      </c>
      <c r="Q2216" t="s">
        <v>8338</v>
      </c>
      <c r="R2216" t="s">
        <v>8339</v>
      </c>
      <c r="S2216" s="13">
        <f t="shared" si="240"/>
        <v>42161.562499999993</v>
      </c>
      <c r="T2216" s="14">
        <f t="shared" si="241"/>
        <v>42193.562499999993</v>
      </c>
      <c r="U2216" s="13" t="str">
        <f t="shared" si="242"/>
        <v>Jun</v>
      </c>
      <c r="V2216" t="str">
        <f t="shared" si="243"/>
        <v>Jul</v>
      </c>
      <c r="W2216" t="str">
        <f t="shared" si="244"/>
        <v>2015</v>
      </c>
    </row>
    <row r="2217" spans="1:23" ht="45" x14ac:dyDescent="0.2">
      <c r="A2217">
        <v>1201</v>
      </c>
      <c r="B2217" s="3" t="s">
        <v>1202</v>
      </c>
      <c r="C2217" s="3" t="s">
        <v>5311</v>
      </c>
      <c r="D2217">
        <v>6000</v>
      </c>
      <c r="E2217">
        <v>6146.27</v>
      </c>
      <c r="F2217" t="s">
        <v>8219</v>
      </c>
      <c r="G2217" t="s">
        <v>8225</v>
      </c>
      <c r="H2217" t="s">
        <v>8247</v>
      </c>
      <c r="I2217">
        <v>1468593246</v>
      </c>
      <c r="J2217">
        <v>1466001246</v>
      </c>
      <c r="K2217" t="b">
        <v>0</v>
      </c>
      <c r="L2217">
        <v>111</v>
      </c>
      <c r="M2217" t="b">
        <v>1</v>
      </c>
      <c r="N2217" t="s">
        <v>8285</v>
      </c>
      <c r="O2217" s="8">
        <f t="shared" si="238"/>
        <v>102.43783333333334</v>
      </c>
      <c r="P2217" s="9">
        <f t="shared" si="239"/>
        <v>55.371801801801809</v>
      </c>
      <c r="Q2217" t="s">
        <v>8338</v>
      </c>
      <c r="R2217" t="s">
        <v>8339</v>
      </c>
      <c r="S2217" s="13">
        <f t="shared" si="240"/>
        <v>42536.398680555554</v>
      </c>
      <c r="T2217" s="14">
        <f t="shared" si="241"/>
        <v>42566.398680555554</v>
      </c>
      <c r="U2217" s="13" t="str">
        <f t="shared" si="242"/>
        <v>Jun</v>
      </c>
      <c r="V2217" t="str">
        <f t="shared" si="243"/>
        <v>Jul</v>
      </c>
      <c r="W2217" t="str">
        <f t="shared" si="244"/>
        <v>2016</v>
      </c>
    </row>
    <row r="2218" spans="1:23" ht="45" x14ac:dyDescent="0.2">
      <c r="A2218">
        <v>1217</v>
      </c>
      <c r="B2218" s="3" t="s">
        <v>1218</v>
      </c>
      <c r="C2218" s="3" t="s">
        <v>5327</v>
      </c>
      <c r="D2218">
        <v>26500</v>
      </c>
      <c r="E2218">
        <v>27189</v>
      </c>
      <c r="F2218" t="s">
        <v>8219</v>
      </c>
      <c r="G2218" t="s">
        <v>8224</v>
      </c>
      <c r="H2218" t="s">
        <v>8246</v>
      </c>
      <c r="I2218">
        <v>1468524340</v>
      </c>
      <c r="J2218">
        <v>1465932340</v>
      </c>
      <c r="K2218" t="b">
        <v>0</v>
      </c>
      <c r="L2218">
        <v>183</v>
      </c>
      <c r="M2218" t="b">
        <v>1</v>
      </c>
      <c r="N2218" t="s">
        <v>8285</v>
      </c>
      <c r="O2218" s="8">
        <f t="shared" si="238"/>
        <v>102.60000000000001</v>
      </c>
      <c r="P2218" s="9">
        <f t="shared" si="239"/>
        <v>148.57377049180329</v>
      </c>
      <c r="Q2218" t="s">
        <v>8338</v>
      </c>
      <c r="R2218" t="s">
        <v>8339</v>
      </c>
      <c r="S2218" s="13">
        <f t="shared" si="240"/>
        <v>42535.6011574074</v>
      </c>
      <c r="T2218" s="14">
        <f t="shared" si="241"/>
        <v>42565.6011574074</v>
      </c>
      <c r="U2218" s="13" t="str">
        <f t="shared" si="242"/>
        <v>Jun</v>
      </c>
      <c r="V2218" t="str">
        <f t="shared" si="243"/>
        <v>Jul</v>
      </c>
      <c r="W2218" t="str">
        <f t="shared" si="244"/>
        <v>2016</v>
      </c>
    </row>
    <row r="2219" spans="1:23" ht="45" x14ac:dyDescent="0.2">
      <c r="A2219">
        <v>1249</v>
      </c>
      <c r="B2219" s="3" t="s">
        <v>1250</v>
      </c>
      <c r="C2219" s="3" t="s">
        <v>5359</v>
      </c>
      <c r="D2219">
        <v>5000</v>
      </c>
      <c r="E2219">
        <v>5222</v>
      </c>
      <c r="F2219" t="s">
        <v>8219</v>
      </c>
      <c r="G2219" t="s">
        <v>8224</v>
      </c>
      <c r="H2219" t="s">
        <v>8246</v>
      </c>
      <c r="I2219">
        <v>1341683211</v>
      </c>
      <c r="J2219">
        <v>1339091211</v>
      </c>
      <c r="K2219" t="b">
        <v>1</v>
      </c>
      <c r="L2219">
        <v>81</v>
      </c>
      <c r="M2219" t="b">
        <v>1</v>
      </c>
      <c r="N2219" t="s">
        <v>8276</v>
      </c>
      <c r="O2219" s="8">
        <f t="shared" si="238"/>
        <v>104.44</v>
      </c>
      <c r="P2219" s="9">
        <f t="shared" si="239"/>
        <v>64.46913580246914</v>
      </c>
      <c r="Q2219" t="s">
        <v>8325</v>
      </c>
      <c r="R2219" t="s">
        <v>8326</v>
      </c>
      <c r="S2219" s="13">
        <f t="shared" si="240"/>
        <v>41067.532534722217</v>
      </c>
      <c r="T2219" s="14">
        <f t="shared" si="241"/>
        <v>41097.532534722217</v>
      </c>
      <c r="U2219" s="13" t="str">
        <f t="shared" si="242"/>
        <v>Jun</v>
      </c>
      <c r="V2219" t="str">
        <f t="shared" si="243"/>
        <v>Jul</v>
      </c>
      <c r="W2219" t="str">
        <f t="shared" si="244"/>
        <v>2012</v>
      </c>
    </row>
    <row r="2220" spans="1:23" ht="45" x14ac:dyDescent="0.2">
      <c r="A2220">
        <v>1267</v>
      </c>
      <c r="B2220" s="3" t="s">
        <v>1268</v>
      </c>
      <c r="C2220" s="3" t="s">
        <v>5377</v>
      </c>
      <c r="D2220">
        <v>22000</v>
      </c>
      <c r="E2220">
        <v>22396</v>
      </c>
      <c r="F2220" t="s">
        <v>8219</v>
      </c>
      <c r="G2220" t="s">
        <v>8224</v>
      </c>
      <c r="H2220" t="s">
        <v>8246</v>
      </c>
      <c r="I2220">
        <v>1374674558</v>
      </c>
      <c r="J2220">
        <v>1372082558</v>
      </c>
      <c r="K2220" t="b">
        <v>1</v>
      </c>
      <c r="L2220">
        <v>159</v>
      </c>
      <c r="M2220" t="b">
        <v>1</v>
      </c>
      <c r="N2220" t="s">
        <v>8276</v>
      </c>
      <c r="O2220" s="8">
        <f t="shared" si="238"/>
        <v>101.8</v>
      </c>
      <c r="P2220" s="9">
        <f t="shared" si="239"/>
        <v>140.85534591194968</v>
      </c>
      <c r="Q2220" t="s">
        <v>8325</v>
      </c>
      <c r="R2220" t="s">
        <v>8326</v>
      </c>
      <c r="S2220" s="13">
        <f t="shared" si="240"/>
        <v>41449.376828703702</v>
      </c>
      <c r="T2220" s="14">
        <f t="shared" si="241"/>
        <v>41479.376828703702</v>
      </c>
      <c r="U2220" s="13" t="str">
        <f t="shared" si="242"/>
        <v>Jun</v>
      </c>
      <c r="V2220" t="str">
        <f t="shared" si="243"/>
        <v>Jul</v>
      </c>
      <c r="W2220" t="str">
        <f t="shared" si="244"/>
        <v>2013</v>
      </c>
    </row>
    <row r="2221" spans="1:23" ht="45" x14ac:dyDescent="0.2">
      <c r="A2221">
        <v>1285</v>
      </c>
      <c r="B2221" s="3" t="s">
        <v>1286</v>
      </c>
      <c r="C2221" s="3" t="s">
        <v>5395</v>
      </c>
      <c r="D2221">
        <v>2000</v>
      </c>
      <c r="E2221">
        <v>2033</v>
      </c>
      <c r="F2221" t="s">
        <v>8219</v>
      </c>
      <c r="G2221" t="s">
        <v>8225</v>
      </c>
      <c r="H2221" t="s">
        <v>8247</v>
      </c>
      <c r="I2221">
        <v>1434808775</v>
      </c>
      <c r="J2221">
        <v>1433512775</v>
      </c>
      <c r="K2221" t="b">
        <v>0</v>
      </c>
      <c r="L2221">
        <v>63</v>
      </c>
      <c r="M2221" t="b">
        <v>1</v>
      </c>
      <c r="N2221" t="s">
        <v>8271</v>
      </c>
      <c r="O2221" s="8">
        <f t="shared" si="238"/>
        <v>101.64999999999999</v>
      </c>
      <c r="P2221" s="9">
        <f t="shared" si="239"/>
        <v>32.269841269841272</v>
      </c>
      <c r="Q2221" t="s">
        <v>8317</v>
      </c>
      <c r="R2221" t="s">
        <v>8318</v>
      </c>
      <c r="S2221" s="13">
        <f t="shared" si="240"/>
        <v>42160.374710648146</v>
      </c>
      <c r="T2221" s="14">
        <f t="shared" si="241"/>
        <v>42175.374710648146</v>
      </c>
      <c r="U2221" s="13" t="str">
        <f t="shared" si="242"/>
        <v>Jun</v>
      </c>
      <c r="V2221" t="str">
        <f t="shared" si="243"/>
        <v>Jun</v>
      </c>
      <c r="W2221" t="str">
        <f t="shared" si="244"/>
        <v>2015</v>
      </c>
    </row>
    <row r="2222" spans="1:23" ht="45" x14ac:dyDescent="0.2">
      <c r="A2222">
        <v>1295</v>
      </c>
      <c r="B2222" s="3" t="s">
        <v>1296</v>
      </c>
      <c r="C2222" s="3" t="s">
        <v>5405</v>
      </c>
      <c r="D2222">
        <v>2500</v>
      </c>
      <c r="E2222">
        <v>2549</v>
      </c>
      <c r="F2222" t="s">
        <v>8219</v>
      </c>
      <c r="G2222" t="s">
        <v>8225</v>
      </c>
      <c r="H2222" t="s">
        <v>8247</v>
      </c>
      <c r="I2222">
        <v>1438189200</v>
      </c>
      <c r="J2222">
        <v>1435585497</v>
      </c>
      <c r="K2222" t="b">
        <v>0</v>
      </c>
      <c r="L2222">
        <v>64</v>
      </c>
      <c r="M2222" t="b">
        <v>1</v>
      </c>
      <c r="N2222" t="s">
        <v>8271</v>
      </c>
      <c r="O2222" s="8">
        <f t="shared" si="238"/>
        <v>101.96000000000001</v>
      </c>
      <c r="P2222" s="9">
        <f t="shared" si="239"/>
        <v>39.828125</v>
      </c>
      <c r="Q2222" t="s">
        <v>8317</v>
      </c>
      <c r="R2222" t="s">
        <v>8318</v>
      </c>
      <c r="S2222" s="13">
        <f t="shared" si="240"/>
        <v>42184.364548611113</v>
      </c>
      <c r="T2222" s="14">
        <f t="shared" si="241"/>
        <v>42214.499999999993</v>
      </c>
      <c r="U2222" s="13" t="str">
        <f t="shared" si="242"/>
        <v>Jun</v>
      </c>
      <c r="V2222" t="str">
        <f t="shared" si="243"/>
        <v>Jul</v>
      </c>
      <c r="W2222" t="str">
        <f t="shared" si="244"/>
        <v>2015</v>
      </c>
    </row>
    <row r="2223" spans="1:23" ht="45" x14ac:dyDescent="0.2">
      <c r="A2223">
        <v>1299</v>
      </c>
      <c r="B2223" s="3" t="s">
        <v>1300</v>
      </c>
      <c r="C2223" s="3" t="s">
        <v>5409</v>
      </c>
      <c r="D2223">
        <v>3500</v>
      </c>
      <c r="E2223">
        <v>4340</v>
      </c>
      <c r="F2223" t="s">
        <v>8219</v>
      </c>
      <c r="G2223" t="s">
        <v>8224</v>
      </c>
      <c r="H2223" t="s">
        <v>8246</v>
      </c>
      <c r="I2223">
        <v>1436902359</v>
      </c>
      <c r="J2223">
        <v>1434310359</v>
      </c>
      <c r="K2223" t="b">
        <v>0</v>
      </c>
      <c r="L2223">
        <v>32</v>
      </c>
      <c r="M2223" t="b">
        <v>1</v>
      </c>
      <c r="N2223" t="s">
        <v>8271</v>
      </c>
      <c r="O2223" s="8">
        <f t="shared" si="238"/>
        <v>124</v>
      </c>
      <c r="P2223" s="9">
        <f t="shared" si="239"/>
        <v>135.625</v>
      </c>
      <c r="Q2223" t="s">
        <v>8317</v>
      </c>
      <c r="R2223" t="s">
        <v>8318</v>
      </c>
      <c r="S2223" s="13">
        <f t="shared" si="240"/>
        <v>42169.606006944443</v>
      </c>
      <c r="T2223" s="14">
        <f t="shared" si="241"/>
        <v>42199.606006944443</v>
      </c>
      <c r="U2223" s="13" t="str">
        <f t="shared" si="242"/>
        <v>Jun</v>
      </c>
      <c r="V2223" t="str">
        <f t="shared" si="243"/>
        <v>Jul</v>
      </c>
      <c r="W2223" t="str">
        <f t="shared" si="244"/>
        <v>2015</v>
      </c>
    </row>
    <row r="2224" spans="1:23" ht="45" x14ac:dyDescent="0.2">
      <c r="A2224">
        <v>1344</v>
      </c>
      <c r="B2224" s="3" t="s">
        <v>1345</v>
      </c>
      <c r="C2224" s="3" t="s">
        <v>5454</v>
      </c>
      <c r="D2224">
        <v>1500</v>
      </c>
      <c r="E2224">
        <v>5666</v>
      </c>
      <c r="F2224" t="s">
        <v>8219</v>
      </c>
      <c r="G2224" t="s">
        <v>8229</v>
      </c>
      <c r="H2224" t="s">
        <v>8251</v>
      </c>
      <c r="I2224">
        <v>1467313039</v>
      </c>
      <c r="J2224">
        <v>1464807439</v>
      </c>
      <c r="K2224" t="b">
        <v>0</v>
      </c>
      <c r="L2224">
        <v>139</v>
      </c>
      <c r="M2224" t="b">
        <v>1</v>
      </c>
      <c r="N2224" t="s">
        <v>8274</v>
      </c>
      <c r="O2224" s="8">
        <f t="shared" si="238"/>
        <v>377.73333333333335</v>
      </c>
      <c r="P2224" s="9">
        <f t="shared" si="239"/>
        <v>40.762589928057551</v>
      </c>
      <c r="Q2224" t="s">
        <v>8322</v>
      </c>
      <c r="R2224" t="s">
        <v>8323</v>
      </c>
      <c r="S2224" s="13">
        <f t="shared" si="240"/>
        <v>42522.581469907404</v>
      </c>
      <c r="T2224" s="14">
        <f t="shared" si="241"/>
        <v>42551.581469907404</v>
      </c>
      <c r="U2224" s="13" t="str">
        <f t="shared" si="242"/>
        <v>Jun</v>
      </c>
      <c r="V2224" t="str">
        <f t="shared" si="243"/>
        <v>Jun</v>
      </c>
      <c r="W2224" t="str">
        <f t="shared" si="244"/>
        <v>2016</v>
      </c>
    </row>
    <row r="2225" spans="1:23" ht="45" x14ac:dyDescent="0.2">
      <c r="A2225">
        <v>1345</v>
      </c>
      <c r="B2225" s="3" t="s">
        <v>1346</v>
      </c>
      <c r="C2225" s="3" t="s">
        <v>5455</v>
      </c>
      <c r="D2225">
        <v>300</v>
      </c>
      <c r="E2225">
        <v>375</v>
      </c>
      <c r="F2225" t="s">
        <v>8219</v>
      </c>
      <c r="G2225" t="s">
        <v>8224</v>
      </c>
      <c r="H2225" t="s">
        <v>8246</v>
      </c>
      <c r="I2225">
        <v>1405366359</v>
      </c>
      <c r="J2225">
        <v>1402342359</v>
      </c>
      <c r="K2225" t="b">
        <v>0</v>
      </c>
      <c r="L2225">
        <v>7</v>
      </c>
      <c r="M2225" t="b">
        <v>1</v>
      </c>
      <c r="N2225" t="s">
        <v>8274</v>
      </c>
      <c r="O2225" s="8">
        <f t="shared" si="238"/>
        <v>125</v>
      </c>
      <c r="P2225" s="9">
        <f t="shared" si="239"/>
        <v>53.571428571428569</v>
      </c>
      <c r="Q2225" t="s">
        <v>8322</v>
      </c>
      <c r="R2225" t="s">
        <v>8323</v>
      </c>
      <c r="S2225" s="13">
        <f t="shared" si="240"/>
        <v>41799.606006944443</v>
      </c>
      <c r="T2225" s="14">
        <f t="shared" si="241"/>
        <v>41834.606006944443</v>
      </c>
      <c r="U2225" s="13" t="str">
        <f t="shared" si="242"/>
        <v>Jun</v>
      </c>
      <c r="V2225" t="str">
        <f t="shared" si="243"/>
        <v>Jul</v>
      </c>
      <c r="W2225" t="str">
        <f t="shared" si="244"/>
        <v>2014</v>
      </c>
    </row>
    <row r="2226" spans="1:23" ht="45" x14ac:dyDescent="0.2">
      <c r="A2226">
        <v>1356</v>
      </c>
      <c r="B2226" s="3" t="s">
        <v>1357</v>
      </c>
      <c r="C2226" s="3" t="s">
        <v>5466</v>
      </c>
      <c r="D2226">
        <v>3400</v>
      </c>
      <c r="E2226">
        <v>6215.56</v>
      </c>
      <c r="F2226" t="s">
        <v>8219</v>
      </c>
      <c r="G2226" t="s">
        <v>8224</v>
      </c>
      <c r="H2226" t="s">
        <v>8246</v>
      </c>
      <c r="I2226">
        <v>1372985760</v>
      </c>
      <c r="J2226">
        <v>1370393760</v>
      </c>
      <c r="K2226" t="b">
        <v>0</v>
      </c>
      <c r="L2226">
        <v>87</v>
      </c>
      <c r="M2226" t="b">
        <v>1</v>
      </c>
      <c r="N2226" t="s">
        <v>8274</v>
      </c>
      <c r="O2226" s="8">
        <f t="shared" si="238"/>
        <v>182.81058823529412</v>
      </c>
      <c r="P2226" s="9">
        <f t="shared" si="239"/>
        <v>71.443218390804603</v>
      </c>
      <c r="Q2226" t="s">
        <v>8322</v>
      </c>
      <c r="R2226" t="s">
        <v>8323</v>
      </c>
      <c r="S2226" s="13">
        <f t="shared" si="240"/>
        <v>41429.830555555549</v>
      </c>
      <c r="T2226" s="14">
        <f t="shared" si="241"/>
        <v>41459.830555555549</v>
      </c>
      <c r="U2226" s="13" t="str">
        <f t="shared" si="242"/>
        <v>Jun</v>
      </c>
      <c r="V2226" t="str">
        <f t="shared" si="243"/>
        <v>Jul</v>
      </c>
      <c r="W2226" t="str">
        <f t="shared" si="244"/>
        <v>2013</v>
      </c>
    </row>
    <row r="2227" spans="1:23" x14ac:dyDescent="0.2">
      <c r="A2227">
        <v>1372</v>
      </c>
      <c r="B2227" s="3" t="s">
        <v>1373</v>
      </c>
      <c r="C2227" s="3" t="s">
        <v>5482</v>
      </c>
      <c r="D2227">
        <v>500</v>
      </c>
      <c r="E2227">
        <v>620</v>
      </c>
      <c r="F2227" t="s">
        <v>8219</v>
      </c>
      <c r="G2227" t="s">
        <v>8224</v>
      </c>
      <c r="H2227" t="s">
        <v>8246</v>
      </c>
      <c r="I2227">
        <v>1342115132</v>
      </c>
      <c r="J2227">
        <v>1339523132</v>
      </c>
      <c r="K2227" t="b">
        <v>0</v>
      </c>
      <c r="L2227">
        <v>16</v>
      </c>
      <c r="M2227" t="b">
        <v>1</v>
      </c>
      <c r="N2227" t="s">
        <v>8276</v>
      </c>
      <c r="O2227" s="8">
        <f t="shared" si="238"/>
        <v>124</v>
      </c>
      <c r="P2227" s="9">
        <f t="shared" si="239"/>
        <v>38.75</v>
      </c>
      <c r="Q2227" t="s">
        <v>8325</v>
      </c>
      <c r="R2227" t="s">
        <v>8326</v>
      </c>
      <c r="S2227" s="13">
        <f t="shared" si="240"/>
        <v>41072.53162037037</v>
      </c>
      <c r="T2227" s="14">
        <f t="shared" si="241"/>
        <v>41102.53162037037</v>
      </c>
      <c r="U2227" s="13" t="str">
        <f t="shared" si="242"/>
        <v>Jun</v>
      </c>
      <c r="V2227" t="str">
        <f t="shared" si="243"/>
        <v>Jul</v>
      </c>
      <c r="W2227" t="str">
        <f t="shared" si="244"/>
        <v>2012</v>
      </c>
    </row>
    <row r="2228" spans="1:23" ht="45" x14ac:dyDescent="0.2">
      <c r="A2228">
        <v>1384</v>
      </c>
      <c r="B2228" s="3" t="s">
        <v>1385</v>
      </c>
      <c r="C2228" s="3" t="s">
        <v>5494</v>
      </c>
      <c r="D2228">
        <v>3500</v>
      </c>
      <c r="E2228">
        <v>4343</v>
      </c>
      <c r="F2228" t="s">
        <v>8219</v>
      </c>
      <c r="G2228" t="s">
        <v>8224</v>
      </c>
      <c r="H2228" t="s">
        <v>8246</v>
      </c>
      <c r="I2228">
        <v>1436117922</v>
      </c>
      <c r="J2228">
        <v>1433525922</v>
      </c>
      <c r="K2228" t="b">
        <v>0</v>
      </c>
      <c r="L2228">
        <v>63</v>
      </c>
      <c r="M2228" t="b">
        <v>1</v>
      </c>
      <c r="N2228" t="s">
        <v>8276</v>
      </c>
      <c r="O2228" s="8">
        <f t="shared" si="238"/>
        <v>124.08571428571429</v>
      </c>
      <c r="P2228" s="9">
        <f t="shared" si="239"/>
        <v>68.936507936507937</v>
      </c>
      <c r="Q2228" t="s">
        <v>8325</v>
      </c>
      <c r="R2228" t="s">
        <v>8326</v>
      </c>
      <c r="S2228" s="13">
        <f t="shared" si="240"/>
        <v>42160.526874999996</v>
      </c>
      <c r="T2228" s="14">
        <f t="shared" si="241"/>
        <v>42190.526874999996</v>
      </c>
      <c r="U2228" s="13" t="str">
        <f t="shared" si="242"/>
        <v>Jun</v>
      </c>
      <c r="V2228" t="str">
        <f t="shared" si="243"/>
        <v>Jul</v>
      </c>
      <c r="W2228" t="str">
        <f t="shared" si="244"/>
        <v>2015</v>
      </c>
    </row>
    <row r="2229" spans="1:23" ht="30" x14ac:dyDescent="0.2">
      <c r="A2229">
        <v>1386</v>
      </c>
      <c r="B2229" s="3" t="s">
        <v>1387</v>
      </c>
      <c r="C2229" s="3" t="s">
        <v>5496</v>
      </c>
      <c r="D2229">
        <v>400</v>
      </c>
      <c r="E2229">
        <v>875</v>
      </c>
      <c r="F2229" t="s">
        <v>8219</v>
      </c>
      <c r="G2229" t="s">
        <v>8224</v>
      </c>
      <c r="H2229" t="s">
        <v>8246</v>
      </c>
      <c r="I2229">
        <v>1438183889</v>
      </c>
      <c r="J2229">
        <v>1435591889</v>
      </c>
      <c r="K2229" t="b">
        <v>0</v>
      </c>
      <c r="L2229">
        <v>14</v>
      </c>
      <c r="M2229" t="b">
        <v>1</v>
      </c>
      <c r="N2229" t="s">
        <v>8276</v>
      </c>
      <c r="O2229" s="8">
        <f t="shared" si="238"/>
        <v>218.75</v>
      </c>
      <c r="P2229" s="9">
        <f t="shared" si="239"/>
        <v>62.5</v>
      </c>
      <c r="Q2229" t="s">
        <v>8325</v>
      </c>
      <c r="R2229" t="s">
        <v>8326</v>
      </c>
      <c r="S2229" s="13">
        <f t="shared" si="240"/>
        <v>42184.438530092586</v>
      </c>
      <c r="T2229" s="14">
        <f t="shared" si="241"/>
        <v>42214.438530092586</v>
      </c>
      <c r="U2229" s="13" t="str">
        <f t="shared" si="242"/>
        <v>Jun</v>
      </c>
      <c r="V2229" t="str">
        <f t="shared" si="243"/>
        <v>Jul</v>
      </c>
      <c r="W2229" t="str">
        <f t="shared" si="244"/>
        <v>2015</v>
      </c>
    </row>
    <row r="2230" spans="1:23" ht="45" x14ac:dyDescent="0.2">
      <c r="A2230">
        <v>1398</v>
      </c>
      <c r="B2230" s="3" t="s">
        <v>1399</v>
      </c>
      <c r="C2230" s="3" t="s">
        <v>5508</v>
      </c>
      <c r="D2230">
        <v>4400</v>
      </c>
      <c r="E2230">
        <v>4826</v>
      </c>
      <c r="F2230" t="s">
        <v>8219</v>
      </c>
      <c r="G2230" t="s">
        <v>8224</v>
      </c>
      <c r="H2230" t="s">
        <v>8246</v>
      </c>
      <c r="I2230">
        <v>1467752334</v>
      </c>
      <c r="J2230">
        <v>1465160334</v>
      </c>
      <c r="K2230" t="b">
        <v>0</v>
      </c>
      <c r="L2230">
        <v>65</v>
      </c>
      <c r="M2230" t="b">
        <v>1</v>
      </c>
      <c r="N2230" t="s">
        <v>8276</v>
      </c>
      <c r="O2230" s="8">
        <f t="shared" si="238"/>
        <v>109.68181818181819</v>
      </c>
      <c r="P2230" s="9">
        <f t="shared" si="239"/>
        <v>74.246153846153845</v>
      </c>
      <c r="Q2230" t="s">
        <v>8325</v>
      </c>
      <c r="R2230" t="s">
        <v>8326</v>
      </c>
      <c r="S2230" s="13">
        <f t="shared" si="240"/>
        <v>42526.665902777771</v>
      </c>
      <c r="T2230" s="14">
        <f t="shared" si="241"/>
        <v>42556.665902777771</v>
      </c>
      <c r="U2230" s="13" t="str">
        <f t="shared" si="242"/>
        <v>Jun</v>
      </c>
      <c r="V2230" t="str">
        <f t="shared" si="243"/>
        <v>Jul</v>
      </c>
      <c r="W2230" t="str">
        <f t="shared" si="244"/>
        <v>2016</v>
      </c>
    </row>
    <row r="2231" spans="1:23" ht="45" x14ac:dyDescent="0.2">
      <c r="A2231">
        <v>1403</v>
      </c>
      <c r="B2231" s="3" t="s">
        <v>1404</v>
      </c>
      <c r="C2231" s="3" t="s">
        <v>5513</v>
      </c>
      <c r="D2231">
        <v>4000</v>
      </c>
      <c r="E2231">
        <v>4103</v>
      </c>
      <c r="F2231" t="s">
        <v>8219</v>
      </c>
      <c r="G2231" t="s">
        <v>8224</v>
      </c>
      <c r="H2231" t="s">
        <v>8246</v>
      </c>
      <c r="I2231">
        <v>1374802235</v>
      </c>
      <c r="J2231">
        <v>1372210235</v>
      </c>
      <c r="K2231" t="b">
        <v>0</v>
      </c>
      <c r="L2231">
        <v>66</v>
      </c>
      <c r="M2231" t="b">
        <v>1</v>
      </c>
      <c r="N2231" t="s">
        <v>8276</v>
      </c>
      <c r="O2231" s="8">
        <f t="shared" si="238"/>
        <v>102.57499999999999</v>
      </c>
      <c r="P2231" s="9">
        <f t="shared" si="239"/>
        <v>62.166666666666664</v>
      </c>
      <c r="Q2231" t="s">
        <v>8325</v>
      </c>
      <c r="R2231" t="s">
        <v>8326</v>
      </c>
      <c r="S2231" s="13">
        <f t="shared" si="240"/>
        <v>41450.854571759257</v>
      </c>
      <c r="T2231" s="14">
        <f t="shared" si="241"/>
        <v>41480.854571759257</v>
      </c>
      <c r="U2231" s="13" t="str">
        <f t="shared" si="242"/>
        <v>Jun</v>
      </c>
      <c r="V2231" t="str">
        <f t="shared" si="243"/>
        <v>Jul</v>
      </c>
      <c r="W2231" t="str">
        <f t="shared" si="244"/>
        <v>2013</v>
      </c>
    </row>
    <row r="2232" spans="1:23" ht="30" x14ac:dyDescent="0.2">
      <c r="A2232">
        <v>1501</v>
      </c>
      <c r="B2232" s="3" t="s">
        <v>1502</v>
      </c>
      <c r="C2232" s="3" t="s">
        <v>5611</v>
      </c>
      <c r="D2232">
        <v>52000</v>
      </c>
      <c r="E2232">
        <v>86492</v>
      </c>
      <c r="F2232" t="s">
        <v>8219</v>
      </c>
      <c r="G2232" t="s">
        <v>8229</v>
      </c>
      <c r="H2232" t="s">
        <v>8251</v>
      </c>
      <c r="I2232">
        <v>1436364023</v>
      </c>
      <c r="J2232">
        <v>1433772023</v>
      </c>
      <c r="K2232" t="b">
        <v>1</v>
      </c>
      <c r="L2232">
        <v>885</v>
      </c>
      <c r="M2232" t="b">
        <v>1</v>
      </c>
      <c r="N2232" t="s">
        <v>8285</v>
      </c>
      <c r="O2232" s="8">
        <f t="shared" si="238"/>
        <v>166.33076923076925</v>
      </c>
      <c r="P2232" s="9">
        <f t="shared" si="239"/>
        <v>97.731073446327684</v>
      </c>
      <c r="Q2232" t="s">
        <v>8338</v>
      </c>
      <c r="R2232" t="s">
        <v>8339</v>
      </c>
      <c r="S2232" s="13">
        <f t="shared" si="240"/>
        <v>42163.3752662037</v>
      </c>
      <c r="T2232" s="14">
        <f t="shared" si="241"/>
        <v>42193.3752662037</v>
      </c>
      <c r="U2232" s="13" t="str">
        <f t="shared" si="242"/>
        <v>Jun</v>
      </c>
      <c r="V2232" t="str">
        <f t="shared" si="243"/>
        <v>Jul</v>
      </c>
      <c r="W2232" t="str">
        <f t="shared" si="244"/>
        <v>2015</v>
      </c>
    </row>
    <row r="2233" spans="1:23" ht="45" x14ac:dyDescent="0.2">
      <c r="A2233">
        <v>1506</v>
      </c>
      <c r="B2233" s="3" t="s">
        <v>1507</v>
      </c>
      <c r="C2233" s="3" t="s">
        <v>5616</v>
      </c>
      <c r="D2233">
        <v>1500</v>
      </c>
      <c r="E2233">
        <v>1671</v>
      </c>
      <c r="F2233" t="s">
        <v>8219</v>
      </c>
      <c r="G2233" t="s">
        <v>8225</v>
      </c>
      <c r="H2233" t="s">
        <v>8247</v>
      </c>
      <c r="I2233">
        <v>1406227904</v>
      </c>
      <c r="J2233">
        <v>1403635904</v>
      </c>
      <c r="K2233" t="b">
        <v>1</v>
      </c>
      <c r="L2233">
        <v>43</v>
      </c>
      <c r="M2233" t="b">
        <v>1</v>
      </c>
      <c r="N2233" t="s">
        <v>8285</v>
      </c>
      <c r="O2233" s="8">
        <f t="shared" si="238"/>
        <v>111.4</v>
      </c>
      <c r="P2233" s="9">
        <f t="shared" si="239"/>
        <v>38.860465116279073</v>
      </c>
      <c r="Q2233" t="s">
        <v>8338</v>
      </c>
      <c r="R2233" t="s">
        <v>8339</v>
      </c>
      <c r="S2233" s="13">
        <f t="shared" si="240"/>
        <v>41814.577592592592</v>
      </c>
      <c r="T2233" s="14">
        <f t="shared" si="241"/>
        <v>41844.577592592592</v>
      </c>
      <c r="U2233" s="13" t="str">
        <f t="shared" si="242"/>
        <v>Jun</v>
      </c>
      <c r="V2233" t="str">
        <f t="shared" si="243"/>
        <v>Jul</v>
      </c>
      <c r="W2233" t="str">
        <f t="shared" si="244"/>
        <v>2014</v>
      </c>
    </row>
    <row r="2234" spans="1:23" ht="45" x14ac:dyDescent="0.2">
      <c r="A2234">
        <v>1510</v>
      </c>
      <c r="B2234" s="3" t="s">
        <v>1511</v>
      </c>
      <c r="C2234" s="3" t="s">
        <v>5620</v>
      </c>
      <c r="D2234">
        <v>16000</v>
      </c>
      <c r="E2234">
        <v>16165.6</v>
      </c>
      <c r="F2234" t="s">
        <v>8219</v>
      </c>
      <c r="G2234" t="s">
        <v>8225</v>
      </c>
      <c r="H2234" t="s">
        <v>8247</v>
      </c>
      <c r="I2234">
        <v>1405761278</v>
      </c>
      <c r="J2234">
        <v>1403169278</v>
      </c>
      <c r="K2234" t="b">
        <v>1</v>
      </c>
      <c r="L2234">
        <v>405</v>
      </c>
      <c r="M2234" t="b">
        <v>1</v>
      </c>
      <c r="N2234" t="s">
        <v>8285</v>
      </c>
      <c r="O2234" s="8">
        <f t="shared" si="238"/>
        <v>101.03500000000001</v>
      </c>
      <c r="P2234" s="9">
        <f t="shared" si="239"/>
        <v>39.91506172839506</v>
      </c>
      <c r="Q2234" t="s">
        <v>8338</v>
      </c>
      <c r="R2234" t="s">
        <v>8339</v>
      </c>
      <c r="S2234" s="13">
        <f t="shared" si="240"/>
        <v>41809.176828703705</v>
      </c>
      <c r="T2234" s="14">
        <f t="shared" si="241"/>
        <v>41839.176828703705</v>
      </c>
      <c r="U2234" s="13" t="str">
        <f t="shared" si="242"/>
        <v>Jun</v>
      </c>
      <c r="V2234" t="str">
        <f t="shared" si="243"/>
        <v>Jul</v>
      </c>
      <c r="W2234" t="str">
        <f t="shared" si="244"/>
        <v>2014</v>
      </c>
    </row>
    <row r="2235" spans="1:23" ht="45" x14ac:dyDescent="0.2">
      <c r="A2235">
        <v>1513</v>
      </c>
      <c r="B2235" s="3" t="s">
        <v>1514</v>
      </c>
      <c r="C2235" s="3" t="s">
        <v>5623</v>
      </c>
      <c r="D2235">
        <v>8000</v>
      </c>
      <c r="E2235">
        <v>12001.5</v>
      </c>
      <c r="F2235" t="s">
        <v>8219</v>
      </c>
      <c r="G2235" t="s">
        <v>8225</v>
      </c>
      <c r="H2235" t="s">
        <v>8247</v>
      </c>
      <c r="I2235">
        <v>1405523866</v>
      </c>
      <c r="J2235">
        <v>1402931866</v>
      </c>
      <c r="K2235" t="b">
        <v>1</v>
      </c>
      <c r="L2235">
        <v>215</v>
      </c>
      <c r="M2235" t="b">
        <v>1</v>
      </c>
      <c r="N2235" t="s">
        <v>8285</v>
      </c>
      <c r="O2235" s="8">
        <f t="shared" si="238"/>
        <v>150.01875000000001</v>
      </c>
      <c r="P2235" s="9">
        <f t="shared" si="239"/>
        <v>55.82093023255814</v>
      </c>
      <c r="Q2235" t="s">
        <v>8338</v>
      </c>
      <c r="R2235" t="s">
        <v>8339</v>
      </c>
      <c r="S2235" s="13">
        <f t="shared" si="240"/>
        <v>41806.42900462963</v>
      </c>
      <c r="T2235" s="14">
        <f t="shared" si="241"/>
        <v>41836.42900462963</v>
      </c>
      <c r="U2235" s="13" t="str">
        <f t="shared" si="242"/>
        <v>Jun</v>
      </c>
      <c r="V2235" t="str">
        <f t="shared" si="243"/>
        <v>Jul</v>
      </c>
      <c r="W2235" t="str">
        <f t="shared" si="244"/>
        <v>2014</v>
      </c>
    </row>
    <row r="2236" spans="1:23" ht="45" x14ac:dyDescent="0.2">
      <c r="A2236">
        <v>1613</v>
      </c>
      <c r="B2236" s="3" t="s">
        <v>1614</v>
      </c>
      <c r="C2236" s="3" t="s">
        <v>5723</v>
      </c>
      <c r="D2236">
        <v>1000</v>
      </c>
      <c r="E2236">
        <v>1015</v>
      </c>
      <c r="F2236" t="s">
        <v>8219</v>
      </c>
      <c r="G2236" t="s">
        <v>8224</v>
      </c>
      <c r="H2236" t="s">
        <v>8246</v>
      </c>
      <c r="I2236">
        <v>1342921202</v>
      </c>
      <c r="J2236">
        <v>1340329202</v>
      </c>
      <c r="K2236" t="b">
        <v>0</v>
      </c>
      <c r="L2236">
        <v>26</v>
      </c>
      <c r="M2236" t="b">
        <v>1</v>
      </c>
      <c r="N2236" t="s">
        <v>8276</v>
      </c>
      <c r="O2236" s="8">
        <f t="shared" si="238"/>
        <v>101.49999999999999</v>
      </c>
      <c r="P2236" s="9">
        <f t="shared" si="239"/>
        <v>39.03846153846154</v>
      </c>
      <c r="Q2236" t="s">
        <v>8325</v>
      </c>
      <c r="R2236" t="s">
        <v>8326</v>
      </c>
      <c r="S2236" s="13">
        <f t="shared" si="240"/>
        <v>41081.861134259256</v>
      </c>
      <c r="T2236" s="14">
        <f t="shared" si="241"/>
        <v>41111.861134259256</v>
      </c>
      <c r="U2236" s="13" t="str">
        <f t="shared" si="242"/>
        <v>Jun</v>
      </c>
      <c r="V2236" t="str">
        <f t="shared" si="243"/>
        <v>Jul</v>
      </c>
      <c r="W2236" t="str">
        <f t="shared" si="244"/>
        <v>2012</v>
      </c>
    </row>
    <row r="2237" spans="1:23" ht="45" x14ac:dyDescent="0.2">
      <c r="A2237">
        <v>1614</v>
      </c>
      <c r="B2237" s="3" t="s">
        <v>1615</v>
      </c>
      <c r="C2237" s="3" t="s">
        <v>5724</v>
      </c>
      <c r="D2237">
        <v>5000</v>
      </c>
      <c r="E2237">
        <v>5135</v>
      </c>
      <c r="F2237" t="s">
        <v>8219</v>
      </c>
      <c r="G2237" t="s">
        <v>8224</v>
      </c>
      <c r="H2237" t="s">
        <v>8246</v>
      </c>
      <c r="I2237">
        <v>1407085200</v>
      </c>
      <c r="J2237">
        <v>1401924769</v>
      </c>
      <c r="K2237" t="b">
        <v>0</v>
      </c>
      <c r="L2237">
        <v>77</v>
      </c>
      <c r="M2237" t="b">
        <v>1</v>
      </c>
      <c r="N2237" t="s">
        <v>8276</v>
      </c>
      <c r="O2237" s="8">
        <f t="shared" si="238"/>
        <v>102.69999999999999</v>
      </c>
      <c r="P2237" s="9">
        <f t="shared" si="239"/>
        <v>66.688311688311686</v>
      </c>
      <c r="Q2237" t="s">
        <v>8325</v>
      </c>
      <c r="R2237" t="s">
        <v>8326</v>
      </c>
      <c r="S2237" s="13">
        <f t="shared" si="240"/>
        <v>41794.772789351853</v>
      </c>
      <c r="T2237" s="14">
        <f t="shared" si="241"/>
        <v>41854.5</v>
      </c>
      <c r="U2237" s="13" t="str">
        <f t="shared" si="242"/>
        <v>Jun</v>
      </c>
      <c r="V2237" t="str">
        <f t="shared" si="243"/>
        <v>Aug</v>
      </c>
      <c r="W2237" t="str">
        <f t="shared" si="244"/>
        <v>2014</v>
      </c>
    </row>
    <row r="2238" spans="1:23" ht="45" x14ac:dyDescent="0.2">
      <c r="A2238">
        <v>1623</v>
      </c>
      <c r="B2238" s="3" t="s">
        <v>1624</v>
      </c>
      <c r="C2238" s="3" t="s">
        <v>5733</v>
      </c>
      <c r="D2238">
        <v>750</v>
      </c>
      <c r="E2238">
        <v>758</v>
      </c>
      <c r="F2238" t="s">
        <v>8219</v>
      </c>
      <c r="G2238" t="s">
        <v>8225</v>
      </c>
      <c r="H2238" t="s">
        <v>8247</v>
      </c>
      <c r="I2238">
        <v>1377621089</v>
      </c>
      <c r="J2238">
        <v>1372437089</v>
      </c>
      <c r="K2238" t="b">
        <v>0</v>
      </c>
      <c r="L2238">
        <v>18</v>
      </c>
      <c r="M2238" t="b">
        <v>1</v>
      </c>
      <c r="N2238" t="s">
        <v>8276</v>
      </c>
      <c r="O2238" s="8">
        <f t="shared" si="238"/>
        <v>101.06666666666666</v>
      </c>
      <c r="P2238" s="9">
        <f t="shared" si="239"/>
        <v>42.111111111111114</v>
      </c>
      <c r="Q2238" t="s">
        <v>8325</v>
      </c>
      <c r="R2238" t="s">
        <v>8326</v>
      </c>
      <c r="S2238" s="13">
        <f t="shared" si="240"/>
        <v>41453.480196759258</v>
      </c>
      <c r="T2238" s="14">
        <f t="shared" si="241"/>
        <v>41513.480196759258</v>
      </c>
      <c r="U2238" s="13" t="str">
        <f t="shared" si="242"/>
        <v>Jun</v>
      </c>
      <c r="V2238" t="str">
        <f t="shared" si="243"/>
        <v>Aug</v>
      </c>
      <c r="W2238" t="str">
        <f t="shared" si="244"/>
        <v>2013</v>
      </c>
    </row>
    <row r="2239" spans="1:23" ht="60" x14ac:dyDescent="0.2">
      <c r="A2239">
        <v>1679</v>
      </c>
      <c r="B2239" s="3" t="s">
        <v>1680</v>
      </c>
      <c r="C2239" s="3" t="s">
        <v>5789</v>
      </c>
      <c r="D2239">
        <v>2000</v>
      </c>
      <c r="E2239">
        <v>3500</v>
      </c>
      <c r="F2239" t="s">
        <v>8219</v>
      </c>
      <c r="G2239" t="s">
        <v>8224</v>
      </c>
      <c r="H2239" t="s">
        <v>8246</v>
      </c>
      <c r="I2239">
        <v>1311298745</v>
      </c>
      <c r="J2239">
        <v>1309311545</v>
      </c>
      <c r="K2239" t="b">
        <v>0</v>
      </c>
      <c r="L2239">
        <v>56</v>
      </c>
      <c r="M2239" t="b">
        <v>1</v>
      </c>
      <c r="N2239" t="s">
        <v>8292</v>
      </c>
      <c r="O2239" s="8">
        <f t="shared" si="238"/>
        <v>175</v>
      </c>
      <c r="P2239" s="9">
        <f t="shared" si="239"/>
        <v>62.5</v>
      </c>
      <c r="Q2239" t="s">
        <v>8325</v>
      </c>
      <c r="R2239" t="s">
        <v>8346</v>
      </c>
      <c r="S2239" s="13">
        <f t="shared" si="240"/>
        <v>40722.860474537032</v>
      </c>
      <c r="T2239" s="14">
        <f t="shared" si="241"/>
        <v>40745.860474537032</v>
      </c>
      <c r="U2239" s="13" t="str">
        <f t="shared" si="242"/>
        <v>Jun</v>
      </c>
      <c r="V2239" t="str">
        <f t="shared" si="243"/>
        <v>Jul</v>
      </c>
      <c r="W2239" t="str">
        <f t="shared" si="244"/>
        <v>2011</v>
      </c>
    </row>
    <row r="2240" spans="1:23" ht="30" x14ac:dyDescent="0.2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8">
        <f t="shared" si="238"/>
        <v>117.5</v>
      </c>
      <c r="P2240" s="9">
        <f t="shared" si="239"/>
        <v>47</v>
      </c>
      <c r="Q2240" t="s">
        <v>8325</v>
      </c>
      <c r="R2240" t="s">
        <v>8346</v>
      </c>
      <c r="S2240" s="13">
        <f t="shared" si="240"/>
        <v>41802.549386574072</v>
      </c>
      <c r="T2240" s="14">
        <f t="shared" si="241"/>
        <v>41832.549386574072</v>
      </c>
      <c r="U2240" s="13" t="str">
        <f t="shared" si="242"/>
        <v>Jun</v>
      </c>
      <c r="V2240" t="str">
        <f t="shared" si="243"/>
        <v>Jul</v>
      </c>
      <c r="W2240" t="str">
        <f t="shared" si="244"/>
        <v>2014</v>
      </c>
    </row>
    <row r="2241" spans="1:23" ht="45" x14ac:dyDescent="0.2">
      <c r="A2241">
        <v>1825</v>
      </c>
      <c r="B2241" s="3" t="s">
        <v>1826</v>
      </c>
      <c r="C2241" s="3" t="s">
        <v>5935</v>
      </c>
      <c r="D2241">
        <v>2000</v>
      </c>
      <c r="E2241">
        <v>2101</v>
      </c>
      <c r="F2241" t="s">
        <v>8219</v>
      </c>
      <c r="G2241" t="s">
        <v>8224</v>
      </c>
      <c r="H2241" t="s">
        <v>8246</v>
      </c>
      <c r="I2241">
        <v>1373572903</v>
      </c>
      <c r="J2241">
        <v>1371585703</v>
      </c>
      <c r="K2241" t="b">
        <v>0</v>
      </c>
      <c r="L2241">
        <v>50</v>
      </c>
      <c r="M2241" t="b">
        <v>1</v>
      </c>
      <c r="N2241" t="s">
        <v>8276</v>
      </c>
      <c r="O2241" s="8">
        <f t="shared" si="238"/>
        <v>105.05</v>
      </c>
      <c r="P2241" s="9">
        <f t="shared" si="239"/>
        <v>42.02</v>
      </c>
      <c r="Q2241" t="s">
        <v>8325</v>
      </c>
      <c r="R2241" t="s">
        <v>8326</v>
      </c>
      <c r="S2241" s="13">
        <f t="shared" si="240"/>
        <v>41443.626192129625</v>
      </c>
      <c r="T2241" s="14">
        <f t="shared" si="241"/>
        <v>41466.626192129625</v>
      </c>
      <c r="U2241" s="13" t="str">
        <f t="shared" si="242"/>
        <v>Jun</v>
      </c>
      <c r="V2241" t="str">
        <f t="shared" si="243"/>
        <v>Jul</v>
      </c>
      <c r="W2241" t="str">
        <f t="shared" si="244"/>
        <v>2013</v>
      </c>
    </row>
    <row r="2242" spans="1:23" ht="90" x14ac:dyDescent="0.2">
      <c r="A2242">
        <v>1845</v>
      </c>
      <c r="B2242" s="3" t="s">
        <v>1846</v>
      </c>
      <c r="C2242" s="3" t="s">
        <v>5955</v>
      </c>
      <c r="D2242">
        <v>1000</v>
      </c>
      <c r="E2242">
        <v>1000</v>
      </c>
      <c r="F2242" t="s">
        <v>8219</v>
      </c>
      <c r="G2242" t="s">
        <v>8224</v>
      </c>
      <c r="H2242" t="s">
        <v>8246</v>
      </c>
      <c r="I2242">
        <v>1466139300</v>
      </c>
      <c r="J2242">
        <v>1464854398</v>
      </c>
      <c r="K2242" t="b">
        <v>0</v>
      </c>
      <c r="L2242">
        <v>19</v>
      </c>
      <c r="M2242" t="b">
        <v>1</v>
      </c>
      <c r="N2242" t="s">
        <v>8276</v>
      </c>
      <c r="O2242" s="8">
        <f t="shared" ref="O2242:O2305" si="245">(E2242/D2242)*100</f>
        <v>100</v>
      </c>
      <c r="P2242" s="9">
        <f t="shared" ref="P2242:P2305" si="246">IFERROR(E2242/L2242,0)</f>
        <v>52.631578947368418</v>
      </c>
      <c r="Q2242" t="s">
        <v>8325</v>
      </c>
      <c r="R2242" t="s">
        <v>8326</v>
      </c>
      <c r="S2242" s="13">
        <f t="shared" ref="S2242:S2305" si="247">(J2242/86400)+25569+(-5/24)</f>
        <v>42523.124976851854</v>
      </c>
      <c r="T2242" s="14">
        <f t="shared" ref="T2242:T2305" si="248">(I2242/86400)+25569+(-5/24)</f>
        <v>42537.996527777774</v>
      </c>
      <c r="U2242" s="13" t="str">
        <f t="shared" ref="U2242:U2305" si="249">TEXT((S2242),"mmm")</f>
        <v>Jun</v>
      </c>
      <c r="V2242" t="str">
        <f t="shared" ref="V2242:V2305" si="250">TEXT((T2242),"mmm")</f>
        <v>Jun</v>
      </c>
      <c r="W2242" t="str">
        <f t="shared" ref="W2242:W2305" si="251">TEXT((S2242),"yyyy")</f>
        <v>2016</v>
      </c>
    </row>
    <row r="2243" spans="1:23" ht="45" x14ac:dyDescent="0.2">
      <c r="A2243">
        <v>1850</v>
      </c>
      <c r="B2243" s="3" t="s">
        <v>1851</v>
      </c>
      <c r="C2243" s="3" t="s">
        <v>5960</v>
      </c>
      <c r="D2243">
        <v>9000</v>
      </c>
      <c r="E2243">
        <v>9137</v>
      </c>
      <c r="F2243" t="s">
        <v>8219</v>
      </c>
      <c r="G2243" t="s">
        <v>8224</v>
      </c>
      <c r="H2243" t="s">
        <v>8246</v>
      </c>
      <c r="I2243">
        <v>1405033300</v>
      </c>
      <c r="J2243">
        <v>1402441300</v>
      </c>
      <c r="K2243" t="b">
        <v>0</v>
      </c>
      <c r="L2243">
        <v>179</v>
      </c>
      <c r="M2243" t="b">
        <v>1</v>
      </c>
      <c r="N2243" t="s">
        <v>8276</v>
      </c>
      <c r="O2243" s="8">
        <f t="shared" si="245"/>
        <v>101.52222222222223</v>
      </c>
      <c r="P2243" s="9">
        <f t="shared" si="246"/>
        <v>51.044692737430168</v>
      </c>
      <c r="Q2243" t="s">
        <v>8325</v>
      </c>
      <c r="R2243" t="s">
        <v>8326</v>
      </c>
      <c r="S2243" s="13">
        <f t="shared" si="247"/>
        <v>41800.751157407409</v>
      </c>
      <c r="T2243" s="14">
        <f t="shared" si="248"/>
        <v>41830.751157407409</v>
      </c>
      <c r="U2243" s="13" t="str">
        <f t="shared" si="249"/>
        <v>Jun</v>
      </c>
      <c r="V2243" t="str">
        <f t="shared" si="250"/>
        <v>Jul</v>
      </c>
      <c r="W2243" t="str">
        <f t="shared" si="251"/>
        <v>2014</v>
      </c>
    </row>
    <row r="2244" spans="1:23" ht="45" x14ac:dyDescent="0.2">
      <c r="A2244">
        <v>1856</v>
      </c>
      <c r="B2244" s="3" t="s">
        <v>1857</v>
      </c>
      <c r="C2244" s="3" t="s">
        <v>5966</v>
      </c>
      <c r="D2244">
        <v>2000</v>
      </c>
      <c r="E2244">
        <v>2025</v>
      </c>
      <c r="F2244" t="s">
        <v>8219</v>
      </c>
      <c r="G2244" t="s">
        <v>8224</v>
      </c>
      <c r="H2244" t="s">
        <v>8246</v>
      </c>
      <c r="I2244">
        <v>1405715472</v>
      </c>
      <c r="J2244">
        <v>1403901072</v>
      </c>
      <c r="K2244" t="b">
        <v>0</v>
      </c>
      <c r="L2244">
        <v>38</v>
      </c>
      <c r="M2244" t="b">
        <v>1</v>
      </c>
      <c r="N2244" t="s">
        <v>8276</v>
      </c>
      <c r="O2244" s="8">
        <f t="shared" si="245"/>
        <v>101.25</v>
      </c>
      <c r="P2244" s="9">
        <f t="shared" si="246"/>
        <v>53.289473684210527</v>
      </c>
      <c r="Q2244" t="s">
        <v>8325</v>
      </c>
      <c r="R2244" t="s">
        <v>8326</v>
      </c>
      <c r="S2244" s="13">
        <f t="shared" si="247"/>
        <v>41817.64666666666</v>
      </c>
      <c r="T2244" s="14">
        <f t="shared" si="248"/>
        <v>41838.64666666666</v>
      </c>
      <c r="U2244" s="13" t="str">
        <f t="shared" si="249"/>
        <v>Jun</v>
      </c>
      <c r="V2244" t="str">
        <f t="shared" si="250"/>
        <v>Jul</v>
      </c>
      <c r="W2244" t="str">
        <f t="shared" si="251"/>
        <v>2014</v>
      </c>
    </row>
    <row r="2245" spans="1:23" ht="45" x14ac:dyDescent="0.2">
      <c r="A2245">
        <v>1882</v>
      </c>
      <c r="B2245" s="3" t="s">
        <v>1883</v>
      </c>
      <c r="C2245" s="3" t="s">
        <v>5992</v>
      </c>
      <c r="D2245">
        <v>3350</v>
      </c>
      <c r="E2245">
        <v>3380</v>
      </c>
      <c r="F2245" t="s">
        <v>8219</v>
      </c>
      <c r="G2245" t="s">
        <v>8224</v>
      </c>
      <c r="H2245" t="s">
        <v>8246</v>
      </c>
      <c r="I2245">
        <v>1341964080</v>
      </c>
      <c r="J2245">
        <v>1339109212</v>
      </c>
      <c r="K2245" t="b">
        <v>0</v>
      </c>
      <c r="L2245">
        <v>81</v>
      </c>
      <c r="M2245" t="b">
        <v>1</v>
      </c>
      <c r="N2245" t="s">
        <v>8279</v>
      </c>
      <c r="O2245" s="8">
        <f t="shared" si="245"/>
        <v>100.8955223880597</v>
      </c>
      <c r="P2245" s="9">
        <f t="shared" si="246"/>
        <v>41.728395061728392</v>
      </c>
      <c r="Q2245" t="s">
        <v>8325</v>
      </c>
      <c r="R2245" t="s">
        <v>8329</v>
      </c>
      <c r="S2245" s="13">
        <f t="shared" si="247"/>
        <v>41067.740879629629</v>
      </c>
      <c r="T2245" s="14">
        <f t="shared" si="248"/>
        <v>41100.783333333333</v>
      </c>
      <c r="U2245" s="13" t="str">
        <f t="shared" si="249"/>
        <v>Jun</v>
      </c>
      <c r="V2245" t="str">
        <f t="shared" si="250"/>
        <v>Jul</v>
      </c>
      <c r="W2245" t="str">
        <f t="shared" si="251"/>
        <v>2012</v>
      </c>
    </row>
    <row r="2246" spans="1:23" ht="45" x14ac:dyDescent="0.2">
      <c r="A2246">
        <v>1891</v>
      </c>
      <c r="B2246" s="3" t="s">
        <v>1892</v>
      </c>
      <c r="C2246" s="3" t="s">
        <v>6001</v>
      </c>
      <c r="D2246">
        <v>10000</v>
      </c>
      <c r="E2246">
        <v>10555</v>
      </c>
      <c r="F2246" t="s">
        <v>8219</v>
      </c>
      <c r="G2246" t="s">
        <v>8224</v>
      </c>
      <c r="H2246" t="s">
        <v>8246</v>
      </c>
      <c r="I2246">
        <v>1279778400</v>
      </c>
      <c r="J2246">
        <v>1275851354</v>
      </c>
      <c r="K2246" t="b">
        <v>0</v>
      </c>
      <c r="L2246">
        <v>120</v>
      </c>
      <c r="M2246" t="b">
        <v>1</v>
      </c>
      <c r="N2246" t="s">
        <v>8279</v>
      </c>
      <c r="O2246" s="8">
        <f t="shared" si="245"/>
        <v>105.55000000000001</v>
      </c>
      <c r="P2246" s="9">
        <f t="shared" si="246"/>
        <v>87.958333333333329</v>
      </c>
      <c r="Q2246" t="s">
        <v>8325</v>
      </c>
      <c r="R2246" t="s">
        <v>8329</v>
      </c>
      <c r="S2246" s="13">
        <f t="shared" si="247"/>
        <v>40335.589745370366</v>
      </c>
      <c r="T2246" s="14">
        <f t="shared" si="248"/>
        <v>40381.041666666664</v>
      </c>
      <c r="U2246" s="13" t="str">
        <f t="shared" si="249"/>
        <v>Jun</v>
      </c>
      <c r="V2246" t="str">
        <f t="shared" si="250"/>
        <v>Jul</v>
      </c>
      <c r="W2246" t="str">
        <f t="shared" si="251"/>
        <v>2010</v>
      </c>
    </row>
    <row r="2247" spans="1:23" ht="30" x14ac:dyDescent="0.2">
      <c r="A2247">
        <v>1921</v>
      </c>
      <c r="B2247" s="3" t="s">
        <v>1922</v>
      </c>
      <c r="C2247" s="3" t="s">
        <v>6031</v>
      </c>
      <c r="D2247">
        <v>1500</v>
      </c>
      <c r="E2247">
        <v>2052</v>
      </c>
      <c r="F2247" t="s">
        <v>8219</v>
      </c>
      <c r="G2247" t="s">
        <v>8224</v>
      </c>
      <c r="H2247" t="s">
        <v>8246</v>
      </c>
      <c r="I2247">
        <v>1342243143</v>
      </c>
      <c r="J2247">
        <v>1339651143</v>
      </c>
      <c r="K2247" t="b">
        <v>0</v>
      </c>
      <c r="L2247">
        <v>38</v>
      </c>
      <c r="M2247" t="b">
        <v>1</v>
      </c>
      <c r="N2247" t="s">
        <v>8279</v>
      </c>
      <c r="O2247" s="8">
        <f t="shared" si="245"/>
        <v>136.80000000000001</v>
      </c>
      <c r="P2247" s="9">
        <f t="shared" si="246"/>
        <v>54</v>
      </c>
      <c r="Q2247" t="s">
        <v>8325</v>
      </c>
      <c r="R2247" t="s">
        <v>8329</v>
      </c>
      <c r="S2247" s="13">
        <f t="shared" si="247"/>
        <v>41074.013229166667</v>
      </c>
      <c r="T2247" s="14">
        <f t="shared" si="248"/>
        <v>41104.013229166667</v>
      </c>
      <c r="U2247" s="13" t="str">
        <f t="shared" si="249"/>
        <v>Jun</v>
      </c>
      <c r="V2247" t="str">
        <f t="shared" si="250"/>
        <v>Jul</v>
      </c>
      <c r="W2247" t="str">
        <f t="shared" si="251"/>
        <v>2012</v>
      </c>
    </row>
    <row r="2248" spans="1:23" ht="45" x14ac:dyDescent="0.2">
      <c r="A2248">
        <v>1938</v>
      </c>
      <c r="B2248" s="3" t="s">
        <v>1939</v>
      </c>
      <c r="C2248" s="3" t="s">
        <v>6048</v>
      </c>
      <c r="D2248">
        <v>15000</v>
      </c>
      <c r="E2248">
        <v>17390</v>
      </c>
      <c r="F2248" t="s">
        <v>8219</v>
      </c>
      <c r="G2248" t="s">
        <v>8224</v>
      </c>
      <c r="H2248" t="s">
        <v>8246</v>
      </c>
      <c r="I2248">
        <v>1372741200</v>
      </c>
      <c r="J2248">
        <v>1370067231</v>
      </c>
      <c r="K2248" t="b">
        <v>0</v>
      </c>
      <c r="L2248">
        <v>114</v>
      </c>
      <c r="M2248" t="b">
        <v>1</v>
      </c>
      <c r="N2248" t="s">
        <v>8279</v>
      </c>
      <c r="O2248" s="8">
        <f t="shared" si="245"/>
        <v>115.93333333333334</v>
      </c>
      <c r="P2248" s="9">
        <f t="shared" si="246"/>
        <v>152.54385964912279</v>
      </c>
      <c r="Q2248" t="s">
        <v>8325</v>
      </c>
      <c r="R2248" t="s">
        <v>8329</v>
      </c>
      <c r="S2248" s="13">
        <f t="shared" si="247"/>
        <v>41426.05128472222</v>
      </c>
      <c r="T2248" s="14">
        <f t="shared" si="248"/>
        <v>41457</v>
      </c>
      <c r="U2248" s="13" t="str">
        <f t="shared" si="249"/>
        <v>Jun</v>
      </c>
      <c r="V2248" t="str">
        <f t="shared" si="250"/>
        <v>Jul</v>
      </c>
      <c r="W2248" t="str">
        <f t="shared" si="251"/>
        <v>2013</v>
      </c>
    </row>
    <row r="2249" spans="1:23" ht="45" x14ac:dyDescent="0.2">
      <c r="A2249">
        <v>1943</v>
      </c>
      <c r="B2249" s="3" t="s">
        <v>1944</v>
      </c>
      <c r="C2249" s="3" t="s">
        <v>6053</v>
      </c>
      <c r="D2249">
        <v>10000</v>
      </c>
      <c r="E2249">
        <v>170525</v>
      </c>
      <c r="F2249" t="s">
        <v>8219</v>
      </c>
      <c r="G2249" t="s">
        <v>8224</v>
      </c>
      <c r="H2249" t="s">
        <v>8246</v>
      </c>
      <c r="I2249">
        <v>1470896916</v>
      </c>
      <c r="J2249">
        <v>1467008916</v>
      </c>
      <c r="K2249" t="b">
        <v>1</v>
      </c>
      <c r="L2249">
        <v>2478</v>
      </c>
      <c r="M2249" t="b">
        <v>1</v>
      </c>
      <c r="N2249" t="s">
        <v>8295</v>
      </c>
      <c r="O2249" s="8">
        <f t="shared" si="245"/>
        <v>1705.2499999999998</v>
      </c>
      <c r="P2249" s="9">
        <f t="shared" si="246"/>
        <v>68.815577078288939</v>
      </c>
      <c r="Q2249" t="s">
        <v>8319</v>
      </c>
      <c r="R2249" t="s">
        <v>8349</v>
      </c>
      <c r="S2249" s="13">
        <f t="shared" si="247"/>
        <v>42548.061527777776</v>
      </c>
      <c r="T2249" s="14">
        <f t="shared" si="248"/>
        <v>42593.061527777776</v>
      </c>
      <c r="U2249" s="13" t="str">
        <f t="shared" si="249"/>
        <v>Jun</v>
      </c>
      <c r="V2249" t="str">
        <f t="shared" si="250"/>
        <v>Aug</v>
      </c>
      <c r="W2249" t="str">
        <f t="shared" si="251"/>
        <v>2016</v>
      </c>
    </row>
    <row r="2250" spans="1:23" ht="45" x14ac:dyDescent="0.2">
      <c r="A2250">
        <v>1945</v>
      </c>
      <c r="B2250" s="3" t="s">
        <v>1946</v>
      </c>
      <c r="C2250" s="3" t="s">
        <v>6055</v>
      </c>
      <c r="D2250">
        <v>100000</v>
      </c>
      <c r="E2250">
        <v>348018</v>
      </c>
      <c r="F2250" t="s">
        <v>8219</v>
      </c>
      <c r="G2250" t="s">
        <v>8227</v>
      </c>
      <c r="H2250" t="s">
        <v>8249</v>
      </c>
      <c r="I2250">
        <v>1436680958</v>
      </c>
      <c r="J2250">
        <v>1433224958</v>
      </c>
      <c r="K2250" t="b">
        <v>1</v>
      </c>
      <c r="L2250">
        <v>680</v>
      </c>
      <c r="M2250" t="b">
        <v>1</v>
      </c>
      <c r="N2250" t="s">
        <v>8295</v>
      </c>
      <c r="O2250" s="8">
        <f t="shared" si="245"/>
        <v>348.01799999999997</v>
      </c>
      <c r="P2250" s="9">
        <f t="shared" si="246"/>
        <v>511.79117647058825</v>
      </c>
      <c r="Q2250" t="s">
        <v>8319</v>
      </c>
      <c r="R2250" t="s">
        <v>8349</v>
      </c>
      <c r="S2250" s="13">
        <f t="shared" si="247"/>
        <v>42157.043495370366</v>
      </c>
      <c r="T2250" s="14">
        <f t="shared" si="248"/>
        <v>42197.043495370366</v>
      </c>
      <c r="U2250" s="13" t="str">
        <f t="shared" si="249"/>
        <v>Jun</v>
      </c>
      <c r="V2250" t="str">
        <f t="shared" si="250"/>
        <v>Jul</v>
      </c>
      <c r="W2250" t="str">
        <f t="shared" si="251"/>
        <v>2015</v>
      </c>
    </row>
    <row r="2251" spans="1:23" ht="45" x14ac:dyDescent="0.2">
      <c r="A2251">
        <v>1949</v>
      </c>
      <c r="B2251" s="3" t="s">
        <v>1950</v>
      </c>
      <c r="C2251" s="3" t="s">
        <v>6059</v>
      </c>
      <c r="D2251">
        <v>50000</v>
      </c>
      <c r="E2251">
        <v>53001.3</v>
      </c>
      <c r="F2251" t="s">
        <v>8219</v>
      </c>
      <c r="G2251" t="s">
        <v>8225</v>
      </c>
      <c r="H2251" t="s">
        <v>8247</v>
      </c>
      <c r="I2251">
        <v>1404986951</v>
      </c>
      <c r="J2251">
        <v>1402394951</v>
      </c>
      <c r="K2251" t="b">
        <v>1</v>
      </c>
      <c r="L2251">
        <v>943</v>
      </c>
      <c r="M2251" t="b">
        <v>1</v>
      </c>
      <c r="N2251" t="s">
        <v>8295</v>
      </c>
      <c r="O2251" s="8">
        <f t="shared" si="245"/>
        <v>106.00260000000002</v>
      </c>
      <c r="P2251" s="9">
        <f t="shared" si="246"/>
        <v>56.204984093319197</v>
      </c>
      <c r="Q2251" t="s">
        <v>8319</v>
      </c>
      <c r="R2251" t="s">
        <v>8349</v>
      </c>
      <c r="S2251" s="13">
        <f t="shared" si="247"/>
        <v>41800.21471064815</v>
      </c>
      <c r="T2251" s="14">
        <f t="shared" si="248"/>
        <v>41830.21471064815</v>
      </c>
      <c r="U2251" s="13" t="str">
        <f t="shared" si="249"/>
        <v>Jun</v>
      </c>
      <c r="V2251" t="str">
        <f t="shared" si="250"/>
        <v>Jul</v>
      </c>
      <c r="W2251" t="str">
        <f t="shared" si="251"/>
        <v>2014</v>
      </c>
    </row>
    <row r="2252" spans="1:23" ht="45" x14ac:dyDescent="0.2">
      <c r="A2252">
        <v>1973</v>
      </c>
      <c r="B2252" s="3" t="s">
        <v>1974</v>
      </c>
      <c r="C2252" s="3" t="s">
        <v>6083</v>
      </c>
      <c r="D2252">
        <v>198000</v>
      </c>
      <c r="E2252">
        <v>508525.01</v>
      </c>
      <c r="F2252" t="s">
        <v>8219</v>
      </c>
      <c r="G2252" t="s">
        <v>8224</v>
      </c>
      <c r="H2252" t="s">
        <v>8246</v>
      </c>
      <c r="I2252">
        <v>1470466800</v>
      </c>
      <c r="J2252">
        <v>1467134464</v>
      </c>
      <c r="K2252" t="b">
        <v>1</v>
      </c>
      <c r="L2252">
        <v>2051</v>
      </c>
      <c r="M2252" t="b">
        <v>1</v>
      </c>
      <c r="N2252" t="s">
        <v>8295</v>
      </c>
      <c r="O2252" s="8">
        <f t="shared" si="245"/>
        <v>256.83081313131316</v>
      </c>
      <c r="P2252" s="9">
        <f t="shared" si="246"/>
        <v>247.94003412969283</v>
      </c>
      <c r="Q2252" t="s">
        <v>8319</v>
      </c>
      <c r="R2252" t="s">
        <v>8349</v>
      </c>
      <c r="S2252" s="13">
        <f t="shared" si="247"/>
        <v>42549.514629629623</v>
      </c>
      <c r="T2252" s="14">
        <f t="shared" si="248"/>
        <v>42588.083333333336</v>
      </c>
      <c r="U2252" s="13" t="str">
        <f t="shared" si="249"/>
        <v>Jun</v>
      </c>
      <c r="V2252" t="str">
        <f t="shared" si="250"/>
        <v>Aug</v>
      </c>
      <c r="W2252" t="str">
        <f t="shared" si="251"/>
        <v>2016</v>
      </c>
    </row>
    <row r="2253" spans="1:23" ht="45" x14ac:dyDescent="0.2">
      <c r="A2253">
        <v>1974</v>
      </c>
      <c r="B2253" s="3" t="s">
        <v>1975</v>
      </c>
      <c r="C2253" s="3" t="s">
        <v>6084</v>
      </c>
      <c r="D2253">
        <v>20000</v>
      </c>
      <c r="E2253">
        <v>75099.199999999997</v>
      </c>
      <c r="F2253" t="s">
        <v>8219</v>
      </c>
      <c r="G2253" t="s">
        <v>8225</v>
      </c>
      <c r="H2253" t="s">
        <v>8247</v>
      </c>
      <c r="I2253">
        <v>1376899269</v>
      </c>
      <c r="J2253">
        <v>1371715269</v>
      </c>
      <c r="K2253" t="b">
        <v>1</v>
      </c>
      <c r="L2253">
        <v>402</v>
      </c>
      <c r="M2253" t="b">
        <v>1</v>
      </c>
      <c r="N2253" t="s">
        <v>8295</v>
      </c>
      <c r="O2253" s="8">
        <f t="shared" si="245"/>
        <v>375.49599999999998</v>
      </c>
      <c r="P2253" s="9">
        <f t="shared" si="246"/>
        <v>186.81393034825871</v>
      </c>
      <c r="Q2253" t="s">
        <v>8319</v>
      </c>
      <c r="R2253" t="s">
        <v>8349</v>
      </c>
      <c r="S2253" s="13">
        <f t="shared" si="247"/>
        <v>41445.125798611109</v>
      </c>
      <c r="T2253" s="14">
        <f t="shared" si="248"/>
        <v>41505.125798611109</v>
      </c>
      <c r="U2253" s="13" t="str">
        <f t="shared" si="249"/>
        <v>Jun</v>
      </c>
      <c r="V2253" t="str">
        <f t="shared" si="250"/>
        <v>Aug</v>
      </c>
      <c r="W2253" t="str">
        <f t="shared" si="251"/>
        <v>2013</v>
      </c>
    </row>
    <row r="2254" spans="1:23" ht="30" x14ac:dyDescent="0.2">
      <c r="A2254">
        <v>1976</v>
      </c>
      <c r="B2254" s="3" t="s">
        <v>1977</v>
      </c>
      <c r="C2254" s="3" t="s">
        <v>6086</v>
      </c>
      <c r="D2254">
        <v>4000</v>
      </c>
      <c r="E2254">
        <v>13864</v>
      </c>
      <c r="F2254" t="s">
        <v>8219</v>
      </c>
      <c r="G2254" t="s">
        <v>8225</v>
      </c>
      <c r="H2254" t="s">
        <v>8247</v>
      </c>
      <c r="I2254">
        <v>1373751325</v>
      </c>
      <c r="J2254">
        <v>1371159325</v>
      </c>
      <c r="K2254" t="b">
        <v>1</v>
      </c>
      <c r="L2254">
        <v>473</v>
      </c>
      <c r="M2254" t="b">
        <v>1</v>
      </c>
      <c r="N2254" t="s">
        <v>8295</v>
      </c>
      <c r="O2254" s="8">
        <f t="shared" si="245"/>
        <v>346.6</v>
      </c>
      <c r="P2254" s="9">
        <f t="shared" si="246"/>
        <v>29.310782241014799</v>
      </c>
      <c r="Q2254" t="s">
        <v>8319</v>
      </c>
      <c r="R2254" t="s">
        <v>8349</v>
      </c>
      <c r="S2254" s="13">
        <f t="shared" si="247"/>
        <v>41438.691261574073</v>
      </c>
      <c r="T2254" s="14">
        <f t="shared" si="248"/>
        <v>41468.691261574073</v>
      </c>
      <c r="U2254" s="13" t="str">
        <f t="shared" si="249"/>
        <v>Jun</v>
      </c>
      <c r="V2254" t="str">
        <f t="shared" si="250"/>
        <v>Jul</v>
      </c>
      <c r="W2254" t="str">
        <f t="shared" si="251"/>
        <v>2013</v>
      </c>
    </row>
    <row r="2255" spans="1:23" ht="45" x14ac:dyDescent="0.2">
      <c r="A2255">
        <v>2003</v>
      </c>
      <c r="B2255" s="3" t="s">
        <v>2004</v>
      </c>
      <c r="C2255" s="3" t="s">
        <v>6113</v>
      </c>
      <c r="D2255">
        <v>500</v>
      </c>
      <c r="E2255">
        <v>1560</v>
      </c>
      <c r="F2255" t="s">
        <v>8219</v>
      </c>
      <c r="G2255" t="s">
        <v>8224</v>
      </c>
      <c r="H2255" t="s">
        <v>8246</v>
      </c>
      <c r="I2255">
        <v>1278111600</v>
      </c>
      <c r="J2255">
        <v>1276830052</v>
      </c>
      <c r="K2255" t="b">
        <v>1</v>
      </c>
      <c r="L2255">
        <v>17</v>
      </c>
      <c r="M2255" t="b">
        <v>1</v>
      </c>
      <c r="N2255" t="s">
        <v>8295</v>
      </c>
      <c r="O2255" s="8">
        <f t="shared" si="245"/>
        <v>312</v>
      </c>
      <c r="P2255" s="9">
        <f t="shared" si="246"/>
        <v>91.764705882352942</v>
      </c>
      <c r="Q2255" t="s">
        <v>8319</v>
      </c>
      <c r="R2255" t="s">
        <v>8349</v>
      </c>
      <c r="S2255" s="13">
        <f t="shared" si="247"/>
        <v>40346.917268518519</v>
      </c>
      <c r="T2255" s="14">
        <f t="shared" si="248"/>
        <v>40361.75</v>
      </c>
      <c r="U2255" s="13" t="str">
        <f t="shared" si="249"/>
        <v>Jun</v>
      </c>
      <c r="V2255" t="str">
        <f t="shared" si="250"/>
        <v>Jul</v>
      </c>
      <c r="W2255" t="str">
        <f t="shared" si="251"/>
        <v>2010</v>
      </c>
    </row>
    <row r="2256" spans="1:23" ht="45" x14ac:dyDescent="0.2">
      <c r="A2256">
        <v>2004</v>
      </c>
      <c r="B2256" s="3" t="s">
        <v>2005</v>
      </c>
      <c r="C2256" s="3" t="s">
        <v>6114</v>
      </c>
      <c r="D2256">
        <v>50000</v>
      </c>
      <c r="E2256">
        <v>117210.24000000001</v>
      </c>
      <c r="F2256" t="s">
        <v>8219</v>
      </c>
      <c r="G2256" t="s">
        <v>8224</v>
      </c>
      <c r="H2256" t="s">
        <v>8246</v>
      </c>
      <c r="I2256">
        <v>1405002663</v>
      </c>
      <c r="J2256">
        <v>1402410663</v>
      </c>
      <c r="K2256" t="b">
        <v>1</v>
      </c>
      <c r="L2256">
        <v>354</v>
      </c>
      <c r="M2256" t="b">
        <v>1</v>
      </c>
      <c r="N2256" t="s">
        <v>8295</v>
      </c>
      <c r="O2256" s="8">
        <f t="shared" si="245"/>
        <v>234.42048</v>
      </c>
      <c r="P2256" s="9">
        <f t="shared" si="246"/>
        <v>331.10237288135596</v>
      </c>
      <c r="Q2256" t="s">
        <v>8319</v>
      </c>
      <c r="R2256" t="s">
        <v>8349</v>
      </c>
      <c r="S2256" s="13">
        <f t="shared" si="247"/>
        <v>41800.396562499998</v>
      </c>
      <c r="T2256" s="14">
        <f t="shared" si="248"/>
        <v>41830.396562499998</v>
      </c>
      <c r="U2256" s="13" t="str">
        <f t="shared" si="249"/>
        <v>Jun</v>
      </c>
      <c r="V2256" t="str">
        <f t="shared" si="250"/>
        <v>Jul</v>
      </c>
      <c r="W2256" t="str">
        <f t="shared" si="251"/>
        <v>2014</v>
      </c>
    </row>
    <row r="2257" spans="1:23" ht="45" x14ac:dyDescent="0.2">
      <c r="A2257">
        <v>2007</v>
      </c>
      <c r="B2257" s="3" t="s">
        <v>2008</v>
      </c>
      <c r="C2257" s="3" t="s">
        <v>6117</v>
      </c>
      <c r="D2257">
        <v>10000</v>
      </c>
      <c r="E2257">
        <v>11570.92</v>
      </c>
      <c r="F2257" t="s">
        <v>8219</v>
      </c>
      <c r="G2257" t="s">
        <v>8224</v>
      </c>
      <c r="H2257" t="s">
        <v>8246</v>
      </c>
      <c r="I2257">
        <v>1282622400</v>
      </c>
      <c r="J2257">
        <v>1276891586</v>
      </c>
      <c r="K2257" t="b">
        <v>1</v>
      </c>
      <c r="L2257">
        <v>137</v>
      </c>
      <c r="M2257" t="b">
        <v>1</v>
      </c>
      <c r="N2257" t="s">
        <v>8295</v>
      </c>
      <c r="O2257" s="8">
        <f t="shared" si="245"/>
        <v>115.7092</v>
      </c>
      <c r="P2257" s="9">
        <f t="shared" si="246"/>
        <v>84.459270072992695</v>
      </c>
      <c r="Q2257" t="s">
        <v>8319</v>
      </c>
      <c r="R2257" t="s">
        <v>8349</v>
      </c>
      <c r="S2257" s="13">
        <f t="shared" si="247"/>
        <v>40347.629467592589</v>
      </c>
      <c r="T2257" s="14">
        <f t="shared" si="248"/>
        <v>40413.958333333328</v>
      </c>
      <c r="U2257" s="13" t="str">
        <f t="shared" si="249"/>
        <v>Jun</v>
      </c>
      <c r="V2257" t="str">
        <f t="shared" si="250"/>
        <v>Aug</v>
      </c>
      <c r="W2257" t="str">
        <f t="shared" si="251"/>
        <v>2010</v>
      </c>
    </row>
    <row r="2258" spans="1:23" ht="45" x14ac:dyDescent="0.2">
      <c r="A2258">
        <v>2045</v>
      </c>
      <c r="B2258" s="3" t="s">
        <v>2046</v>
      </c>
      <c r="C2258" s="3" t="s">
        <v>6155</v>
      </c>
      <c r="D2258">
        <v>4900</v>
      </c>
      <c r="E2258">
        <v>40140.01</v>
      </c>
      <c r="F2258" t="s">
        <v>8219</v>
      </c>
      <c r="G2258" t="s">
        <v>8224</v>
      </c>
      <c r="H2258" t="s">
        <v>8246</v>
      </c>
      <c r="I2258">
        <v>1341799647</v>
      </c>
      <c r="J2258">
        <v>1339207647</v>
      </c>
      <c r="K2258" t="b">
        <v>0</v>
      </c>
      <c r="L2258">
        <v>263</v>
      </c>
      <c r="M2258" t="b">
        <v>1</v>
      </c>
      <c r="N2258" t="s">
        <v>8295</v>
      </c>
      <c r="O2258" s="8">
        <f t="shared" si="245"/>
        <v>819.18387755102037</v>
      </c>
      <c r="P2258" s="9">
        <f t="shared" si="246"/>
        <v>152.62361216730039</v>
      </c>
      <c r="Q2258" t="s">
        <v>8319</v>
      </c>
      <c r="R2258" t="s">
        <v>8349</v>
      </c>
      <c r="S2258" s="13">
        <f t="shared" si="247"/>
        <v>41068.880173611113</v>
      </c>
      <c r="T2258" s="14">
        <f t="shared" si="248"/>
        <v>41098.880173611113</v>
      </c>
      <c r="U2258" s="13" t="str">
        <f t="shared" si="249"/>
        <v>Jun</v>
      </c>
      <c r="V2258" t="str">
        <f t="shared" si="250"/>
        <v>Jul</v>
      </c>
      <c r="W2258" t="str">
        <f t="shared" si="251"/>
        <v>2012</v>
      </c>
    </row>
    <row r="2259" spans="1:23" ht="45" x14ac:dyDescent="0.2">
      <c r="A2259">
        <v>2075</v>
      </c>
      <c r="B2259" s="3" t="s">
        <v>2076</v>
      </c>
      <c r="C2259" s="3" t="s">
        <v>6185</v>
      </c>
      <c r="D2259">
        <v>9999</v>
      </c>
      <c r="E2259">
        <v>167820.6</v>
      </c>
      <c r="F2259" t="s">
        <v>8219</v>
      </c>
      <c r="G2259" t="s">
        <v>8224</v>
      </c>
      <c r="H2259" t="s">
        <v>8246</v>
      </c>
      <c r="I2259">
        <v>1374769288</v>
      </c>
      <c r="J2259">
        <v>1372177288</v>
      </c>
      <c r="K2259" t="b">
        <v>0</v>
      </c>
      <c r="L2259">
        <v>8200</v>
      </c>
      <c r="M2259" t="b">
        <v>1</v>
      </c>
      <c r="N2259" t="s">
        <v>8295</v>
      </c>
      <c r="O2259" s="8">
        <f t="shared" si="245"/>
        <v>1678.3738373837384</v>
      </c>
      <c r="P2259" s="9">
        <f t="shared" si="246"/>
        <v>20.465926829268295</v>
      </c>
      <c r="Q2259" t="s">
        <v>8319</v>
      </c>
      <c r="R2259" t="s">
        <v>8349</v>
      </c>
      <c r="S2259" s="13">
        <f t="shared" si="247"/>
        <v>41450.473240740735</v>
      </c>
      <c r="T2259" s="14">
        <f t="shared" si="248"/>
        <v>41480.473240740735</v>
      </c>
      <c r="U2259" s="13" t="str">
        <f t="shared" si="249"/>
        <v>Jun</v>
      </c>
      <c r="V2259" t="str">
        <f t="shared" si="250"/>
        <v>Jul</v>
      </c>
      <c r="W2259" t="str">
        <f t="shared" si="251"/>
        <v>2013</v>
      </c>
    </row>
    <row r="2260" spans="1:23" ht="30" x14ac:dyDescent="0.2">
      <c r="A2260">
        <v>2076</v>
      </c>
      <c r="B2260" s="3" t="s">
        <v>2077</v>
      </c>
      <c r="C2260" s="3" t="s">
        <v>6186</v>
      </c>
      <c r="D2260">
        <v>179000</v>
      </c>
      <c r="E2260">
        <v>972594.99</v>
      </c>
      <c r="F2260" t="s">
        <v>8219</v>
      </c>
      <c r="G2260" t="s">
        <v>8225</v>
      </c>
      <c r="H2260" t="s">
        <v>8247</v>
      </c>
      <c r="I2260">
        <v>1406149689</v>
      </c>
      <c r="J2260">
        <v>1402693689</v>
      </c>
      <c r="K2260" t="b">
        <v>0</v>
      </c>
      <c r="L2260">
        <v>8359</v>
      </c>
      <c r="M2260" t="b">
        <v>1</v>
      </c>
      <c r="N2260" t="s">
        <v>8295</v>
      </c>
      <c r="O2260" s="8">
        <f t="shared" si="245"/>
        <v>543.349156424581</v>
      </c>
      <c r="P2260" s="9">
        <f t="shared" si="246"/>
        <v>116.35303146309367</v>
      </c>
      <c r="Q2260" t="s">
        <v>8319</v>
      </c>
      <c r="R2260" t="s">
        <v>8349</v>
      </c>
      <c r="S2260" s="13">
        <f t="shared" si="247"/>
        <v>41803.672326388885</v>
      </c>
      <c r="T2260" s="14">
        <f t="shared" si="248"/>
        <v>41843.672326388885</v>
      </c>
      <c r="U2260" s="13" t="str">
        <f t="shared" si="249"/>
        <v>Jun</v>
      </c>
      <c r="V2260" t="str">
        <f t="shared" si="250"/>
        <v>Jul</v>
      </c>
      <c r="W2260" t="str">
        <f t="shared" si="251"/>
        <v>2014</v>
      </c>
    </row>
    <row r="2261" spans="1:23" ht="45" x14ac:dyDescent="0.2">
      <c r="A2261">
        <v>2085</v>
      </c>
      <c r="B2261" s="3" t="s">
        <v>2086</v>
      </c>
      <c r="C2261" s="3" t="s">
        <v>6195</v>
      </c>
      <c r="D2261">
        <v>6000</v>
      </c>
      <c r="E2261">
        <v>7412</v>
      </c>
      <c r="F2261" t="s">
        <v>8219</v>
      </c>
      <c r="G2261" t="s">
        <v>8224</v>
      </c>
      <c r="H2261" t="s">
        <v>8246</v>
      </c>
      <c r="I2261">
        <v>1342382587</v>
      </c>
      <c r="J2261">
        <v>1339790587</v>
      </c>
      <c r="K2261" t="b">
        <v>0</v>
      </c>
      <c r="L2261">
        <v>83</v>
      </c>
      <c r="M2261" t="b">
        <v>1</v>
      </c>
      <c r="N2261" t="s">
        <v>8279</v>
      </c>
      <c r="O2261" s="8">
        <f t="shared" si="245"/>
        <v>123.53333333333335</v>
      </c>
      <c r="P2261" s="9">
        <f t="shared" si="246"/>
        <v>89.301204819277103</v>
      </c>
      <c r="Q2261" t="s">
        <v>8325</v>
      </c>
      <c r="R2261" t="s">
        <v>8329</v>
      </c>
      <c r="S2261" s="13">
        <f t="shared" si="247"/>
        <v>41075.627164351848</v>
      </c>
      <c r="T2261" s="14">
        <f t="shared" si="248"/>
        <v>41105.627164351848</v>
      </c>
      <c r="U2261" s="13" t="str">
        <f t="shared" si="249"/>
        <v>Jun</v>
      </c>
      <c r="V2261" t="str">
        <f t="shared" si="250"/>
        <v>Jul</v>
      </c>
      <c r="W2261" t="str">
        <f t="shared" si="251"/>
        <v>2012</v>
      </c>
    </row>
    <row r="2262" spans="1:23" ht="30" x14ac:dyDescent="0.2">
      <c r="A2262">
        <v>2089</v>
      </c>
      <c r="B2262" s="3" t="s">
        <v>2090</v>
      </c>
      <c r="C2262" s="3" t="s">
        <v>6199</v>
      </c>
      <c r="D2262">
        <v>2500</v>
      </c>
      <c r="E2262">
        <v>3010.01</v>
      </c>
      <c r="F2262" t="s">
        <v>8219</v>
      </c>
      <c r="G2262" t="s">
        <v>8224</v>
      </c>
      <c r="H2262" t="s">
        <v>8246</v>
      </c>
      <c r="I2262">
        <v>1375408194</v>
      </c>
      <c r="J2262">
        <v>1372384194</v>
      </c>
      <c r="K2262" t="b">
        <v>0</v>
      </c>
      <c r="L2262">
        <v>62</v>
      </c>
      <c r="M2262" t="b">
        <v>1</v>
      </c>
      <c r="N2262" t="s">
        <v>8279</v>
      </c>
      <c r="O2262" s="8">
        <f t="shared" si="245"/>
        <v>120.4004</v>
      </c>
      <c r="P2262" s="9">
        <f t="shared" si="246"/>
        <v>48.54854838709678</v>
      </c>
      <c r="Q2262" t="s">
        <v>8325</v>
      </c>
      <c r="R2262" t="s">
        <v>8329</v>
      </c>
      <c r="S2262" s="13">
        <f t="shared" si="247"/>
        <v>41452.867986111109</v>
      </c>
      <c r="T2262" s="14">
        <f t="shared" si="248"/>
        <v>41487.867986111109</v>
      </c>
      <c r="U2262" s="13" t="str">
        <f t="shared" si="249"/>
        <v>Jun</v>
      </c>
      <c r="V2262" t="str">
        <f t="shared" si="250"/>
        <v>Aug</v>
      </c>
      <c r="W2262" t="str">
        <f t="shared" si="251"/>
        <v>2013</v>
      </c>
    </row>
    <row r="2263" spans="1:23" x14ac:dyDescent="0.2">
      <c r="A2263">
        <v>2099</v>
      </c>
      <c r="B2263" s="3" t="s">
        <v>2100</v>
      </c>
      <c r="C2263" s="3" t="s">
        <v>6209</v>
      </c>
      <c r="D2263">
        <v>3000</v>
      </c>
      <c r="E2263">
        <v>3971</v>
      </c>
      <c r="F2263" t="s">
        <v>8219</v>
      </c>
      <c r="G2263" t="s">
        <v>8224</v>
      </c>
      <c r="H2263" t="s">
        <v>8246</v>
      </c>
      <c r="I2263">
        <v>1435808400</v>
      </c>
      <c r="J2263">
        <v>1434650084</v>
      </c>
      <c r="K2263" t="b">
        <v>0</v>
      </c>
      <c r="L2263">
        <v>63</v>
      </c>
      <c r="M2263" t="b">
        <v>1</v>
      </c>
      <c r="N2263" t="s">
        <v>8279</v>
      </c>
      <c r="O2263" s="8">
        <f t="shared" si="245"/>
        <v>132.36666666666667</v>
      </c>
      <c r="P2263" s="9">
        <f t="shared" si="246"/>
        <v>63.031746031746032</v>
      </c>
      <c r="Q2263" t="s">
        <v>8325</v>
      </c>
      <c r="R2263" t="s">
        <v>8329</v>
      </c>
      <c r="S2263" s="13">
        <f t="shared" si="247"/>
        <v>42173.53800925926</v>
      </c>
      <c r="T2263" s="14">
        <f t="shared" si="248"/>
        <v>42186.944444444445</v>
      </c>
      <c r="U2263" s="13" t="str">
        <f t="shared" si="249"/>
        <v>Jun</v>
      </c>
      <c r="V2263" t="str">
        <f t="shared" si="250"/>
        <v>Jul</v>
      </c>
      <c r="W2263" t="str">
        <f t="shared" si="251"/>
        <v>2015</v>
      </c>
    </row>
    <row r="2264" spans="1:23" ht="45" x14ac:dyDescent="0.2">
      <c r="A2264">
        <v>2100</v>
      </c>
      <c r="B2264" s="3" t="s">
        <v>2101</v>
      </c>
      <c r="C2264" s="3" t="s">
        <v>6210</v>
      </c>
      <c r="D2264">
        <v>600</v>
      </c>
      <c r="E2264">
        <v>820</v>
      </c>
      <c r="F2264" t="s">
        <v>8219</v>
      </c>
      <c r="G2264" t="s">
        <v>8224</v>
      </c>
      <c r="H2264" t="s">
        <v>8246</v>
      </c>
      <c r="I2264">
        <v>1341028740</v>
      </c>
      <c r="J2264">
        <v>1339704141</v>
      </c>
      <c r="K2264" t="b">
        <v>0</v>
      </c>
      <c r="L2264">
        <v>27</v>
      </c>
      <c r="M2264" t="b">
        <v>1</v>
      </c>
      <c r="N2264" t="s">
        <v>8279</v>
      </c>
      <c r="O2264" s="8">
        <f t="shared" si="245"/>
        <v>136.66666666666666</v>
      </c>
      <c r="P2264" s="9">
        <f t="shared" si="246"/>
        <v>30.37037037037037</v>
      </c>
      <c r="Q2264" t="s">
        <v>8325</v>
      </c>
      <c r="R2264" t="s">
        <v>8329</v>
      </c>
      <c r="S2264" s="13">
        <f t="shared" si="247"/>
        <v>41074.62663194444</v>
      </c>
      <c r="T2264" s="14">
        <f t="shared" si="248"/>
        <v>41089.957638888889</v>
      </c>
      <c r="U2264" s="13" t="str">
        <f t="shared" si="249"/>
        <v>Jun</v>
      </c>
      <c r="V2264" t="str">
        <f t="shared" si="250"/>
        <v>Jun</v>
      </c>
      <c r="W2264" t="str">
        <f t="shared" si="251"/>
        <v>2012</v>
      </c>
    </row>
    <row r="2265" spans="1:23" ht="30" x14ac:dyDescent="0.2">
      <c r="A2265">
        <v>2109</v>
      </c>
      <c r="B2265" s="3" t="s">
        <v>2110</v>
      </c>
      <c r="C2265" s="3" t="s">
        <v>6219</v>
      </c>
      <c r="D2265">
        <v>4000</v>
      </c>
      <c r="E2265">
        <v>4261</v>
      </c>
      <c r="F2265" t="s">
        <v>8219</v>
      </c>
      <c r="G2265" t="s">
        <v>8224</v>
      </c>
      <c r="H2265" t="s">
        <v>8246</v>
      </c>
      <c r="I2265">
        <v>1436115617</v>
      </c>
      <c r="J2265">
        <v>1433523617</v>
      </c>
      <c r="K2265" t="b">
        <v>0</v>
      </c>
      <c r="L2265">
        <v>40</v>
      </c>
      <c r="M2265" t="b">
        <v>1</v>
      </c>
      <c r="N2265" t="s">
        <v>8279</v>
      </c>
      <c r="O2265" s="8">
        <f t="shared" si="245"/>
        <v>106.52500000000001</v>
      </c>
      <c r="P2265" s="9">
        <f t="shared" si="246"/>
        <v>106.52500000000001</v>
      </c>
      <c r="Q2265" t="s">
        <v>8325</v>
      </c>
      <c r="R2265" t="s">
        <v>8329</v>
      </c>
      <c r="S2265" s="13">
        <f t="shared" si="247"/>
        <v>42160.500196759262</v>
      </c>
      <c r="T2265" s="14">
        <f t="shared" si="248"/>
        <v>42190.500196759262</v>
      </c>
      <c r="U2265" s="13" t="str">
        <f t="shared" si="249"/>
        <v>Jun</v>
      </c>
      <c r="V2265" t="str">
        <f t="shared" si="250"/>
        <v>Jul</v>
      </c>
      <c r="W2265" t="str">
        <f t="shared" si="251"/>
        <v>2015</v>
      </c>
    </row>
    <row r="2266" spans="1:23" ht="45" x14ac:dyDescent="0.2">
      <c r="A2266">
        <v>2111</v>
      </c>
      <c r="B2266" s="3" t="s">
        <v>2112</v>
      </c>
      <c r="C2266" s="3" t="s">
        <v>6221</v>
      </c>
      <c r="D2266">
        <v>2000</v>
      </c>
      <c r="E2266">
        <v>2130</v>
      </c>
      <c r="F2266" t="s">
        <v>8219</v>
      </c>
      <c r="G2266" t="s">
        <v>8224</v>
      </c>
      <c r="H2266" t="s">
        <v>8246</v>
      </c>
      <c r="I2266">
        <v>1313370000</v>
      </c>
      <c r="J2266">
        <v>1307594625</v>
      </c>
      <c r="K2266" t="b">
        <v>0</v>
      </c>
      <c r="L2266">
        <v>39</v>
      </c>
      <c r="M2266" t="b">
        <v>1</v>
      </c>
      <c r="N2266" t="s">
        <v>8279</v>
      </c>
      <c r="O2266" s="8">
        <f t="shared" si="245"/>
        <v>106.5</v>
      </c>
      <c r="P2266" s="9">
        <f t="shared" si="246"/>
        <v>54.615384615384613</v>
      </c>
      <c r="Q2266" t="s">
        <v>8325</v>
      </c>
      <c r="R2266" t="s">
        <v>8329</v>
      </c>
      <c r="S2266" s="13">
        <f t="shared" si="247"/>
        <v>40702.988715277774</v>
      </c>
      <c r="T2266" s="14">
        <f t="shared" si="248"/>
        <v>40769.833333333328</v>
      </c>
      <c r="U2266" s="13" t="str">
        <f t="shared" si="249"/>
        <v>Jun</v>
      </c>
      <c r="V2266" t="str">
        <f t="shared" si="250"/>
        <v>Aug</v>
      </c>
      <c r="W2266" t="str">
        <f t="shared" si="251"/>
        <v>2011</v>
      </c>
    </row>
    <row r="2267" spans="1:23" ht="30" x14ac:dyDescent="0.2">
      <c r="A2267">
        <v>2118</v>
      </c>
      <c r="B2267" s="3" t="s">
        <v>2119</v>
      </c>
      <c r="C2267" s="3" t="s">
        <v>6228</v>
      </c>
      <c r="D2267">
        <v>1000</v>
      </c>
      <c r="E2267">
        <v>1346.11</v>
      </c>
      <c r="F2267" t="s">
        <v>8219</v>
      </c>
      <c r="G2267" t="s">
        <v>8224</v>
      </c>
      <c r="H2267" t="s">
        <v>8246</v>
      </c>
      <c r="I2267">
        <v>1311538136</v>
      </c>
      <c r="J2267">
        <v>1308946136</v>
      </c>
      <c r="K2267" t="b">
        <v>0</v>
      </c>
      <c r="L2267">
        <v>17</v>
      </c>
      <c r="M2267" t="b">
        <v>1</v>
      </c>
      <c r="N2267" t="s">
        <v>8279</v>
      </c>
      <c r="O2267" s="8">
        <f t="shared" si="245"/>
        <v>134.61099999999999</v>
      </c>
      <c r="P2267" s="9">
        <f t="shared" si="246"/>
        <v>79.182941176470578</v>
      </c>
      <c r="Q2267" t="s">
        <v>8325</v>
      </c>
      <c r="R2267" t="s">
        <v>8329</v>
      </c>
      <c r="S2267" s="13">
        <f t="shared" si="247"/>
        <v>40718.631203703699</v>
      </c>
      <c r="T2267" s="14">
        <f t="shared" si="248"/>
        <v>40748.631203703699</v>
      </c>
      <c r="U2267" s="13" t="str">
        <f t="shared" si="249"/>
        <v>Jun</v>
      </c>
      <c r="V2267" t="str">
        <f t="shared" si="250"/>
        <v>Jul</v>
      </c>
      <c r="W2267" t="str">
        <f t="shared" si="251"/>
        <v>2011</v>
      </c>
    </row>
    <row r="2268" spans="1:23" ht="45" x14ac:dyDescent="0.2">
      <c r="A2268">
        <v>2162</v>
      </c>
      <c r="B2268" s="3" t="s">
        <v>2163</v>
      </c>
      <c r="C2268" s="3" t="s">
        <v>6272</v>
      </c>
      <c r="D2268">
        <v>4500</v>
      </c>
      <c r="E2268">
        <v>5052</v>
      </c>
      <c r="F2268" t="s">
        <v>8219</v>
      </c>
      <c r="G2268" t="s">
        <v>8224</v>
      </c>
      <c r="H2268" t="s">
        <v>8246</v>
      </c>
      <c r="I2268">
        <v>1406226191</v>
      </c>
      <c r="J2268">
        <v>1403547791</v>
      </c>
      <c r="K2268" t="b">
        <v>0</v>
      </c>
      <c r="L2268">
        <v>58</v>
      </c>
      <c r="M2268" t="b">
        <v>1</v>
      </c>
      <c r="N2268" t="s">
        <v>8276</v>
      </c>
      <c r="O2268" s="8">
        <f t="shared" si="245"/>
        <v>112.26666666666667</v>
      </c>
      <c r="P2268" s="9">
        <f t="shared" si="246"/>
        <v>87.103448275862064</v>
      </c>
      <c r="Q2268" t="s">
        <v>8325</v>
      </c>
      <c r="R2268" t="s">
        <v>8326</v>
      </c>
      <c r="S2268" s="13">
        <f t="shared" si="247"/>
        <v>41813.557766203703</v>
      </c>
      <c r="T2268" s="14">
        <f t="shared" si="248"/>
        <v>41844.557766203703</v>
      </c>
      <c r="U2268" s="13" t="str">
        <f t="shared" si="249"/>
        <v>Jun</v>
      </c>
      <c r="V2268" t="str">
        <f t="shared" si="250"/>
        <v>Jul</v>
      </c>
      <c r="W2268" t="str">
        <f t="shared" si="251"/>
        <v>2014</v>
      </c>
    </row>
    <row r="2269" spans="1:23" ht="45" x14ac:dyDescent="0.2">
      <c r="A2269">
        <v>2200</v>
      </c>
      <c r="B2269" s="3" t="s">
        <v>2201</v>
      </c>
      <c r="C2269" s="3" t="s">
        <v>6310</v>
      </c>
      <c r="D2269">
        <v>2000</v>
      </c>
      <c r="E2269">
        <v>10843</v>
      </c>
      <c r="F2269" t="s">
        <v>8219</v>
      </c>
      <c r="G2269" t="s">
        <v>8225</v>
      </c>
      <c r="H2269" t="s">
        <v>8247</v>
      </c>
      <c r="I2269">
        <v>1436151600</v>
      </c>
      <c r="J2269">
        <v>1433775668</v>
      </c>
      <c r="K2269" t="b">
        <v>0</v>
      </c>
      <c r="L2269">
        <v>263</v>
      </c>
      <c r="M2269" t="b">
        <v>1</v>
      </c>
      <c r="N2269" t="s">
        <v>8297</v>
      </c>
      <c r="O2269" s="8">
        <f t="shared" si="245"/>
        <v>542.15</v>
      </c>
      <c r="P2269" s="9">
        <f t="shared" si="246"/>
        <v>41.228136882129277</v>
      </c>
      <c r="Q2269" t="s">
        <v>8333</v>
      </c>
      <c r="R2269" t="s">
        <v>8351</v>
      </c>
      <c r="S2269" s="13">
        <f t="shared" si="247"/>
        <v>42163.417453703696</v>
      </c>
      <c r="T2269" s="14">
        <f t="shared" si="248"/>
        <v>42190.916666666664</v>
      </c>
      <c r="U2269" s="13" t="str">
        <f t="shared" si="249"/>
        <v>Jun</v>
      </c>
      <c r="V2269" t="str">
        <f t="shared" si="250"/>
        <v>Jul</v>
      </c>
      <c r="W2269" t="str">
        <f t="shared" si="251"/>
        <v>2015</v>
      </c>
    </row>
    <row r="2270" spans="1:23" ht="45" x14ac:dyDescent="0.2">
      <c r="A2270">
        <v>2220</v>
      </c>
      <c r="B2270" s="3" t="s">
        <v>2221</v>
      </c>
      <c r="C2270" s="3" t="s">
        <v>6330</v>
      </c>
      <c r="D2270">
        <v>3500</v>
      </c>
      <c r="E2270">
        <v>3540</v>
      </c>
      <c r="F2270" t="s">
        <v>8219</v>
      </c>
      <c r="G2270" t="s">
        <v>8224</v>
      </c>
      <c r="H2270" t="s">
        <v>8246</v>
      </c>
      <c r="I2270">
        <v>1374888436</v>
      </c>
      <c r="J2270">
        <v>1372296436</v>
      </c>
      <c r="K2270" t="b">
        <v>0</v>
      </c>
      <c r="L2270">
        <v>69</v>
      </c>
      <c r="M2270" t="b">
        <v>1</v>
      </c>
      <c r="N2270" t="s">
        <v>8280</v>
      </c>
      <c r="O2270" s="8">
        <f t="shared" si="245"/>
        <v>101.14285714285714</v>
      </c>
      <c r="P2270" s="9">
        <f t="shared" si="246"/>
        <v>51.304347826086953</v>
      </c>
      <c r="Q2270" t="s">
        <v>8325</v>
      </c>
      <c r="R2270" t="s">
        <v>8330</v>
      </c>
      <c r="S2270" s="13">
        <f t="shared" si="247"/>
        <v>41451.852268518516</v>
      </c>
      <c r="T2270" s="14">
        <f t="shared" si="248"/>
        <v>41481.852268518516</v>
      </c>
      <c r="U2270" s="13" t="str">
        <f t="shared" si="249"/>
        <v>Jun</v>
      </c>
      <c r="V2270" t="str">
        <f t="shared" si="250"/>
        <v>Jul</v>
      </c>
      <c r="W2270" t="str">
        <f t="shared" si="251"/>
        <v>2013</v>
      </c>
    </row>
    <row r="2271" spans="1:23" ht="45" x14ac:dyDescent="0.2">
      <c r="A2271">
        <v>2232</v>
      </c>
      <c r="B2271" s="3" t="s">
        <v>2233</v>
      </c>
      <c r="C2271" s="3" t="s">
        <v>6342</v>
      </c>
      <c r="D2271">
        <v>5000</v>
      </c>
      <c r="E2271">
        <v>24790</v>
      </c>
      <c r="F2271" t="s">
        <v>8219</v>
      </c>
      <c r="G2271" t="s">
        <v>8224</v>
      </c>
      <c r="H2271" t="s">
        <v>8246</v>
      </c>
      <c r="I2271">
        <v>1405738800</v>
      </c>
      <c r="J2271">
        <v>1402945408</v>
      </c>
      <c r="K2271" t="b">
        <v>0</v>
      </c>
      <c r="L2271">
        <v>988</v>
      </c>
      <c r="M2271" t="b">
        <v>1</v>
      </c>
      <c r="N2271" t="s">
        <v>8297</v>
      </c>
      <c r="O2271" s="8">
        <f t="shared" si="245"/>
        <v>495.8</v>
      </c>
      <c r="P2271" s="9">
        <f t="shared" si="246"/>
        <v>25.091093117408906</v>
      </c>
      <c r="Q2271" t="s">
        <v>8333</v>
      </c>
      <c r="R2271" t="s">
        <v>8351</v>
      </c>
      <c r="S2271" s="13">
        <f t="shared" si="247"/>
        <v>41806.585740740738</v>
      </c>
      <c r="T2271" s="14">
        <f t="shared" si="248"/>
        <v>41838.916666666664</v>
      </c>
      <c r="U2271" s="13" t="str">
        <f t="shared" si="249"/>
        <v>Jun</v>
      </c>
      <c r="V2271" t="str">
        <f t="shared" si="250"/>
        <v>Jul</v>
      </c>
      <c r="W2271" t="str">
        <f t="shared" si="251"/>
        <v>2014</v>
      </c>
    </row>
    <row r="2272" spans="1:23" ht="45" x14ac:dyDescent="0.2">
      <c r="A2272">
        <v>2287</v>
      </c>
      <c r="B2272" s="3" t="s">
        <v>2288</v>
      </c>
      <c r="C2272" s="3" t="s">
        <v>6397</v>
      </c>
      <c r="D2272">
        <v>4500</v>
      </c>
      <c r="E2272">
        <v>5398.99</v>
      </c>
      <c r="F2272" t="s">
        <v>8219</v>
      </c>
      <c r="G2272" t="s">
        <v>8224</v>
      </c>
      <c r="H2272" t="s">
        <v>8246</v>
      </c>
      <c r="I2272">
        <v>1403539260</v>
      </c>
      <c r="J2272">
        <v>1401724860</v>
      </c>
      <c r="K2272" t="b">
        <v>0</v>
      </c>
      <c r="L2272">
        <v>106</v>
      </c>
      <c r="M2272" t="b">
        <v>1</v>
      </c>
      <c r="N2272" t="s">
        <v>8276</v>
      </c>
      <c r="O2272" s="8">
        <f t="shared" si="245"/>
        <v>119.97755555555555</v>
      </c>
      <c r="P2272" s="9">
        <f t="shared" si="246"/>
        <v>50.9338679245283</v>
      </c>
      <c r="Q2272" t="s">
        <v>8325</v>
      </c>
      <c r="R2272" t="s">
        <v>8326</v>
      </c>
      <c r="S2272" s="13">
        <f t="shared" si="247"/>
        <v>41792.459027777775</v>
      </c>
      <c r="T2272" s="14">
        <f t="shared" si="248"/>
        <v>41813.459027777775</v>
      </c>
      <c r="U2272" s="13" t="str">
        <f t="shared" si="249"/>
        <v>Jun</v>
      </c>
      <c r="V2272" t="str">
        <f t="shared" si="250"/>
        <v>Jun</v>
      </c>
      <c r="W2272" t="str">
        <f t="shared" si="251"/>
        <v>2014</v>
      </c>
    </row>
    <row r="2273" spans="1:23" ht="45" x14ac:dyDescent="0.2">
      <c r="A2273">
        <v>2288</v>
      </c>
      <c r="B2273" s="3" t="s">
        <v>2289</v>
      </c>
      <c r="C2273" s="3" t="s">
        <v>6398</v>
      </c>
      <c r="D2273">
        <v>1000</v>
      </c>
      <c r="E2273">
        <v>1001</v>
      </c>
      <c r="F2273" t="s">
        <v>8219</v>
      </c>
      <c r="G2273" t="s">
        <v>8224</v>
      </c>
      <c r="H2273" t="s">
        <v>8246</v>
      </c>
      <c r="I2273">
        <v>1340733600</v>
      </c>
      <c r="J2273">
        <v>1339098689</v>
      </c>
      <c r="K2273" t="b">
        <v>0</v>
      </c>
      <c r="L2273">
        <v>25</v>
      </c>
      <c r="M2273" t="b">
        <v>1</v>
      </c>
      <c r="N2273" t="s">
        <v>8276</v>
      </c>
      <c r="O2273" s="8">
        <f t="shared" si="245"/>
        <v>100.1</v>
      </c>
      <c r="P2273" s="9">
        <f t="shared" si="246"/>
        <v>40.04</v>
      </c>
      <c r="Q2273" t="s">
        <v>8325</v>
      </c>
      <c r="R2273" t="s">
        <v>8326</v>
      </c>
      <c r="S2273" s="13">
        <f t="shared" si="247"/>
        <v>41067.619085648148</v>
      </c>
      <c r="T2273" s="14">
        <f t="shared" si="248"/>
        <v>41086.541666666664</v>
      </c>
      <c r="U2273" s="13" t="str">
        <f t="shared" si="249"/>
        <v>Jun</v>
      </c>
      <c r="V2273" t="str">
        <f t="shared" si="250"/>
        <v>Jun</v>
      </c>
      <c r="W2273" t="str">
        <f t="shared" si="251"/>
        <v>2012</v>
      </c>
    </row>
    <row r="2274" spans="1:23" ht="45" x14ac:dyDescent="0.2">
      <c r="A2274">
        <v>2300</v>
      </c>
      <c r="B2274" s="3" t="s">
        <v>2301</v>
      </c>
      <c r="C2274" s="3" t="s">
        <v>6410</v>
      </c>
      <c r="D2274">
        <v>800</v>
      </c>
      <c r="E2274">
        <v>810</v>
      </c>
      <c r="F2274" t="s">
        <v>8219</v>
      </c>
      <c r="G2274" t="s">
        <v>8224</v>
      </c>
      <c r="H2274" t="s">
        <v>8246</v>
      </c>
      <c r="I2274">
        <v>1340904416</v>
      </c>
      <c r="J2274">
        <v>1339694816</v>
      </c>
      <c r="K2274" t="b">
        <v>0</v>
      </c>
      <c r="L2274">
        <v>7</v>
      </c>
      <c r="M2274" t="b">
        <v>1</v>
      </c>
      <c r="N2274" t="s">
        <v>8276</v>
      </c>
      <c r="O2274" s="8">
        <f t="shared" si="245"/>
        <v>101.25</v>
      </c>
      <c r="P2274" s="9">
        <f t="shared" si="246"/>
        <v>115.71428571428571</v>
      </c>
      <c r="Q2274" t="s">
        <v>8325</v>
      </c>
      <c r="R2274" t="s">
        <v>8326</v>
      </c>
      <c r="S2274" s="13">
        <f t="shared" si="247"/>
        <v>41074.518703703703</v>
      </c>
      <c r="T2274" s="14">
        <f t="shared" si="248"/>
        <v>41088.518703703703</v>
      </c>
      <c r="U2274" s="13" t="str">
        <f t="shared" si="249"/>
        <v>Jun</v>
      </c>
      <c r="V2274" t="str">
        <f t="shared" si="250"/>
        <v>Jun</v>
      </c>
      <c r="W2274" t="str">
        <f t="shared" si="251"/>
        <v>2012</v>
      </c>
    </row>
    <row r="2275" spans="1:23" ht="45" x14ac:dyDescent="0.2">
      <c r="A2275">
        <v>2329</v>
      </c>
      <c r="B2275" s="3" t="s">
        <v>2330</v>
      </c>
      <c r="C2275" s="3" t="s">
        <v>6439</v>
      </c>
      <c r="D2275">
        <v>25000</v>
      </c>
      <c r="E2275">
        <v>26480</v>
      </c>
      <c r="F2275" t="s">
        <v>8219</v>
      </c>
      <c r="G2275" t="s">
        <v>8224</v>
      </c>
      <c r="H2275" t="s">
        <v>8246</v>
      </c>
      <c r="I2275">
        <v>1405609146</v>
      </c>
      <c r="J2275">
        <v>1403017146</v>
      </c>
      <c r="K2275" t="b">
        <v>1</v>
      </c>
      <c r="L2275">
        <v>125</v>
      </c>
      <c r="M2275" t="b">
        <v>1</v>
      </c>
      <c r="N2275" t="s">
        <v>8298</v>
      </c>
      <c r="O2275" s="8">
        <f t="shared" si="245"/>
        <v>105.91999999999999</v>
      </c>
      <c r="P2275" s="9">
        <f t="shared" si="246"/>
        <v>211.84</v>
      </c>
      <c r="Q2275" t="s">
        <v>8336</v>
      </c>
      <c r="R2275" t="s">
        <v>8352</v>
      </c>
      <c r="S2275" s="13">
        <f t="shared" si="247"/>
        <v>41807.416041666664</v>
      </c>
      <c r="T2275" s="14">
        <f t="shared" si="248"/>
        <v>41837.416041666664</v>
      </c>
      <c r="U2275" s="13" t="str">
        <f t="shared" si="249"/>
        <v>Jun</v>
      </c>
      <c r="V2275" t="str">
        <f t="shared" si="250"/>
        <v>Jul</v>
      </c>
      <c r="W2275" t="str">
        <f t="shared" si="251"/>
        <v>2014</v>
      </c>
    </row>
    <row r="2276" spans="1:23" ht="45" x14ac:dyDescent="0.2">
      <c r="A2276">
        <v>2462</v>
      </c>
      <c r="B2276" s="3" t="s">
        <v>2463</v>
      </c>
      <c r="C2276" s="3" t="s">
        <v>6572</v>
      </c>
      <c r="D2276">
        <v>3000</v>
      </c>
      <c r="E2276">
        <v>3321.25</v>
      </c>
      <c r="F2276" t="s">
        <v>8219</v>
      </c>
      <c r="G2276" t="s">
        <v>8224</v>
      </c>
      <c r="H2276" t="s">
        <v>8246</v>
      </c>
      <c r="I2276">
        <v>1342672096</v>
      </c>
      <c r="J2276">
        <v>1340944096</v>
      </c>
      <c r="K2276" t="b">
        <v>0</v>
      </c>
      <c r="L2276">
        <v>115</v>
      </c>
      <c r="M2276" t="b">
        <v>1</v>
      </c>
      <c r="N2276" t="s">
        <v>8279</v>
      </c>
      <c r="O2276" s="8">
        <f t="shared" si="245"/>
        <v>110.70833333333334</v>
      </c>
      <c r="P2276" s="9">
        <f t="shared" si="246"/>
        <v>28.880434782608695</v>
      </c>
      <c r="Q2276" t="s">
        <v>8325</v>
      </c>
      <c r="R2276" t="s">
        <v>8329</v>
      </c>
      <c r="S2276" s="13">
        <f t="shared" si="247"/>
        <v>41088.977962962963</v>
      </c>
      <c r="T2276" s="14">
        <f t="shared" si="248"/>
        <v>41108.977962962963</v>
      </c>
      <c r="U2276" s="13" t="str">
        <f t="shared" si="249"/>
        <v>Jun</v>
      </c>
      <c r="V2276" t="str">
        <f t="shared" si="250"/>
        <v>Jul</v>
      </c>
      <c r="W2276" t="str">
        <f t="shared" si="251"/>
        <v>2012</v>
      </c>
    </row>
    <row r="2277" spans="1:23" ht="45" x14ac:dyDescent="0.2">
      <c r="A2277">
        <v>2472</v>
      </c>
      <c r="B2277" s="3" t="s">
        <v>2473</v>
      </c>
      <c r="C2277" s="3" t="s">
        <v>6582</v>
      </c>
      <c r="D2277">
        <v>7500</v>
      </c>
      <c r="E2277">
        <v>10182.02</v>
      </c>
      <c r="F2277" t="s">
        <v>8219</v>
      </c>
      <c r="G2277" t="s">
        <v>8224</v>
      </c>
      <c r="H2277" t="s">
        <v>8246</v>
      </c>
      <c r="I2277">
        <v>1283562180</v>
      </c>
      <c r="J2277">
        <v>1277433980</v>
      </c>
      <c r="K2277" t="b">
        <v>0</v>
      </c>
      <c r="L2277">
        <v>104</v>
      </c>
      <c r="M2277" t="b">
        <v>1</v>
      </c>
      <c r="N2277" t="s">
        <v>8279</v>
      </c>
      <c r="O2277" s="8">
        <f t="shared" si="245"/>
        <v>135.76026666666667</v>
      </c>
      <c r="P2277" s="9">
        <f t="shared" si="246"/>
        <v>97.904038461538462</v>
      </c>
      <c r="Q2277" t="s">
        <v>8325</v>
      </c>
      <c r="R2277" t="s">
        <v>8329</v>
      </c>
      <c r="S2277" s="13">
        <f t="shared" si="247"/>
        <v>40353.907175925924</v>
      </c>
      <c r="T2277" s="14">
        <f t="shared" si="248"/>
        <v>40424.835416666661</v>
      </c>
      <c r="U2277" s="13" t="str">
        <f t="shared" si="249"/>
        <v>Jun</v>
      </c>
      <c r="V2277" t="str">
        <f t="shared" si="250"/>
        <v>Sep</v>
      </c>
      <c r="W2277" t="str">
        <f t="shared" si="251"/>
        <v>2010</v>
      </c>
    </row>
    <row r="2278" spans="1:23" ht="30" x14ac:dyDescent="0.2">
      <c r="A2278">
        <v>2477</v>
      </c>
      <c r="B2278" s="3" t="s">
        <v>824</v>
      </c>
      <c r="C2278" s="3" t="s">
        <v>6587</v>
      </c>
      <c r="D2278">
        <v>750</v>
      </c>
      <c r="E2278">
        <v>1285</v>
      </c>
      <c r="F2278" t="s">
        <v>8219</v>
      </c>
      <c r="G2278" t="s">
        <v>8224</v>
      </c>
      <c r="H2278" t="s">
        <v>8246</v>
      </c>
      <c r="I2278">
        <v>1344789345</v>
      </c>
      <c r="J2278">
        <v>1340901345</v>
      </c>
      <c r="K2278" t="b">
        <v>0</v>
      </c>
      <c r="L2278">
        <v>41</v>
      </c>
      <c r="M2278" t="b">
        <v>1</v>
      </c>
      <c r="N2278" t="s">
        <v>8279</v>
      </c>
      <c r="O2278" s="8">
        <f t="shared" si="245"/>
        <v>171.33333333333334</v>
      </c>
      <c r="P2278" s="9">
        <f t="shared" si="246"/>
        <v>31.341463414634145</v>
      </c>
      <c r="Q2278" t="s">
        <v>8325</v>
      </c>
      <c r="R2278" t="s">
        <v>8329</v>
      </c>
      <c r="S2278" s="13">
        <f t="shared" si="247"/>
        <v>41088.483159722222</v>
      </c>
      <c r="T2278" s="14">
        <f t="shared" si="248"/>
        <v>41133.483159722222</v>
      </c>
      <c r="U2278" s="13" t="str">
        <f t="shared" si="249"/>
        <v>Jun</v>
      </c>
      <c r="V2278" t="str">
        <f t="shared" si="250"/>
        <v>Aug</v>
      </c>
      <c r="W2278" t="str">
        <f t="shared" si="251"/>
        <v>2012</v>
      </c>
    </row>
    <row r="2279" spans="1:23" ht="45" x14ac:dyDescent="0.2">
      <c r="A2279">
        <v>2482</v>
      </c>
      <c r="B2279" s="3" t="s">
        <v>2482</v>
      </c>
      <c r="C2279" s="3" t="s">
        <v>6592</v>
      </c>
      <c r="D2279">
        <v>1000</v>
      </c>
      <c r="E2279">
        <v>1001</v>
      </c>
      <c r="F2279" t="s">
        <v>8219</v>
      </c>
      <c r="G2279" t="s">
        <v>8224</v>
      </c>
      <c r="H2279" t="s">
        <v>8246</v>
      </c>
      <c r="I2279">
        <v>1312224383</v>
      </c>
      <c r="J2279">
        <v>1308336383</v>
      </c>
      <c r="K2279" t="b">
        <v>0</v>
      </c>
      <c r="L2279">
        <v>25</v>
      </c>
      <c r="M2279" t="b">
        <v>1</v>
      </c>
      <c r="N2279" t="s">
        <v>8279</v>
      </c>
      <c r="O2279" s="8">
        <f t="shared" si="245"/>
        <v>100.1</v>
      </c>
      <c r="P2279" s="9">
        <f t="shared" si="246"/>
        <v>40.04</v>
      </c>
      <c r="Q2279" t="s">
        <v>8325</v>
      </c>
      <c r="R2279" t="s">
        <v>8329</v>
      </c>
      <c r="S2279" s="13">
        <f t="shared" si="247"/>
        <v>40711.573877314811</v>
      </c>
      <c r="T2279" s="14">
        <f t="shared" si="248"/>
        <v>40756.573877314811</v>
      </c>
      <c r="U2279" s="13" t="str">
        <f t="shared" si="249"/>
        <v>Jun</v>
      </c>
      <c r="V2279" t="str">
        <f t="shared" si="250"/>
        <v>Aug</v>
      </c>
      <c r="W2279" t="str">
        <f t="shared" si="251"/>
        <v>2011</v>
      </c>
    </row>
    <row r="2280" spans="1:23" ht="45" x14ac:dyDescent="0.2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8">
        <f t="shared" si="245"/>
        <v>110.00000000000001</v>
      </c>
      <c r="P2280" s="9">
        <f t="shared" si="246"/>
        <v>100</v>
      </c>
      <c r="Q2280" t="s">
        <v>8325</v>
      </c>
      <c r="R2280" t="s">
        <v>8354</v>
      </c>
      <c r="S2280" s="13">
        <f t="shared" si="247"/>
        <v>40696.440451388888</v>
      </c>
      <c r="T2280" s="14">
        <f t="shared" si="248"/>
        <v>40756.440451388888</v>
      </c>
      <c r="U2280" s="13" t="str">
        <f t="shared" si="249"/>
        <v>Jun</v>
      </c>
      <c r="V2280" t="str">
        <f t="shared" si="250"/>
        <v>Aug</v>
      </c>
      <c r="W2280" t="str">
        <f t="shared" si="251"/>
        <v>2011</v>
      </c>
    </row>
    <row r="2281" spans="1:23" ht="45" x14ac:dyDescent="0.2">
      <c r="A2281">
        <v>2544</v>
      </c>
      <c r="B2281" s="3" t="s">
        <v>2544</v>
      </c>
      <c r="C2281" s="3" t="s">
        <v>6654</v>
      </c>
      <c r="D2281">
        <v>5000</v>
      </c>
      <c r="E2281">
        <v>5041</v>
      </c>
      <c r="F2281" t="s">
        <v>8219</v>
      </c>
      <c r="G2281" t="s">
        <v>8224</v>
      </c>
      <c r="H2281" t="s">
        <v>8246</v>
      </c>
      <c r="I2281">
        <v>1341750569</v>
      </c>
      <c r="J2281">
        <v>1339158569</v>
      </c>
      <c r="K2281" t="b">
        <v>0</v>
      </c>
      <c r="L2281">
        <v>57</v>
      </c>
      <c r="M2281" t="b">
        <v>1</v>
      </c>
      <c r="N2281" t="s">
        <v>8300</v>
      </c>
      <c r="O2281" s="8">
        <f t="shared" si="245"/>
        <v>100.82</v>
      </c>
      <c r="P2281" s="9">
        <f t="shared" si="246"/>
        <v>88.438596491228068</v>
      </c>
      <c r="Q2281" t="s">
        <v>8325</v>
      </c>
      <c r="R2281" t="s">
        <v>8354</v>
      </c>
      <c r="S2281" s="13">
        <f t="shared" si="247"/>
        <v>41068.3121412037</v>
      </c>
      <c r="T2281" s="14">
        <f t="shared" si="248"/>
        <v>41098.3121412037</v>
      </c>
      <c r="U2281" s="13" t="str">
        <f t="shared" si="249"/>
        <v>Jun</v>
      </c>
      <c r="V2281" t="str">
        <f t="shared" si="250"/>
        <v>Jul</v>
      </c>
      <c r="W2281" t="str">
        <f t="shared" si="251"/>
        <v>2012</v>
      </c>
    </row>
    <row r="2282" spans="1:23" ht="45" x14ac:dyDescent="0.2">
      <c r="A2282">
        <v>2607</v>
      </c>
      <c r="B2282" s="3" t="s">
        <v>2607</v>
      </c>
      <c r="C2282" s="3" t="s">
        <v>6717</v>
      </c>
      <c r="D2282">
        <v>8000</v>
      </c>
      <c r="E2282">
        <v>32616</v>
      </c>
      <c r="F2282" t="s">
        <v>8219</v>
      </c>
      <c r="G2282" t="s">
        <v>8224</v>
      </c>
      <c r="H2282" t="s">
        <v>8246</v>
      </c>
      <c r="I2282">
        <v>1439344800</v>
      </c>
      <c r="J2282">
        <v>1435611572</v>
      </c>
      <c r="K2282" t="b">
        <v>1</v>
      </c>
      <c r="L2282">
        <v>398</v>
      </c>
      <c r="M2282" t="b">
        <v>1</v>
      </c>
      <c r="N2282" t="s">
        <v>8301</v>
      </c>
      <c r="O2282" s="8">
        <f t="shared" si="245"/>
        <v>407.7</v>
      </c>
      <c r="P2282" s="9">
        <f t="shared" si="246"/>
        <v>81.949748743718587</v>
      </c>
      <c r="Q2282" t="s">
        <v>8319</v>
      </c>
      <c r="R2282" t="s">
        <v>8355</v>
      </c>
      <c r="S2282" s="13">
        <f t="shared" si="247"/>
        <v>42184.666342592587</v>
      </c>
      <c r="T2282" s="14">
        <f t="shared" si="248"/>
        <v>42227.874999999993</v>
      </c>
      <c r="U2282" s="13" t="str">
        <f t="shared" si="249"/>
        <v>Jun</v>
      </c>
      <c r="V2282" t="str">
        <f t="shared" si="250"/>
        <v>Aug</v>
      </c>
      <c r="W2282" t="str">
        <f t="shared" si="251"/>
        <v>2015</v>
      </c>
    </row>
    <row r="2283" spans="1:23" ht="45" x14ac:dyDescent="0.2">
      <c r="A2283">
        <v>2609</v>
      </c>
      <c r="B2283" s="3" t="s">
        <v>2609</v>
      </c>
      <c r="C2283" s="3" t="s">
        <v>6719</v>
      </c>
      <c r="D2283">
        <v>35000</v>
      </c>
      <c r="E2283">
        <v>106330.39</v>
      </c>
      <c r="F2283" t="s">
        <v>8219</v>
      </c>
      <c r="G2283" t="s">
        <v>8224</v>
      </c>
      <c r="H2283" t="s">
        <v>8246</v>
      </c>
      <c r="I2283">
        <v>1342330951</v>
      </c>
      <c r="J2283">
        <v>1339738951</v>
      </c>
      <c r="K2283" t="b">
        <v>1</v>
      </c>
      <c r="L2283">
        <v>676</v>
      </c>
      <c r="M2283" t="b">
        <v>1</v>
      </c>
      <c r="N2283" t="s">
        <v>8301</v>
      </c>
      <c r="O2283" s="8">
        <f t="shared" si="245"/>
        <v>303.80111428571428</v>
      </c>
      <c r="P2283" s="9">
        <f t="shared" si="246"/>
        <v>157.29347633136095</v>
      </c>
      <c r="Q2283" t="s">
        <v>8319</v>
      </c>
      <c r="R2283" t="s">
        <v>8355</v>
      </c>
      <c r="S2283" s="13">
        <f t="shared" si="247"/>
        <v>41075.02952546296</v>
      </c>
      <c r="T2283" s="14">
        <f t="shared" si="248"/>
        <v>41105.02952546296</v>
      </c>
      <c r="U2283" s="13" t="str">
        <f t="shared" si="249"/>
        <v>Jun</v>
      </c>
      <c r="V2283" t="str">
        <f t="shared" si="250"/>
        <v>Jul</v>
      </c>
      <c r="W2283" t="str">
        <f t="shared" si="251"/>
        <v>2012</v>
      </c>
    </row>
    <row r="2284" spans="1:23" ht="45" x14ac:dyDescent="0.2">
      <c r="A2284">
        <v>2630</v>
      </c>
      <c r="B2284" s="3" t="s">
        <v>2630</v>
      </c>
      <c r="C2284" s="3" t="s">
        <v>6740</v>
      </c>
      <c r="D2284">
        <v>2000</v>
      </c>
      <c r="E2284">
        <v>3158</v>
      </c>
      <c r="F2284" t="s">
        <v>8219</v>
      </c>
      <c r="G2284" t="s">
        <v>8226</v>
      </c>
      <c r="H2284" t="s">
        <v>8248</v>
      </c>
      <c r="I2284">
        <v>1467280800</v>
      </c>
      <c r="J2284">
        <v>1464921112</v>
      </c>
      <c r="K2284" t="b">
        <v>0</v>
      </c>
      <c r="L2284">
        <v>81</v>
      </c>
      <c r="M2284" t="b">
        <v>1</v>
      </c>
      <c r="N2284" t="s">
        <v>8301</v>
      </c>
      <c r="O2284" s="8">
        <f t="shared" si="245"/>
        <v>157.9</v>
      </c>
      <c r="P2284" s="9">
        <f t="shared" si="246"/>
        <v>38.987654320987652</v>
      </c>
      <c r="Q2284" t="s">
        <v>8319</v>
      </c>
      <c r="R2284" t="s">
        <v>8355</v>
      </c>
      <c r="S2284" s="13">
        <f t="shared" si="247"/>
        <v>42523.897129629629</v>
      </c>
      <c r="T2284" s="14">
        <f t="shared" si="248"/>
        <v>42551.208333333336</v>
      </c>
      <c r="U2284" s="13" t="str">
        <f t="shared" si="249"/>
        <v>Jun</v>
      </c>
      <c r="V2284" t="str">
        <f t="shared" si="250"/>
        <v>Jun</v>
      </c>
      <c r="W2284" t="str">
        <f t="shared" si="251"/>
        <v>2016</v>
      </c>
    </row>
    <row r="2285" spans="1:23" ht="45" x14ac:dyDescent="0.2">
      <c r="A2285">
        <v>2712</v>
      </c>
      <c r="B2285" s="3" t="s">
        <v>2712</v>
      </c>
      <c r="C2285" s="3" t="s">
        <v>6822</v>
      </c>
      <c r="D2285">
        <v>5500</v>
      </c>
      <c r="E2285">
        <v>7226</v>
      </c>
      <c r="F2285" t="s">
        <v>8219</v>
      </c>
      <c r="G2285" t="s">
        <v>8224</v>
      </c>
      <c r="H2285" t="s">
        <v>8246</v>
      </c>
      <c r="I2285">
        <v>1373738400</v>
      </c>
      <c r="J2285">
        <v>1370568560</v>
      </c>
      <c r="K2285" t="b">
        <v>1</v>
      </c>
      <c r="L2285">
        <v>143</v>
      </c>
      <c r="M2285" t="b">
        <v>1</v>
      </c>
      <c r="N2285" t="s">
        <v>8303</v>
      </c>
      <c r="O2285" s="8">
        <f t="shared" si="245"/>
        <v>131.38181818181818</v>
      </c>
      <c r="P2285" s="9">
        <f t="shared" si="246"/>
        <v>50.531468531468533</v>
      </c>
      <c r="Q2285" t="s">
        <v>8317</v>
      </c>
      <c r="R2285" t="s">
        <v>8357</v>
      </c>
      <c r="S2285" s="13">
        <f t="shared" si="247"/>
        <v>41431.853703703702</v>
      </c>
      <c r="T2285" s="14">
        <f t="shared" si="248"/>
        <v>41468.541666666664</v>
      </c>
      <c r="U2285" s="13" t="str">
        <f t="shared" si="249"/>
        <v>Jun</v>
      </c>
      <c r="V2285" t="str">
        <f t="shared" si="250"/>
        <v>Jul</v>
      </c>
      <c r="W2285" t="str">
        <f t="shared" si="251"/>
        <v>2013</v>
      </c>
    </row>
    <row r="2286" spans="1:23" ht="30" x14ac:dyDescent="0.2">
      <c r="A2286">
        <v>2786</v>
      </c>
      <c r="B2286" s="3" t="s">
        <v>2786</v>
      </c>
      <c r="C2286" s="3" t="s">
        <v>6896</v>
      </c>
      <c r="D2286">
        <v>2500</v>
      </c>
      <c r="E2286">
        <v>2946</v>
      </c>
      <c r="F2286" t="s">
        <v>8219</v>
      </c>
      <c r="G2286" t="s">
        <v>8225</v>
      </c>
      <c r="H2286" t="s">
        <v>8247</v>
      </c>
      <c r="I2286">
        <v>1404913180</v>
      </c>
      <c r="J2286">
        <v>1403703580</v>
      </c>
      <c r="K2286" t="b">
        <v>0</v>
      </c>
      <c r="L2286">
        <v>74</v>
      </c>
      <c r="M2286" t="b">
        <v>1</v>
      </c>
      <c r="N2286" t="s">
        <v>8271</v>
      </c>
      <c r="O2286" s="8">
        <f t="shared" si="245"/>
        <v>117.83999999999999</v>
      </c>
      <c r="P2286" s="9">
        <f t="shared" si="246"/>
        <v>39.810810810810814</v>
      </c>
      <c r="Q2286" t="s">
        <v>8317</v>
      </c>
      <c r="R2286" t="s">
        <v>8318</v>
      </c>
      <c r="S2286" s="13">
        <f t="shared" si="247"/>
        <v>41815.360879629625</v>
      </c>
      <c r="T2286" s="14">
        <f t="shared" si="248"/>
        <v>41829.360879629625</v>
      </c>
      <c r="U2286" s="13" t="str">
        <f t="shared" si="249"/>
        <v>Jun</v>
      </c>
      <c r="V2286" t="str">
        <f t="shared" si="250"/>
        <v>Jul</v>
      </c>
      <c r="W2286" t="str">
        <f t="shared" si="251"/>
        <v>2014</v>
      </c>
    </row>
    <row r="2287" spans="1:23" ht="45" x14ac:dyDescent="0.2">
      <c r="A2287">
        <v>2787</v>
      </c>
      <c r="B2287" s="3" t="s">
        <v>2787</v>
      </c>
      <c r="C2287" s="3" t="s">
        <v>6897</v>
      </c>
      <c r="D2287">
        <v>1000</v>
      </c>
      <c r="E2287">
        <v>1197</v>
      </c>
      <c r="F2287" t="s">
        <v>8219</v>
      </c>
      <c r="G2287" t="s">
        <v>8224</v>
      </c>
      <c r="H2287" t="s">
        <v>8246</v>
      </c>
      <c r="I2287">
        <v>1405658752</v>
      </c>
      <c r="J2287">
        <v>1403066752</v>
      </c>
      <c r="K2287" t="b">
        <v>0</v>
      </c>
      <c r="L2287">
        <v>38</v>
      </c>
      <c r="M2287" t="b">
        <v>1</v>
      </c>
      <c r="N2287" t="s">
        <v>8271</v>
      </c>
      <c r="O2287" s="8">
        <f t="shared" si="245"/>
        <v>119.7</v>
      </c>
      <c r="P2287" s="9">
        <f t="shared" si="246"/>
        <v>31.5</v>
      </c>
      <c r="Q2287" t="s">
        <v>8317</v>
      </c>
      <c r="R2287" t="s">
        <v>8318</v>
      </c>
      <c r="S2287" s="13">
        <f t="shared" si="247"/>
        <v>41807.990185185183</v>
      </c>
      <c r="T2287" s="14">
        <f t="shared" si="248"/>
        <v>41837.990185185183</v>
      </c>
      <c r="U2287" s="13" t="str">
        <f t="shared" si="249"/>
        <v>Jun</v>
      </c>
      <c r="V2287" t="str">
        <f t="shared" si="250"/>
        <v>Jul</v>
      </c>
      <c r="W2287" t="str">
        <f t="shared" si="251"/>
        <v>2014</v>
      </c>
    </row>
    <row r="2288" spans="1:23" ht="30" x14ac:dyDescent="0.2">
      <c r="A2288">
        <v>2788</v>
      </c>
      <c r="B2288" s="3" t="s">
        <v>2788</v>
      </c>
      <c r="C2288" s="3" t="s">
        <v>6898</v>
      </c>
      <c r="D2288">
        <v>2000</v>
      </c>
      <c r="E2288">
        <v>2050</v>
      </c>
      <c r="F2288" t="s">
        <v>8219</v>
      </c>
      <c r="G2288" t="s">
        <v>8224</v>
      </c>
      <c r="H2288" t="s">
        <v>8246</v>
      </c>
      <c r="I2288">
        <v>1469811043</v>
      </c>
      <c r="J2288">
        <v>1467219043</v>
      </c>
      <c r="K2288" t="b">
        <v>0</v>
      </c>
      <c r="L2288">
        <v>20</v>
      </c>
      <c r="M2288" t="b">
        <v>1</v>
      </c>
      <c r="N2288" t="s">
        <v>8271</v>
      </c>
      <c r="O2288" s="8">
        <f t="shared" si="245"/>
        <v>102.49999999999999</v>
      </c>
      <c r="P2288" s="9">
        <f t="shared" si="246"/>
        <v>102.5</v>
      </c>
      <c r="Q2288" t="s">
        <v>8317</v>
      </c>
      <c r="R2288" t="s">
        <v>8318</v>
      </c>
      <c r="S2288" s="13">
        <f t="shared" si="247"/>
        <v>42550.49355324074</v>
      </c>
      <c r="T2288" s="14">
        <f t="shared" si="248"/>
        <v>42580.49355324074</v>
      </c>
      <c r="U2288" s="13" t="str">
        <f t="shared" si="249"/>
        <v>Jun</v>
      </c>
      <c r="V2288" t="str">
        <f t="shared" si="250"/>
        <v>Jul</v>
      </c>
      <c r="W2288" t="str">
        <f t="shared" si="251"/>
        <v>2016</v>
      </c>
    </row>
    <row r="2289" spans="1:23" ht="45" x14ac:dyDescent="0.2">
      <c r="A2289">
        <v>2792</v>
      </c>
      <c r="B2289" s="3" t="s">
        <v>2792</v>
      </c>
      <c r="C2289" s="3" t="s">
        <v>6902</v>
      </c>
      <c r="D2289">
        <v>2000</v>
      </c>
      <c r="E2289">
        <v>2152</v>
      </c>
      <c r="F2289" t="s">
        <v>8219</v>
      </c>
      <c r="G2289" t="s">
        <v>8224</v>
      </c>
      <c r="H2289" t="s">
        <v>8246</v>
      </c>
      <c r="I2289">
        <v>1439357559</v>
      </c>
      <c r="J2289">
        <v>1435469559</v>
      </c>
      <c r="K2289" t="b">
        <v>0</v>
      </c>
      <c r="L2289">
        <v>24</v>
      </c>
      <c r="M2289" t="b">
        <v>1</v>
      </c>
      <c r="N2289" t="s">
        <v>8271</v>
      </c>
      <c r="O2289" s="8">
        <f t="shared" si="245"/>
        <v>107.60000000000001</v>
      </c>
      <c r="P2289" s="9">
        <f t="shared" si="246"/>
        <v>89.666666666666671</v>
      </c>
      <c r="Q2289" t="s">
        <v>8317</v>
      </c>
      <c r="R2289" t="s">
        <v>8318</v>
      </c>
      <c r="S2289" s="13">
        <f t="shared" si="247"/>
        <v>42183.022673611107</v>
      </c>
      <c r="T2289" s="14">
        <f t="shared" si="248"/>
        <v>42228.022673611107</v>
      </c>
      <c r="U2289" s="13" t="str">
        <f t="shared" si="249"/>
        <v>Jun</v>
      </c>
      <c r="V2289" t="str">
        <f t="shared" si="250"/>
        <v>Aug</v>
      </c>
      <c r="W2289" t="str">
        <f t="shared" si="251"/>
        <v>2015</v>
      </c>
    </row>
    <row r="2290" spans="1:23" ht="60" x14ac:dyDescent="0.2">
      <c r="A2290">
        <v>2793</v>
      </c>
      <c r="B2290" s="3" t="s">
        <v>2793</v>
      </c>
      <c r="C2290" s="3" t="s">
        <v>6903</v>
      </c>
      <c r="D2290">
        <v>10000</v>
      </c>
      <c r="E2290">
        <v>11056.75</v>
      </c>
      <c r="F2290" t="s">
        <v>8219</v>
      </c>
      <c r="G2290" t="s">
        <v>8226</v>
      </c>
      <c r="H2290" t="s">
        <v>8248</v>
      </c>
      <c r="I2290">
        <v>1437473005</v>
      </c>
      <c r="J2290">
        <v>1434881005</v>
      </c>
      <c r="K2290" t="b">
        <v>0</v>
      </c>
      <c r="L2290">
        <v>73</v>
      </c>
      <c r="M2290" t="b">
        <v>1</v>
      </c>
      <c r="N2290" t="s">
        <v>8271</v>
      </c>
      <c r="O2290" s="8">
        <f t="shared" si="245"/>
        <v>110.5675</v>
      </c>
      <c r="P2290" s="9">
        <f t="shared" si="246"/>
        <v>151.4623287671233</v>
      </c>
      <c r="Q2290" t="s">
        <v>8317</v>
      </c>
      <c r="R2290" t="s">
        <v>8318</v>
      </c>
      <c r="S2290" s="13">
        <f t="shared" si="247"/>
        <v>42176.210706018515</v>
      </c>
      <c r="T2290" s="14">
        <f t="shared" si="248"/>
        <v>42206.210706018515</v>
      </c>
      <c r="U2290" s="13" t="str">
        <f t="shared" si="249"/>
        <v>Jun</v>
      </c>
      <c r="V2290" t="str">
        <f t="shared" si="250"/>
        <v>Jul</v>
      </c>
      <c r="W2290" t="str">
        <f t="shared" si="251"/>
        <v>2015</v>
      </c>
    </row>
    <row r="2291" spans="1:23" ht="45" x14ac:dyDescent="0.2">
      <c r="A2291">
        <v>2796</v>
      </c>
      <c r="B2291" s="3" t="s">
        <v>2796</v>
      </c>
      <c r="C2291" s="3" t="s">
        <v>6906</v>
      </c>
      <c r="D2291">
        <v>800</v>
      </c>
      <c r="E2291">
        <v>924</v>
      </c>
      <c r="F2291" t="s">
        <v>8219</v>
      </c>
      <c r="G2291" t="s">
        <v>8225</v>
      </c>
      <c r="H2291" t="s">
        <v>8247</v>
      </c>
      <c r="I2291">
        <v>1404564028</v>
      </c>
      <c r="J2291">
        <v>1401972028</v>
      </c>
      <c r="K2291" t="b">
        <v>0</v>
      </c>
      <c r="L2291">
        <v>21</v>
      </c>
      <c r="M2291" t="b">
        <v>1</v>
      </c>
      <c r="N2291" t="s">
        <v>8271</v>
      </c>
      <c r="O2291" s="8">
        <f t="shared" si="245"/>
        <v>115.5</v>
      </c>
      <c r="P2291" s="9">
        <f t="shared" si="246"/>
        <v>44</v>
      </c>
      <c r="Q2291" t="s">
        <v>8317</v>
      </c>
      <c r="R2291" t="s">
        <v>8318</v>
      </c>
      <c r="S2291" s="13">
        <f t="shared" si="247"/>
        <v>41795.319768518515</v>
      </c>
      <c r="T2291" s="14">
        <f t="shared" si="248"/>
        <v>41825.319768518515</v>
      </c>
      <c r="U2291" s="13" t="str">
        <f t="shared" si="249"/>
        <v>Jun</v>
      </c>
      <c r="V2291" t="str">
        <f t="shared" si="250"/>
        <v>Jul</v>
      </c>
      <c r="W2291" t="str">
        <f t="shared" si="251"/>
        <v>2014</v>
      </c>
    </row>
    <row r="2292" spans="1:23" ht="45" x14ac:dyDescent="0.2">
      <c r="A2292">
        <v>2797</v>
      </c>
      <c r="B2292" s="3" t="s">
        <v>2797</v>
      </c>
      <c r="C2292" s="3" t="s">
        <v>6907</v>
      </c>
      <c r="D2292">
        <v>8000</v>
      </c>
      <c r="E2292">
        <v>8211.61</v>
      </c>
      <c r="F2292" t="s">
        <v>8219</v>
      </c>
      <c r="G2292" t="s">
        <v>8225</v>
      </c>
      <c r="H2292" t="s">
        <v>8247</v>
      </c>
      <c r="I2292">
        <v>1404858840</v>
      </c>
      <c r="J2292">
        <v>1402266840</v>
      </c>
      <c r="K2292" t="b">
        <v>0</v>
      </c>
      <c r="L2292">
        <v>94</v>
      </c>
      <c r="M2292" t="b">
        <v>1</v>
      </c>
      <c r="N2292" t="s">
        <v>8271</v>
      </c>
      <c r="O2292" s="8">
        <f t="shared" si="245"/>
        <v>102.64512500000001</v>
      </c>
      <c r="P2292" s="9">
        <f t="shared" si="246"/>
        <v>87.357553191489373</v>
      </c>
      <c r="Q2292" t="s">
        <v>8317</v>
      </c>
      <c r="R2292" t="s">
        <v>8318</v>
      </c>
      <c r="S2292" s="13">
        <f t="shared" si="247"/>
        <v>41798.731944444444</v>
      </c>
      <c r="T2292" s="14">
        <f t="shared" si="248"/>
        <v>41828.731944444444</v>
      </c>
      <c r="U2292" s="13" t="str">
        <f t="shared" si="249"/>
        <v>Jun</v>
      </c>
      <c r="V2292" t="str">
        <f t="shared" si="250"/>
        <v>Jul</v>
      </c>
      <c r="W2292" t="str">
        <f t="shared" si="251"/>
        <v>2014</v>
      </c>
    </row>
    <row r="2293" spans="1:23" ht="45" x14ac:dyDescent="0.2">
      <c r="A2293">
        <v>2803</v>
      </c>
      <c r="B2293" s="3" t="s">
        <v>2803</v>
      </c>
      <c r="C2293" s="3" t="s">
        <v>6913</v>
      </c>
      <c r="D2293">
        <v>10000</v>
      </c>
      <c r="E2293">
        <v>12795</v>
      </c>
      <c r="F2293" t="s">
        <v>8219</v>
      </c>
      <c r="G2293" t="s">
        <v>8224</v>
      </c>
      <c r="H2293" t="s">
        <v>8246</v>
      </c>
      <c r="I2293">
        <v>1437004800</v>
      </c>
      <c r="J2293">
        <v>1433295276</v>
      </c>
      <c r="K2293" t="b">
        <v>0</v>
      </c>
      <c r="L2293">
        <v>141</v>
      </c>
      <c r="M2293" t="b">
        <v>1</v>
      </c>
      <c r="N2293" t="s">
        <v>8271</v>
      </c>
      <c r="O2293" s="8">
        <f t="shared" si="245"/>
        <v>127.95</v>
      </c>
      <c r="P2293" s="9">
        <f t="shared" si="246"/>
        <v>90.744680851063833</v>
      </c>
      <c r="Q2293" t="s">
        <v>8317</v>
      </c>
      <c r="R2293" t="s">
        <v>8318</v>
      </c>
      <c r="S2293" s="13">
        <f t="shared" si="247"/>
        <v>42157.857361111113</v>
      </c>
      <c r="T2293" s="14">
        <f t="shared" si="248"/>
        <v>42200.791666666664</v>
      </c>
      <c r="U2293" s="13" t="str">
        <f t="shared" si="249"/>
        <v>Jun</v>
      </c>
      <c r="V2293" t="str">
        <f t="shared" si="250"/>
        <v>Jul</v>
      </c>
      <c r="W2293" t="str">
        <f t="shared" si="251"/>
        <v>2015</v>
      </c>
    </row>
    <row r="2294" spans="1:23" ht="45" x14ac:dyDescent="0.2">
      <c r="A2294">
        <v>2806</v>
      </c>
      <c r="B2294" s="3" t="s">
        <v>2806</v>
      </c>
      <c r="C2294" s="3" t="s">
        <v>6916</v>
      </c>
      <c r="D2294">
        <v>3000</v>
      </c>
      <c r="E2294">
        <v>3363</v>
      </c>
      <c r="F2294" t="s">
        <v>8219</v>
      </c>
      <c r="G2294" t="s">
        <v>8225</v>
      </c>
      <c r="H2294" t="s">
        <v>8247</v>
      </c>
      <c r="I2294">
        <v>1438772400</v>
      </c>
      <c r="J2294">
        <v>1435645490</v>
      </c>
      <c r="K2294" t="b">
        <v>0</v>
      </c>
      <c r="L2294">
        <v>76</v>
      </c>
      <c r="M2294" t="b">
        <v>1</v>
      </c>
      <c r="N2294" t="s">
        <v>8271</v>
      </c>
      <c r="O2294" s="8">
        <f t="shared" si="245"/>
        <v>112.1</v>
      </c>
      <c r="P2294" s="9">
        <f t="shared" si="246"/>
        <v>44.25</v>
      </c>
      <c r="Q2294" t="s">
        <v>8317</v>
      </c>
      <c r="R2294" t="s">
        <v>8318</v>
      </c>
      <c r="S2294" s="13">
        <f t="shared" si="247"/>
        <v>42185.058912037035</v>
      </c>
      <c r="T2294" s="14">
        <f t="shared" si="248"/>
        <v>42221.249999999993</v>
      </c>
      <c r="U2294" s="13" t="str">
        <f t="shared" si="249"/>
        <v>Jun</v>
      </c>
      <c r="V2294" t="str">
        <f t="shared" si="250"/>
        <v>Aug</v>
      </c>
      <c r="W2294" t="str">
        <f t="shared" si="251"/>
        <v>2015</v>
      </c>
    </row>
    <row r="2295" spans="1:23" ht="45" x14ac:dyDescent="0.2">
      <c r="A2295">
        <v>2826</v>
      </c>
      <c r="B2295" s="3" t="s">
        <v>2826</v>
      </c>
      <c r="C2295" s="3" t="s">
        <v>6936</v>
      </c>
      <c r="D2295">
        <v>2000</v>
      </c>
      <c r="E2295">
        <v>2155</v>
      </c>
      <c r="F2295" t="s">
        <v>8219</v>
      </c>
      <c r="G2295" t="s">
        <v>8224</v>
      </c>
      <c r="H2295" t="s">
        <v>8246</v>
      </c>
      <c r="I2295">
        <v>1436511600</v>
      </c>
      <c r="J2295">
        <v>1434415812</v>
      </c>
      <c r="K2295" t="b">
        <v>0</v>
      </c>
      <c r="L2295">
        <v>19</v>
      </c>
      <c r="M2295" t="b">
        <v>1</v>
      </c>
      <c r="N2295" t="s">
        <v>8271</v>
      </c>
      <c r="O2295" s="8">
        <f t="shared" si="245"/>
        <v>107.74999999999999</v>
      </c>
      <c r="P2295" s="9">
        <f t="shared" si="246"/>
        <v>113.42105263157895</v>
      </c>
      <c r="Q2295" t="s">
        <v>8317</v>
      </c>
      <c r="R2295" t="s">
        <v>8318</v>
      </c>
      <c r="S2295" s="13">
        <f t="shared" si="247"/>
        <v>42170.826527777775</v>
      </c>
      <c r="T2295" s="14">
        <f t="shared" si="248"/>
        <v>42195.083333333336</v>
      </c>
      <c r="U2295" s="13" t="str">
        <f t="shared" si="249"/>
        <v>Jun</v>
      </c>
      <c r="V2295" t="str">
        <f t="shared" si="250"/>
        <v>Jul</v>
      </c>
      <c r="W2295" t="str">
        <f t="shared" si="251"/>
        <v>2015</v>
      </c>
    </row>
    <row r="2296" spans="1:23" ht="30" x14ac:dyDescent="0.2">
      <c r="A2296">
        <v>2831</v>
      </c>
      <c r="B2296" s="3" t="s">
        <v>2831</v>
      </c>
      <c r="C2296" s="3" t="s">
        <v>6941</v>
      </c>
      <c r="D2296">
        <v>3000</v>
      </c>
      <c r="E2296">
        <v>3320</v>
      </c>
      <c r="F2296" t="s">
        <v>8219</v>
      </c>
      <c r="G2296" t="s">
        <v>8224</v>
      </c>
      <c r="H2296" t="s">
        <v>8246</v>
      </c>
      <c r="I2296">
        <v>1437076070</v>
      </c>
      <c r="J2296">
        <v>1434484070</v>
      </c>
      <c r="K2296" t="b">
        <v>0</v>
      </c>
      <c r="L2296">
        <v>52</v>
      </c>
      <c r="M2296" t="b">
        <v>1</v>
      </c>
      <c r="N2296" t="s">
        <v>8271</v>
      </c>
      <c r="O2296" s="8">
        <f t="shared" si="245"/>
        <v>110.66666666666667</v>
      </c>
      <c r="P2296" s="9">
        <f t="shared" si="246"/>
        <v>63.846153846153847</v>
      </c>
      <c r="Q2296" t="s">
        <v>8317</v>
      </c>
      <c r="R2296" t="s">
        <v>8318</v>
      </c>
      <c r="S2296" s="13">
        <f t="shared" si="247"/>
        <v>42171.616550925923</v>
      </c>
      <c r="T2296" s="14">
        <f t="shared" si="248"/>
        <v>42201.616550925923</v>
      </c>
      <c r="U2296" s="13" t="str">
        <f t="shared" si="249"/>
        <v>Jun</v>
      </c>
      <c r="V2296" t="str">
        <f t="shared" si="250"/>
        <v>Jul</v>
      </c>
      <c r="W2296" t="str">
        <f t="shared" si="251"/>
        <v>2015</v>
      </c>
    </row>
    <row r="2297" spans="1:23" ht="45" x14ac:dyDescent="0.2">
      <c r="A2297">
        <v>2927</v>
      </c>
      <c r="B2297" s="3" t="s">
        <v>2927</v>
      </c>
      <c r="C2297" s="3" t="s">
        <v>7037</v>
      </c>
      <c r="D2297">
        <v>1800</v>
      </c>
      <c r="E2297">
        <v>2355</v>
      </c>
      <c r="F2297" t="s">
        <v>8219</v>
      </c>
      <c r="G2297" t="s">
        <v>8224</v>
      </c>
      <c r="H2297" t="s">
        <v>8246</v>
      </c>
      <c r="I2297">
        <v>1405400400</v>
      </c>
      <c r="J2297">
        <v>1402934629</v>
      </c>
      <c r="K2297" t="b">
        <v>0</v>
      </c>
      <c r="L2297">
        <v>21</v>
      </c>
      <c r="M2297" t="b">
        <v>1</v>
      </c>
      <c r="N2297" t="s">
        <v>8305</v>
      </c>
      <c r="O2297" s="8">
        <f t="shared" si="245"/>
        <v>130.83333333333334</v>
      </c>
      <c r="P2297" s="9">
        <f t="shared" si="246"/>
        <v>112.14285714285714</v>
      </c>
      <c r="Q2297" t="s">
        <v>8317</v>
      </c>
      <c r="R2297" t="s">
        <v>8359</v>
      </c>
      <c r="S2297" s="13">
        <f t="shared" si="247"/>
        <v>41806.460983796293</v>
      </c>
      <c r="T2297" s="14">
        <f t="shared" si="248"/>
        <v>41835</v>
      </c>
      <c r="U2297" s="13" t="str">
        <f t="shared" si="249"/>
        <v>Jun</v>
      </c>
      <c r="V2297" t="str">
        <f t="shared" si="250"/>
        <v>Jul</v>
      </c>
      <c r="W2297" t="str">
        <f t="shared" si="251"/>
        <v>2014</v>
      </c>
    </row>
    <row r="2298" spans="1:23" ht="30" x14ac:dyDescent="0.2">
      <c r="A2298">
        <v>2937</v>
      </c>
      <c r="B2298" s="3" t="s">
        <v>2937</v>
      </c>
      <c r="C2298" s="3" t="s">
        <v>7047</v>
      </c>
      <c r="D2298">
        <v>1500</v>
      </c>
      <c r="E2298">
        <v>2000</v>
      </c>
      <c r="F2298" t="s">
        <v>8219</v>
      </c>
      <c r="G2298" t="s">
        <v>8225</v>
      </c>
      <c r="H2298" t="s">
        <v>8247</v>
      </c>
      <c r="I2298">
        <v>1405249113</v>
      </c>
      <c r="J2298">
        <v>1402657113</v>
      </c>
      <c r="K2298" t="b">
        <v>0</v>
      </c>
      <c r="L2298">
        <v>55</v>
      </c>
      <c r="M2298" t="b">
        <v>1</v>
      </c>
      <c r="N2298" t="s">
        <v>8305</v>
      </c>
      <c r="O2298" s="8">
        <f t="shared" si="245"/>
        <v>133.33333333333331</v>
      </c>
      <c r="P2298" s="9">
        <f t="shared" si="246"/>
        <v>36.363636363636367</v>
      </c>
      <c r="Q2298" t="s">
        <v>8317</v>
      </c>
      <c r="R2298" t="s">
        <v>8359</v>
      </c>
      <c r="S2298" s="13">
        <f t="shared" si="247"/>
        <v>41803.248993055553</v>
      </c>
      <c r="T2298" s="14">
        <f t="shared" si="248"/>
        <v>41833.248993055553</v>
      </c>
      <c r="U2298" s="13" t="str">
        <f t="shared" si="249"/>
        <v>Jun</v>
      </c>
      <c r="V2298" t="str">
        <f t="shared" si="250"/>
        <v>Jul</v>
      </c>
      <c r="W2298" t="str">
        <f t="shared" si="251"/>
        <v>2014</v>
      </c>
    </row>
    <row r="2299" spans="1:23" ht="60" x14ac:dyDescent="0.2">
      <c r="A2299">
        <v>2963</v>
      </c>
      <c r="B2299" s="3" t="s">
        <v>2963</v>
      </c>
      <c r="C2299" s="3" t="s">
        <v>7073</v>
      </c>
      <c r="D2299">
        <v>10000</v>
      </c>
      <c r="E2299">
        <v>10685</v>
      </c>
      <c r="F2299" t="s">
        <v>8219</v>
      </c>
      <c r="G2299" t="s">
        <v>8224</v>
      </c>
      <c r="H2299" t="s">
        <v>8246</v>
      </c>
      <c r="I2299">
        <v>1435835824</v>
      </c>
      <c r="J2299">
        <v>1433243824</v>
      </c>
      <c r="K2299" t="b">
        <v>0</v>
      </c>
      <c r="L2299">
        <v>98</v>
      </c>
      <c r="M2299" t="b">
        <v>1</v>
      </c>
      <c r="N2299" t="s">
        <v>8271</v>
      </c>
      <c r="O2299" s="8">
        <f t="shared" si="245"/>
        <v>106.85</v>
      </c>
      <c r="P2299" s="9">
        <f t="shared" si="246"/>
        <v>109.03061224489795</v>
      </c>
      <c r="Q2299" t="s">
        <v>8317</v>
      </c>
      <c r="R2299" t="s">
        <v>8318</v>
      </c>
      <c r="S2299" s="13">
        <f t="shared" si="247"/>
        <v>42157.26185185185</v>
      </c>
      <c r="T2299" s="14">
        <f t="shared" si="248"/>
        <v>42187.26185185185</v>
      </c>
      <c r="U2299" s="13" t="str">
        <f t="shared" si="249"/>
        <v>Jun</v>
      </c>
      <c r="V2299" t="str">
        <f t="shared" si="250"/>
        <v>Jul</v>
      </c>
      <c r="W2299" t="str">
        <f t="shared" si="251"/>
        <v>2015</v>
      </c>
    </row>
    <row r="2300" spans="1:23" ht="45" x14ac:dyDescent="0.2">
      <c r="A2300">
        <v>2965</v>
      </c>
      <c r="B2300" s="3" t="s">
        <v>2965</v>
      </c>
      <c r="C2300" s="3" t="s">
        <v>7075</v>
      </c>
      <c r="D2300">
        <v>1500</v>
      </c>
      <c r="E2300">
        <v>1635</v>
      </c>
      <c r="F2300" t="s">
        <v>8219</v>
      </c>
      <c r="G2300" t="s">
        <v>8224</v>
      </c>
      <c r="H2300" t="s">
        <v>8246</v>
      </c>
      <c r="I2300">
        <v>1436290233</v>
      </c>
      <c r="J2300">
        <v>1433698233</v>
      </c>
      <c r="K2300" t="b">
        <v>0</v>
      </c>
      <c r="L2300">
        <v>39</v>
      </c>
      <c r="M2300" t="b">
        <v>1</v>
      </c>
      <c r="N2300" t="s">
        <v>8271</v>
      </c>
      <c r="O2300" s="8">
        <f t="shared" si="245"/>
        <v>109.00000000000001</v>
      </c>
      <c r="P2300" s="9">
        <f t="shared" si="246"/>
        <v>41.92307692307692</v>
      </c>
      <c r="Q2300" t="s">
        <v>8317</v>
      </c>
      <c r="R2300" t="s">
        <v>8318</v>
      </c>
      <c r="S2300" s="13">
        <f t="shared" si="247"/>
        <v>42162.521215277775</v>
      </c>
      <c r="T2300" s="14">
        <f t="shared" si="248"/>
        <v>42192.521215277775</v>
      </c>
      <c r="U2300" s="13" t="str">
        <f t="shared" si="249"/>
        <v>Jun</v>
      </c>
      <c r="V2300" t="str">
        <f t="shared" si="250"/>
        <v>Jul</v>
      </c>
      <c r="W2300" t="str">
        <f t="shared" si="251"/>
        <v>2015</v>
      </c>
    </row>
    <row r="2301" spans="1:23" ht="45" x14ac:dyDescent="0.2">
      <c r="A2301">
        <v>2970</v>
      </c>
      <c r="B2301" s="3" t="s">
        <v>2970</v>
      </c>
      <c r="C2301" s="3" t="s">
        <v>7080</v>
      </c>
      <c r="D2301">
        <v>6000</v>
      </c>
      <c r="E2301">
        <v>6360</v>
      </c>
      <c r="F2301" t="s">
        <v>8219</v>
      </c>
      <c r="G2301" t="s">
        <v>8224</v>
      </c>
      <c r="H2301" t="s">
        <v>8246</v>
      </c>
      <c r="I2301">
        <v>1405699451</v>
      </c>
      <c r="J2301">
        <v>1403107451</v>
      </c>
      <c r="K2301" t="b">
        <v>0</v>
      </c>
      <c r="L2301">
        <v>91</v>
      </c>
      <c r="M2301" t="b">
        <v>1</v>
      </c>
      <c r="N2301" t="s">
        <v>8271</v>
      </c>
      <c r="O2301" s="8">
        <f t="shared" si="245"/>
        <v>106</v>
      </c>
      <c r="P2301" s="9">
        <f t="shared" si="246"/>
        <v>69.890109890109883</v>
      </c>
      <c r="Q2301" t="s">
        <v>8317</v>
      </c>
      <c r="R2301" t="s">
        <v>8318</v>
      </c>
      <c r="S2301" s="13">
        <f t="shared" si="247"/>
        <v>41808.461238425924</v>
      </c>
      <c r="T2301" s="14">
        <f t="shared" si="248"/>
        <v>41838.461238425924</v>
      </c>
      <c r="U2301" s="13" t="str">
        <f t="shared" si="249"/>
        <v>Jun</v>
      </c>
      <c r="V2301" t="str">
        <f t="shared" si="250"/>
        <v>Jul</v>
      </c>
      <c r="W2301" t="str">
        <f t="shared" si="251"/>
        <v>2014</v>
      </c>
    </row>
    <row r="2302" spans="1:23" ht="45" x14ac:dyDescent="0.2">
      <c r="A2302">
        <v>3001</v>
      </c>
      <c r="B2302" s="3" t="s">
        <v>3001</v>
      </c>
      <c r="C2302" s="3" t="s">
        <v>7111</v>
      </c>
      <c r="D2302">
        <v>7214</v>
      </c>
      <c r="E2302">
        <v>22991.01</v>
      </c>
      <c r="F2302" t="s">
        <v>8219</v>
      </c>
      <c r="G2302" t="s">
        <v>8224</v>
      </c>
      <c r="H2302" t="s">
        <v>8246</v>
      </c>
      <c r="I2302">
        <v>1468445382</v>
      </c>
      <c r="J2302">
        <v>1465853382</v>
      </c>
      <c r="K2302" t="b">
        <v>0</v>
      </c>
      <c r="L2302">
        <v>175</v>
      </c>
      <c r="M2302" t="b">
        <v>1</v>
      </c>
      <c r="N2302" t="s">
        <v>8303</v>
      </c>
      <c r="O2302" s="8">
        <f t="shared" si="245"/>
        <v>318.69988910451895</v>
      </c>
      <c r="P2302" s="9">
        <f t="shared" si="246"/>
        <v>131.37719999999999</v>
      </c>
      <c r="Q2302" t="s">
        <v>8317</v>
      </c>
      <c r="R2302" t="s">
        <v>8357</v>
      </c>
      <c r="S2302" s="13">
        <f t="shared" si="247"/>
        <v>42534.687291666669</v>
      </c>
      <c r="T2302" s="14">
        <f t="shared" si="248"/>
        <v>42564.687291666669</v>
      </c>
      <c r="U2302" s="13" t="str">
        <f t="shared" si="249"/>
        <v>Jun</v>
      </c>
      <c r="V2302" t="str">
        <f t="shared" si="250"/>
        <v>Jul</v>
      </c>
      <c r="W2302" t="str">
        <f t="shared" si="251"/>
        <v>2016</v>
      </c>
    </row>
    <row r="2303" spans="1:23" ht="45" x14ac:dyDescent="0.2">
      <c r="A2303">
        <v>3018</v>
      </c>
      <c r="B2303" s="3" t="s">
        <v>3018</v>
      </c>
      <c r="C2303" s="3" t="s">
        <v>7128</v>
      </c>
      <c r="D2303">
        <v>4200</v>
      </c>
      <c r="E2303">
        <v>4230</v>
      </c>
      <c r="F2303" t="s">
        <v>8219</v>
      </c>
      <c r="G2303" t="s">
        <v>8230</v>
      </c>
      <c r="H2303" t="s">
        <v>8249</v>
      </c>
      <c r="I2303">
        <v>1437429600</v>
      </c>
      <c r="J2303">
        <v>1433747376</v>
      </c>
      <c r="K2303" t="b">
        <v>0</v>
      </c>
      <c r="L2303">
        <v>41</v>
      </c>
      <c r="M2303" t="b">
        <v>1</v>
      </c>
      <c r="N2303" t="s">
        <v>8303</v>
      </c>
      <c r="O2303" s="8">
        <f t="shared" si="245"/>
        <v>100.71428571428571</v>
      </c>
      <c r="P2303" s="9">
        <f t="shared" si="246"/>
        <v>103.17073170731707</v>
      </c>
      <c r="Q2303" t="s">
        <v>8317</v>
      </c>
      <c r="R2303" t="s">
        <v>8357</v>
      </c>
      <c r="S2303" s="13">
        <f t="shared" si="247"/>
        <v>42163.09</v>
      </c>
      <c r="T2303" s="14">
        <f t="shared" si="248"/>
        <v>42205.708333333336</v>
      </c>
      <c r="U2303" s="13" t="str">
        <f t="shared" si="249"/>
        <v>Jun</v>
      </c>
      <c r="V2303" t="str">
        <f t="shared" si="250"/>
        <v>Jul</v>
      </c>
      <c r="W2303" t="str">
        <f t="shared" si="251"/>
        <v>2015</v>
      </c>
    </row>
    <row r="2304" spans="1:23" ht="45" x14ac:dyDescent="0.2">
      <c r="A2304">
        <v>3020</v>
      </c>
      <c r="B2304" s="3" t="s">
        <v>3020</v>
      </c>
      <c r="C2304" s="3" t="s">
        <v>7130</v>
      </c>
      <c r="D2304">
        <v>7000</v>
      </c>
      <c r="E2304">
        <v>7040</v>
      </c>
      <c r="F2304" t="s">
        <v>8219</v>
      </c>
      <c r="G2304" t="s">
        <v>8224</v>
      </c>
      <c r="H2304" t="s">
        <v>8246</v>
      </c>
      <c r="I2304">
        <v>1439583533</v>
      </c>
      <c r="J2304">
        <v>1434399533</v>
      </c>
      <c r="K2304" t="b">
        <v>0</v>
      </c>
      <c r="L2304">
        <v>30</v>
      </c>
      <c r="M2304" t="b">
        <v>1</v>
      </c>
      <c r="N2304" t="s">
        <v>8303</v>
      </c>
      <c r="O2304" s="8">
        <f t="shared" si="245"/>
        <v>100.57142857142858</v>
      </c>
      <c r="P2304" s="9">
        <f t="shared" si="246"/>
        <v>234.66666666666666</v>
      </c>
      <c r="Q2304" t="s">
        <v>8317</v>
      </c>
      <c r="R2304" t="s">
        <v>8357</v>
      </c>
      <c r="S2304" s="13">
        <f t="shared" si="247"/>
        <v>42170.638113425921</v>
      </c>
      <c r="T2304" s="14">
        <f t="shared" si="248"/>
        <v>42230.638113425921</v>
      </c>
      <c r="U2304" s="13" t="str">
        <f t="shared" si="249"/>
        <v>Jun</v>
      </c>
      <c r="V2304" t="str">
        <f t="shared" si="250"/>
        <v>Aug</v>
      </c>
      <c r="W2304" t="str">
        <f t="shared" si="251"/>
        <v>2015</v>
      </c>
    </row>
    <row r="2305" spans="1:23" ht="45" x14ac:dyDescent="0.2">
      <c r="A2305">
        <v>3040</v>
      </c>
      <c r="B2305" s="3" t="s">
        <v>3040</v>
      </c>
      <c r="C2305" s="3" t="s">
        <v>7150</v>
      </c>
      <c r="D2305">
        <v>3000</v>
      </c>
      <c r="E2305">
        <v>3225</v>
      </c>
      <c r="F2305" t="s">
        <v>8219</v>
      </c>
      <c r="G2305" t="s">
        <v>8224</v>
      </c>
      <c r="H2305" t="s">
        <v>8246</v>
      </c>
      <c r="I2305">
        <v>1435359600</v>
      </c>
      <c r="J2305">
        <v>1434999621</v>
      </c>
      <c r="K2305" t="b">
        <v>0</v>
      </c>
      <c r="L2305">
        <v>42</v>
      </c>
      <c r="M2305" t="b">
        <v>1</v>
      </c>
      <c r="N2305" t="s">
        <v>8303</v>
      </c>
      <c r="O2305" s="8">
        <f t="shared" si="245"/>
        <v>107.5</v>
      </c>
      <c r="P2305" s="9">
        <f t="shared" si="246"/>
        <v>76.785714285714292</v>
      </c>
      <c r="Q2305" t="s">
        <v>8317</v>
      </c>
      <c r="R2305" t="s">
        <v>8357</v>
      </c>
      <c r="S2305" s="13">
        <f t="shared" si="247"/>
        <v>42177.583576388883</v>
      </c>
      <c r="T2305" s="14">
        <f t="shared" si="248"/>
        <v>42181.749999999993</v>
      </c>
      <c r="U2305" s="13" t="str">
        <f t="shared" si="249"/>
        <v>Jun</v>
      </c>
      <c r="V2305" t="str">
        <f t="shared" si="250"/>
        <v>Jun</v>
      </c>
      <c r="W2305" t="str">
        <f t="shared" si="251"/>
        <v>2015</v>
      </c>
    </row>
    <row r="2306" spans="1:23" ht="30" x14ac:dyDescent="0.2">
      <c r="A2306">
        <v>3158</v>
      </c>
      <c r="B2306" s="3" t="s">
        <v>3158</v>
      </c>
      <c r="C2306" s="3" t="s">
        <v>7268</v>
      </c>
      <c r="D2306">
        <v>5000</v>
      </c>
      <c r="E2306">
        <v>5700</v>
      </c>
      <c r="F2306" t="s">
        <v>8219</v>
      </c>
      <c r="G2306" t="s">
        <v>8224</v>
      </c>
      <c r="H2306" t="s">
        <v>8246</v>
      </c>
      <c r="I2306">
        <v>1374523752</v>
      </c>
      <c r="J2306">
        <v>1371931752</v>
      </c>
      <c r="K2306" t="b">
        <v>1</v>
      </c>
      <c r="L2306">
        <v>69</v>
      </c>
      <c r="M2306" t="b">
        <v>1</v>
      </c>
      <c r="N2306" t="s">
        <v>8271</v>
      </c>
      <c r="O2306" s="8">
        <f t="shared" ref="O2306:O2369" si="252">(E2306/D2306)*100</f>
        <v>113.99999999999999</v>
      </c>
      <c r="P2306" s="9">
        <f t="shared" ref="P2306:P2369" si="253">IFERROR(E2306/L2306,0)</f>
        <v>82.608695652173907</v>
      </c>
      <c r="Q2306" t="s">
        <v>8317</v>
      </c>
      <c r="R2306" t="s">
        <v>8318</v>
      </c>
      <c r="S2306" s="13">
        <f t="shared" ref="S2306:S2369" si="254">(J2306/86400)+25569+(-5/24)</f>
        <v>41447.631388888891</v>
      </c>
      <c r="T2306" s="14">
        <f t="shared" ref="T2306:T2369" si="255">(I2306/86400)+25569+(-5/24)</f>
        <v>41477.631388888891</v>
      </c>
      <c r="U2306" s="13" t="str">
        <f t="shared" ref="U2306:U2369" si="256">TEXT((S2306),"mmm")</f>
        <v>Jun</v>
      </c>
      <c r="V2306" t="str">
        <f t="shared" ref="V2306:V2369" si="257">TEXT((T2306),"mmm")</f>
        <v>Jul</v>
      </c>
      <c r="W2306" t="str">
        <f t="shared" ref="W2306:W2369" si="258">TEXT((S2306),"yyyy")</f>
        <v>2013</v>
      </c>
    </row>
    <row r="2307" spans="1:23" ht="45" x14ac:dyDescent="0.2">
      <c r="A2307">
        <v>3162</v>
      </c>
      <c r="B2307" s="3" t="s">
        <v>3162</v>
      </c>
      <c r="C2307" s="3" t="s">
        <v>7272</v>
      </c>
      <c r="D2307">
        <v>4000</v>
      </c>
      <c r="E2307">
        <v>5086</v>
      </c>
      <c r="F2307" t="s">
        <v>8219</v>
      </c>
      <c r="G2307" t="s">
        <v>8224</v>
      </c>
      <c r="H2307" t="s">
        <v>8246</v>
      </c>
      <c r="I2307">
        <v>1404698400</v>
      </c>
      <c r="J2307">
        <v>1402331262</v>
      </c>
      <c r="K2307" t="b">
        <v>1</v>
      </c>
      <c r="L2307">
        <v>63</v>
      </c>
      <c r="M2307" t="b">
        <v>1</v>
      </c>
      <c r="N2307" t="s">
        <v>8271</v>
      </c>
      <c r="O2307" s="8">
        <f t="shared" si="252"/>
        <v>127.15</v>
      </c>
      <c r="P2307" s="9">
        <f t="shared" si="253"/>
        <v>80.730158730158735</v>
      </c>
      <c r="Q2307" t="s">
        <v>8317</v>
      </c>
      <c r="R2307" t="s">
        <v>8318</v>
      </c>
      <c r="S2307" s="13">
        <f t="shared" si="254"/>
        <v>41799.47756944444</v>
      </c>
      <c r="T2307" s="14">
        <f t="shared" si="255"/>
        <v>41826.875</v>
      </c>
      <c r="U2307" s="13" t="str">
        <f t="shared" si="256"/>
        <v>Jun</v>
      </c>
      <c r="V2307" t="str">
        <f t="shared" si="257"/>
        <v>Jul</v>
      </c>
      <c r="W2307" t="str">
        <f t="shared" si="258"/>
        <v>2014</v>
      </c>
    </row>
    <row r="2308" spans="1:23" ht="45" x14ac:dyDescent="0.2">
      <c r="A2308">
        <v>3178</v>
      </c>
      <c r="B2308" s="3" t="s">
        <v>3178</v>
      </c>
      <c r="C2308" s="3" t="s">
        <v>7288</v>
      </c>
      <c r="D2308">
        <v>1500</v>
      </c>
      <c r="E2308">
        <v>2576</v>
      </c>
      <c r="F2308" t="s">
        <v>8219</v>
      </c>
      <c r="G2308" t="s">
        <v>8225</v>
      </c>
      <c r="H2308" t="s">
        <v>8247</v>
      </c>
      <c r="I2308">
        <v>1405521075</v>
      </c>
      <c r="J2308">
        <v>1402929075</v>
      </c>
      <c r="K2308" t="b">
        <v>1</v>
      </c>
      <c r="L2308">
        <v>78</v>
      </c>
      <c r="M2308" t="b">
        <v>1</v>
      </c>
      <c r="N2308" t="s">
        <v>8271</v>
      </c>
      <c r="O2308" s="8">
        <f t="shared" si="252"/>
        <v>171.73333333333335</v>
      </c>
      <c r="P2308" s="9">
        <f t="shared" si="253"/>
        <v>33.025641025641029</v>
      </c>
      <c r="Q2308" t="s">
        <v>8317</v>
      </c>
      <c r="R2308" t="s">
        <v>8318</v>
      </c>
      <c r="S2308" s="13">
        <f t="shared" si="254"/>
        <v>41806.396701388883</v>
      </c>
      <c r="T2308" s="14">
        <f t="shared" si="255"/>
        <v>41836.396701388883</v>
      </c>
      <c r="U2308" s="13" t="str">
        <f t="shared" si="256"/>
        <v>Jun</v>
      </c>
      <c r="V2308" t="str">
        <f t="shared" si="257"/>
        <v>Jul</v>
      </c>
      <c r="W2308" t="str">
        <f t="shared" si="258"/>
        <v>2014</v>
      </c>
    </row>
    <row r="2309" spans="1:23" ht="45" x14ac:dyDescent="0.2">
      <c r="A2309">
        <v>3184</v>
      </c>
      <c r="B2309" s="3" t="s">
        <v>3184</v>
      </c>
      <c r="C2309" s="3" t="s">
        <v>7294</v>
      </c>
      <c r="D2309">
        <v>4300</v>
      </c>
      <c r="E2309">
        <v>4610</v>
      </c>
      <c r="F2309" t="s">
        <v>8219</v>
      </c>
      <c r="G2309" t="s">
        <v>8224</v>
      </c>
      <c r="H2309" t="s">
        <v>8246</v>
      </c>
      <c r="I2309">
        <v>1404258631</v>
      </c>
      <c r="J2309">
        <v>1401666631</v>
      </c>
      <c r="K2309" t="b">
        <v>1</v>
      </c>
      <c r="L2309">
        <v>46</v>
      </c>
      <c r="M2309" t="b">
        <v>1</v>
      </c>
      <c r="N2309" t="s">
        <v>8271</v>
      </c>
      <c r="O2309" s="8">
        <f t="shared" si="252"/>
        <v>107.20930232558139</v>
      </c>
      <c r="P2309" s="9">
        <f t="shared" si="253"/>
        <v>100.21739130434783</v>
      </c>
      <c r="Q2309" t="s">
        <v>8317</v>
      </c>
      <c r="R2309" t="s">
        <v>8318</v>
      </c>
      <c r="S2309" s="13">
        <f t="shared" si="254"/>
        <v>41791.785081018512</v>
      </c>
      <c r="T2309" s="14">
        <f t="shared" si="255"/>
        <v>41821.785081018512</v>
      </c>
      <c r="U2309" s="13" t="str">
        <f t="shared" si="256"/>
        <v>Jun</v>
      </c>
      <c r="V2309" t="str">
        <f t="shared" si="257"/>
        <v>Jul</v>
      </c>
      <c r="W2309" t="str">
        <f t="shared" si="258"/>
        <v>2014</v>
      </c>
    </row>
    <row r="2310" spans="1:23" ht="45" x14ac:dyDescent="0.2">
      <c r="A2310">
        <v>3213</v>
      </c>
      <c r="B2310" s="3" t="s">
        <v>3213</v>
      </c>
      <c r="C2310" s="3" t="s">
        <v>7323</v>
      </c>
      <c r="D2310">
        <v>6000</v>
      </c>
      <c r="E2310">
        <v>6007</v>
      </c>
      <c r="F2310" t="s">
        <v>8219</v>
      </c>
      <c r="G2310" t="s">
        <v>8225</v>
      </c>
      <c r="H2310" t="s">
        <v>8247</v>
      </c>
      <c r="I2310">
        <v>1437934759</v>
      </c>
      <c r="J2310">
        <v>1434478759</v>
      </c>
      <c r="K2310" t="b">
        <v>1</v>
      </c>
      <c r="L2310">
        <v>47</v>
      </c>
      <c r="M2310" t="b">
        <v>1</v>
      </c>
      <c r="N2310" t="s">
        <v>8271</v>
      </c>
      <c r="O2310" s="8">
        <f t="shared" si="252"/>
        <v>100.11666666666667</v>
      </c>
      <c r="P2310" s="9">
        <f t="shared" si="253"/>
        <v>127.80851063829788</v>
      </c>
      <c r="Q2310" t="s">
        <v>8317</v>
      </c>
      <c r="R2310" t="s">
        <v>8318</v>
      </c>
      <c r="S2310" s="13">
        <f t="shared" si="254"/>
        <v>42171.555081018516</v>
      </c>
      <c r="T2310" s="14">
        <f t="shared" si="255"/>
        <v>42211.555081018516</v>
      </c>
      <c r="U2310" s="13" t="str">
        <f t="shared" si="256"/>
        <v>Jun</v>
      </c>
      <c r="V2310" t="str">
        <f t="shared" si="257"/>
        <v>Jul</v>
      </c>
      <c r="W2310" t="str">
        <f t="shared" si="258"/>
        <v>2015</v>
      </c>
    </row>
    <row r="2311" spans="1:23" ht="45" x14ac:dyDescent="0.2">
      <c r="A2311">
        <v>3216</v>
      </c>
      <c r="B2311" s="3" t="s">
        <v>3216</v>
      </c>
      <c r="C2311" s="3" t="s">
        <v>7326</v>
      </c>
      <c r="D2311">
        <v>2000</v>
      </c>
      <c r="E2311">
        <v>2001</v>
      </c>
      <c r="F2311" t="s">
        <v>8219</v>
      </c>
      <c r="G2311" t="s">
        <v>8225</v>
      </c>
      <c r="H2311" t="s">
        <v>8247</v>
      </c>
      <c r="I2311">
        <v>1436625000</v>
      </c>
      <c r="J2311">
        <v>1433934371</v>
      </c>
      <c r="K2311" t="b">
        <v>1</v>
      </c>
      <c r="L2311">
        <v>35</v>
      </c>
      <c r="M2311" t="b">
        <v>1</v>
      </c>
      <c r="N2311" t="s">
        <v>8271</v>
      </c>
      <c r="O2311" s="8">
        <f t="shared" si="252"/>
        <v>100.05</v>
      </c>
      <c r="P2311" s="9">
        <f t="shared" si="253"/>
        <v>57.171428571428571</v>
      </c>
      <c r="Q2311" t="s">
        <v>8317</v>
      </c>
      <c r="R2311" t="s">
        <v>8318</v>
      </c>
      <c r="S2311" s="13">
        <f t="shared" si="254"/>
        <v>42165.254293981481</v>
      </c>
      <c r="T2311" s="14">
        <f t="shared" si="255"/>
        <v>42196.395833333336</v>
      </c>
      <c r="U2311" s="13" t="str">
        <f t="shared" si="256"/>
        <v>Jun</v>
      </c>
      <c r="V2311" t="str">
        <f t="shared" si="257"/>
        <v>Jul</v>
      </c>
      <c r="W2311" t="str">
        <f t="shared" si="258"/>
        <v>2015</v>
      </c>
    </row>
    <row r="2312" spans="1:23" ht="45" x14ac:dyDescent="0.2">
      <c r="A2312">
        <v>3235</v>
      </c>
      <c r="B2312" s="3" t="s">
        <v>3235</v>
      </c>
      <c r="C2312" s="3" t="s">
        <v>7345</v>
      </c>
      <c r="D2312">
        <v>15000</v>
      </c>
      <c r="E2312">
        <v>15481</v>
      </c>
      <c r="F2312" t="s">
        <v>8219</v>
      </c>
      <c r="G2312" t="s">
        <v>8224</v>
      </c>
      <c r="H2312" t="s">
        <v>8246</v>
      </c>
      <c r="I2312">
        <v>1467361251</v>
      </c>
      <c r="J2312">
        <v>1464769251</v>
      </c>
      <c r="K2312" t="b">
        <v>1</v>
      </c>
      <c r="L2312">
        <v>181</v>
      </c>
      <c r="M2312" t="b">
        <v>1</v>
      </c>
      <c r="N2312" t="s">
        <v>8271</v>
      </c>
      <c r="O2312" s="8">
        <f t="shared" si="252"/>
        <v>103.20666666666666</v>
      </c>
      <c r="P2312" s="9">
        <f t="shared" si="253"/>
        <v>85.530386740331494</v>
      </c>
      <c r="Q2312" t="s">
        <v>8317</v>
      </c>
      <c r="R2312" t="s">
        <v>8318</v>
      </c>
      <c r="S2312" s="13">
        <f t="shared" si="254"/>
        <v>42522.139479166661</v>
      </c>
      <c r="T2312" s="14">
        <f t="shared" si="255"/>
        <v>42552.139479166661</v>
      </c>
      <c r="U2312" s="13" t="str">
        <f t="shared" si="256"/>
        <v>Jun</v>
      </c>
      <c r="V2312" t="str">
        <f t="shared" si="257"/>
        <v>Jul</v>
      </c>
      <c r="W2312" t="str">
        <f t="shared" si="258"/>
        <v>2016</v>
      </c>
    </row>
    <row r="2313" spans="1:23" ht="45" x14ac:dyDescent="0.2">
      <c r="A2313">
        <v>3238</v>
      </c>
      <c r="B2313" s="3" t="s">
        <v>3238</v>
      </c>
      <c r="C2313" s="3" t="s">
        <v>7348</v>
      </c>
      <c r="D2313">
        <v>2800</v>
      </c>
      <c r="E2313">
        <v>3145</v>
      </c>
      <c r="F2313" t="s">
        <v>8219</v>
      </c>
      <c r="G2313" t="s">
        <v>8225</v>
      </c>
      <c r="H2313" t="s">
        <v>8247</v>
      </c>
      <c r="I2313">
        <v>1435752898</v>
      </c>
      <c r="J2313">
        <v>1433160898</v>
      </c>
      <c r="K2313" t="b">
        <v>1</v>
      </c>
      <c r="L2313">
        <v>79</v>
      </c>
      <c r="M2313" t="b">
        <v>1</v>
      </c>
      <c r="N2313" t="s">
        <v>8271</v>
      </c>
      <c r="O2313" s="8">
        <f t="shared" si="252"/>
        <v>112.32142857142857</v>
      </c>
      <c r="P2313" s="9">
        <f t="shared" si="253"/>
        <v>39.810126582278478</v>
      </c>
      <c r="Q2313" t="s">
        <v>8317</v>
      </c>
      <c r="R2313" t="s">
        <v>8318</v>
      </c>
      <c r="S2313" s="13">
        <f t="shared" si="254"/>
        <v>42156.302060185182</v>
      </c>
      <c r="T2313" s="14">
        <f t="shared" si="255"/>
        <v>42186.302060185182</v>
      </c>
      <c r="U2313" s="13" t="str">
        <f t="shared" si="256"/>
        <v>Jun</v>
      </c>
      <c r="V2313" t="str">
        <f t="shared" si="257"/>
        <v>Jul</v>
      </c>
      <c r="W2313" t="str">
        <f t="shared" si="258"/>
        <v>2015</v>
      </c>
    </row>
    <row r="2314" spans="1:23" ht="45" x14ac:dyDescent="0.2">
      <c r="A2314">
        <v>3247</v>
      </c>
      <c r="B2314" s="3" t="s">
        <v>3247</v>
      </c>
      <c r="C2314" s="3" t="s">
        <v>7357</v>
      </c>
      <c r="D2314">
        <v>2500</v>
      </c>
      <c r="E2314">
        <v>2646.5</v>
      </c>
      <c r="F2314" t="s">
        <v>8219</v>
      </c>
      <c r="G2314" t="s">
        <v>8225</v>
      </c>
      <c r="H2314" t="s">
        <v>8247</v>
      </c>
      <c r="I2314">
        <v>1436696712</v>
      </c>
      <c r="J2314">
        <v>1434104712</v>
      </c>
      <c r="K2314" t="b">
        <v>1</v>
      </c>
      <c r="L2314">
        <v>57</v>
      </c>
      <c r="M2314" t="b">
        <v>1</v>
      </c>
      <c r="N2314" t="s">
        <v>8271</v>
      </c>
      <c r="O2314" s="8">
        <f t="shared" si="252"/>
        <v>105.86</v>
      </c>
      <c r="P2314" s="9">
        <f t="shared" si="253"/>
        <v>46.429824561403507</v>
      </c>
      <c r="Q2314" t="s">
        <v>8317</v>
      </c>
      <c r="R2314" t="s">
        <v>8318</v>
      </c>
      <c r="S2314" s="13">
        <f t="shared" si="254"/>
        <v>42167.22583333333</v>
      </c>
      <c r="T2314" s="14">
        <f t="shared" si="255"/>
        <v>42197.22583333333</v>
      </c>
      <c r="U2314" s="13" t="str">
        <f t="shared" si="256"/>
        <v>Jun</v>
      </c>
      <c r="V2314" t="str">
        <f t="shared" si="257"/>
        <v>Jul</v>
      </c>
      <c r="W2314" t="str">
        <f t="shared" si="258"/>
        <v>2015</v>
      </c>
    </row>
    <row r="2315" spans="1:23" ht="45" x14ac:dyDescent="0.2">
      <c r="A2315">
        <v>3261</v>
      </c>
      <c r="B2315" s="3" t="s">
        <v>3261</v>
      </c>
      <c r="C2315" s="3" t="s">
        <v>7371</v>
      </c>
      <c r="D2315">
        <v>3300</v>
      </c>
      <c r="E2315">
        <v>3315</v>
      </c>
      <c r="F2315" t="s">
        <v>8219</v>
      </c>
      <c r="G2315" t="s">
        <v>8224</v>
      </c>
      <c r="H2315" t="s">
        <v>8246</v>
      </c>
      <c r="I2315">
        <v>1437067476</v>
      </c>
      <c r="J2315">
        <v>1434475476</v>
      </c>
      <c r="K2315" t="b">
        <v>1</v>
      </c>
      <c r="L2315">
        <v>49</v>
      </c>
      <c r="M2315" t="b">
        <v>1</v>
      </c>
      <c r="N2315" t="s">
        <v>8271</v>
      </c>
      <c r="O2315" s="8">
        <f t="shared" si="252"/>
        <v>100.45454545454547</v>
      </c>
      <c r="P2315" s="9">
        <f t="shared" si="253"/>
        <v>67.65306122448979</v>
      </c>
      <c r="Q2315" t="s">
        <v>8317</v>
      </c>
      <c r="R2315" t="s">
        <v>8318</v>
      </c>
      <c r="S2315" s="13">
        <f t="shared" si="254"/>
        <v>42171.517083333332</v>
      </c>
      <c r="T2315" s="14">
        <f t="shared" si="255"/>
        <v>42201.517083333332</v>
      </c>
      <c r="U2315" s="13" t="str">
        <f t="shared" si="256"/>
        <v>Jun</v>
      </c>
      <c r="V2315" t="str">
        <f t="shared" si="257"/>
        <v>Jul</v>
      </c>
      <c r="W2315" t="str">
        <f t="shared" si="258"/>
        <v>2015</v>
      </c>
    </row>
    <row r="2316" spans="1:23" ht="45" x14ac:dyDescent="0.2">
      <c r="A2316">
        <v>3267</v>
      </c>
      <c r="B2316" s="3" t="s">
        <v>3267</v>
      </c>
      <c r="C2316" s="3" t="s">
        <v>7377</v>
      </c>
      <c r="D2316">
        <v>15000</v>
      </c>
      <c r="E2316">
        <v>15315</v>
      </c>
      <c r="F2316" t="s">
        <v>8219</v>
      </c>
      <c r="G2316" t="s">
        <v>8224</v>
      </c>
      <c r="H2316" t="s">
        <v>8246</v>
      </c>
      <c r="I2316">
        <v>1437156660</v>
      </c>
      <c r="J2316">
        <v>1434564660</v>
      </c>
      <c r="K2316" t="b">
        <v>1</v>
      </c>
      <c r="L2316">
        <v>288</v>
      </c>
      <c r="M2316" t="b">
        <v>1</v>
      </c>
      <c r="N2316" t="s">
        <v>8271</v>
      </c>
      <c r="O2316" s="8">
        <f t="shared" si="252"/>
        <v>102.1</v>
      </c>
      <c r="P2316" s="9">
        <f t="shared" si="253"/>
        <v>53.177083333333336</v>
      </c>
      <c r="Q2316" t="s">
        <v>8317</v>
      </c>
      <c r="R2316" t="s">
        <v>8318</v>
      </c>
      <c r="S2316" s="13">
        <f t="shared" si="254"/>
        <v>42172.549305555549</v>
      </c>
      <c r="T2316" s="14">
        <f t="shared" si="255"/>
        <v>42202.549305555549</v>
      </c>
      <c r="U2316" s="13" t="str">
        <f t="shared" si="256"/>
        <v>Jun</v>
      </c>
      <c r="V2316" t="str">
        <f t="shared" si="257"/>
        <v>Jul</v>
      </c>
      <c r="W2316" t="str">
        <f t="shared" si="258"/>
        <v>2015</v>
      </c>
    </row>
    <row r="2317" spans="1:23" ht="45" x14ac:dyDescent="0.2">
      <c r="A2317">
        <v>3270</v>
      </c>
      <c r="B2317" s="3" t="s">
        <v>3270</v>
      </c>
      <c r="C2317" s="3" t="s">
        <v>7380</v>
      </c>
      <c r="D2317">
        <v>1800</v>
      </c>
      <c r="E2317">
        <v>1830</v>
      </c>
      <c r="F2317" t="s">
        <v>8219</v>
      </c>
      <c r="G2317" t="s">
        <v>8225</v>
      </c>
      <c r="H2317" t="s">
        <v>8247</v>
      </c>
      <c r="I2317">
        <v>1436705265</v>
      </c>
      <c r="J2317">
        <v>1434113265</v>
      </c>
      <c r="K2317" t="b">
        <v>1</v>
      </c>
      <c r="L2317">
        <v>30</v>
      </c>
      <c r="M2317" t="b">
        <v>1</v>
      </c>
      <c r="N2317" t="s">
        <v>8271</v>
      </c>
      <c r="O2317" s="8">
        <f t="shared" si="252"/>
        <v>101.66666666666666</v>
      </c>
      <c r="P2317" s="9">
        <f t="shared" si="253"/>
        <v>61</v>
      </c>
      <c r="Q2317" t="s">
        <v>8317</v>
      </c>
      <c r="R2317" t="s">
        <v>8318</v>
      </c>
      <c r="S2317" s="13">
        <f t="shared" si="254"/>
        <v>42167.324826388889</v>
      </c>
      <c r="T2317" s="14">
        <f t="shared" si="255"/>
        <v>42197.324826388889</v>
      </c>
      <c r="U2317" s="13" t="str">
        <f t="shared" si="256"/>
        <v>Jun</v>
      </c>
      <c r="V2317" t="str">
        <f t="shared" si="257"/>
        <v>Jul</v>
      </c>
      <c r="W2317" t="str">
        <f t="shared" si="258"/>
        <v>2015</v>
      </c>
    </row>
    <row r="2318" spans="1:23" ht="45" x14ac:dyDescent="0.2">
      <c r="A2318">
        <v>3301</v>
      </c>
      <c r="B2318" s="3" t="s">
        <v>3301</v>
      </c>
      <c r="C2318" s="3" t="s">
        <v>7411</v>
      </c>
      <c r="D2318">
        <v>3000</v>
      </c>
      <c r="E2318">
        <v>4004</v>
      </c>
      <c r="F2318" t="s">
        <v>8219</v>
      </c>
      <c r="G2318" t="s">
        <v>8224</v>
      </c>
      <c r="H2318" t="s">
        <v>8246</v>
      </c>
      <c r="I2318">
        <v>1470034740</v>
      </c>
      <c r="J2318">
        <v>1466185176</v>
      </c>
      <c r="K2318" t="b">
        <v>0</v>
      </c>
      <c r="L2318">
        <v>70</v>
      </c>
      <c r="M2318" t="b">
        <v>1</v>
      </c>
      <c r="N2318" t="s">
        <v>8271</v>
      </c>
      <c r="O2318" s="8">
        <f t="shared" si="252"/>
        <v>133.46666666666667</v>
      </c>
      <c r="P2318" s="9">
        <f t="shared" si="253"/>
        <v>57.2</v>
      </c>
      <c r="Q2318" t="s">
        <v>8317</v>
      </c>
      <c r="R2318" t="s">
        <v>8318</v>
      </c>
      <c r="S2318" s="13">
        <f t="shared" si="254"/>
        <v>42538.527499999997</v>
      </c>
      <c r="T2318" s="14">
        <f t="shared" si="255"/>
        <v>42583.082638888889</v>
      </c>
      <c r="U2318" s="13" t="str">
        <f t="shared" si="256"/>
        <v>Jun</v>
      </c>
      <c r="V2318" t="str">
        <f t="shared" si="257"/>
        <v>Aug</v>
      </c>
      <c r="W2318" t="str">
        <f t="shared" si="258"/>
        <v>2016</v>
      </c>
    </row>
    <row r="2319" spans="1:23" ht="45" x14ac:dyDescent="0.2">
      <c r="A2319">
        <v>3332</v>
      </c>
      <c r="B2319" s="3" t="s">
        <v>3332</v>
      </c>
      <c r="C2319" s="3" t="s">
        <v>7442</v>
      </c>
      <c r="D2319">
        <v>6000</v>
      </c>
      <c r="E2319">
        <v>6000</v>
      </c>
      <c r="F2319" t="s">
        <v>8219</v>
      </c>
      <c r="G2319" t="s">
        <v>8224</v>
      </c>
      <c r="H2319" t="s">
        <v>8246</v>
      </c>
      <c r="I2319">
        <v>1405802330</v>
      </c>
      <c r="J2319">
        <v>1403210330</v>
      </c>
      <c r="K2319" t="b">
        <v>0</v>
      </c>
      <c r="L2319">
        <v>83</v>
      </c>
      <c r="M2319" t="b">
        <v>1</v>
      </c>
      <c r="N2319" t="s">
        <v>8271</v>
      </c>
      <c r="O2319" s="8">
        <f t="shared" si="252"/>
        <v>100</v>
      </c>
      <c r="P2319" s="9">
        <f t="shared" si="253"/>
        <v>72.289156626506028</v>
      </c>
      <c r="Q2319" t="s">
        <v>8317</v>
      </c>
      <c r="R2319" t="s">
        <v>8318</v>
      </c>
      <c r="S2319" s="13">
        <f t="shared" si="254"/>
        <v>41809.651967592588</v>
      </c>
      <c r="T2319" s="14">
        <f t="shared" si="255"/>
        <v>41839.651967592588</v>
      </c>
      <c r="U2319" s="13" t="str">
        <f t="shared" si="256"/>
        <v>Jun</v>
      </c>
      <c r="V2319" t="str">
        <f t="shared" si="257"/>
        <v>Jul</v>
      </c>
      <c r="W2319" t="str">
        <f t="shared" si="258"/>
        <v>2014</v>
      </c>
    </row>
    <row r="2320" spans="1:23" ht="30" x14ac:dyDescent="0.2">
      <c r="A2320">
        <v>3334</v>
      </c>
      <c r="B2320" s="3" t="s">
        <v>3334</v>
      </c>
      <c r="C2320" s="3" t="s">
        <v>7444</v>
      </c>
      <c r="D2320">
        <v>3871</v>
      </c>
      <c r="E2320">
        <v>5366</v>
      </c>
      <c r="F2320" t="s">
        <v>8219</v>
      </c>
      <c r="G2320" t="s">
        <v>8224</v>
      </c>
      <c r="H2320" t="s">
        <v>8246</v>
      </c>
      <c r="I2320">
        <v>1438259422</v>
      </c>
      <c r="J2320">
        <v>1435667422</v>
      </c>
      <c r="K2320" t="b">
        <v>0</v>
      </c>
      <c r="L2320">
        <v>46</v>
      </c>
      <c r="M2320" t="b">
        <v>1</v>
      </c>
      <c r="N2320" t="s">
        <v>8271</v>
      </c>
      <c r="O2320" s="8">
        <f t="shared" si="252"/>
        <v>138.62051149573753</v>
      </c>
      <c r="P2320" s="9">
        <f t="shared" si="253"/>
        <v>116.65217391304348</v>
      </c>
      <c r="Q2320" t="s">
        <v>8317</v>
      </c>
      <c r="R2320" t="s">
        <v>8318</v>
      </c>
      <c r="S2320" s="13">
        <f t="shared" si="254"/>
        <v>42185.312754629624</v>
      </c>
      <c r="T2320" s="14">
        <f t="shared" si="255"/>
        <v>42215.312754629624</v>
      </c>
      <c r="U2320" s="13" t="str">
        <f t="shared" si="256"/>
        <v>Jun</v>
      </c>
      <c r="V2320" t="str">
        <f t="shared" si="257"/>
        <v>Jul</v>
      </c>
      <c r="W2320" t="str">
        <f t="shared" si="258"/>
        <v>2015</v>
      </c>
    </row>
    <row r="2321" spans="1:23" ht="30" x14ac:dyDescent="0.2">
      <c r="A2321">
        <v>3339</v>
      </c>
      <c r="B2321" s="3" t="s">
        <v>3339</v>
      </c>
      <c r="C2321" s="3" t="s">
        <v>7449</v>
      </c>
      <c r="D2321">
        <v>8000</v>
      </c>
      <c r="E2321">
        <v>8348</v>
      </c>
      <c r="F2321" t="s">
        <v>8219</v>
      </c>
      <c r="G2321" t="s">
        <v>8224</v>
      </c>
      <c r="H2321" t="s">
        <v>8246</v>
      </c>
      <c r="I2321">
        <v>1469721518</v>
      </c>
      <c r="J2321">
        <v>1467129518</v>
      </c>
      <c r="K2321" t="b">
        <v>0</v>
      </c>
      <c r="L2321">
        <v>47</v>
      </c>
      <c r="M2321" t="b">
        <v>1</v>
      </c>
      <c r="N2321" t="s">
        <v>8271</v>
      </c>
      <c r="O2321" s="8">
        <f t="shared" si="252"/>
        <v>104.35000000000001</v>
      </c>
      <c r="P2321" s="9">
        <f t="shared" si="253"/>
        <v>177.61702127659575</v>
      </c>
      <c r="Q2321" t="s">
        <v>8317</v>
      </c>
      <c r="R2321" t="s">
        <v>8318</v>
      </c>
      <c r="S2321" s="13">
        <f t="shared" si="254"/>
        <v>42549.457384259258</v>
      </c>
      <c r="T2321" s="14">
        <f t="shared" si="255"/>
        <v>42579.457384259258</v>
      </c>
      <c r="U2321" s="13" t="str">
        <f t="shared" si="256"/>
        <v>Jun</v>
      </c>
      <c r="V2321" t="str">
        <f t="shared" si="257"/>
        <v>Jul</v>
      </c>
      <c r="W2321" t="str">
        <f t="shared" si="258"/>
        <v>2016</v>
      </c>
    </row>
    <row r="2322" spans="1:23" ht="45" x14ac:dyDescent="0.2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>
        <v>1402910965</v>
      </c>
      <c r="K2322" t="b">
        <v>0</v>
      </c>
      <c r="L2322">
        <v>54</v>
      </c>
      <c r="M2322" t="b">
        <v>1</v>
      </c>
      <c r="N2322" t="s">
        <v>8271</v>
      </c>
      <c r="O2322" s="8">
        <f t="shared" si="252"/>
        <v>101.1</v>
      </c>
      <c r="P2322" s="9">
        <f t="shared" si="253"/>
        <v>93.611111111111114</v>
      </c>
      <c r="Q2322" t="s">
        <v>8317</v>
      </c>
      <c r="R2322" t="s">
        <v>8318</v>
      </c>
      <c r="S2322" s="13">
        <f t="shared" si="254"/>
        <v>41806.187094907407</v>
      </c>
      <c r="T2322" s="14">
        <f t="shared" si="255"/>
        <v>41843.25</v>
      </c>
      <c r="U2322" s="13" t="str">
        <f t="shared" si="256"/>
        <v>Jun</v>
      </c>
      <c r="V2322" t="str">
        <f t="shared" si="257"/>
        <v>Jul</v>
      </c>
      <c r="W2322" t="str">
        <f t="shared" si="258"/>
        <v>2014</v>
      </c>
    </row>
    <row r="2323" spans="1:23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52"/>
        <v>39.120962394619681</v>
      </c>
      <c r="P2323" s="9">
        <f t="shared" si="253"/>
        <v>64.53125</v>
      </c>
      <c r="Q2323" t="s">
        <v>8336</v>
      </c>
      <c r="R2323" t="s">
        <v>8352</v>
      </c>
      <c r="S2323" s="13">
        <f t="shared" si="254"/>
        <v>42799.052094907405</v>
      </c>
      <c r="T2323" s="14">
        <f t="shared" si="255"/>
        <v>42829.010428240734</v>
      </c>
      <c r="U2323" s="13" t="str">
        <f t="shared" si="256"/>
        <v>Mar</v>
      </c>
      <c r="V2323" t="str">
        <f t="shared" si="257"/>
        <v>Apr</v>
      </c>
      <c r="W2323" t="str">
        <f t="shared" si="258"/>
        <v>2017</v>
      </c>
    </row>
    <row r="2324" spans="1:23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52"/>
        <v>3.1481481481481479</v>
      </c>
      <c r="P2324" s="9">
        <f t="shared" si="253"/>
        <v>21.25</v>
      </c>
      <c r="Q2324" t="s">
        <v>8336</v>
      </c>
      <c r="R2324" t="s">
        <v>8352</v>
      </c>
      <c r="S2324" s="13">
        <f t="shared" si="254"/>
        <v>42804.6871412037</v>
      </c>
      <c r="T2324" s="14">
        <f t="shared" si="255"/>
        <v>42834.645474537036</v>
      </c>
      <c r="U2324" s="13" t="str">
        <f t="shared" si="256"/>
        <v>Mar</v>
      </c>
      <c r="V2324" t="str">
        <f t="shared" si="257"/>
        <v>Apr</v>
      </c>
      <c r="W2324" t="str">
        <f t="shared" si="258"/>
        <v>2017</v>
      </c>
    </row>
    <row r="2325" spans="1:23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52"/>
        <v>48</v>
      </c>
      <c r="P2325" s="9">
        <f t="shared" si="253"/>
        <v>30</v>
      </c>
      <c r="Q2325" t="s">
        <v>8336</v>
      </c>
      <c r="R2325" t="s">
        <v>8352</v>
      </c>
      <c r="S2325" s="13">
        <f t="shared" si="254"/>
        <v>42807.546840277777</v>
      </c>
      <c r="T2325" s="14">
        <f t="shared" si="255"/>
        <v>42814.546840277777</v>
      </c>
      <c r="U2325" s="13" t="str">
        <f t="shared" si="256"/>
        <v>Mar</v>
      </c>
      <c r="V2325" t="str">
        <f t="shared" si="257"/>
        <v>Mar</v>
      </c>
      <c r="W2325" t="str">
        <f t="shared" si="258"/>
        <v>2017</v>
      </c>
    </row>
    <row r="2326" spans="1:23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52"/>
        <v>20.733333333333334</v>
      </c>
      <c r="P2326" s="9">
        <f t="shared" si="253"/>
        <v>25.491803278688526</v>
      </c>
      <c r="Q2326" t="s">
        <v>8336</v>
      </c>
      <c r="R2326" t="s">
        <v>8352</v>
      </c>
      <c r="S2326" s="13">
        <f t="shared" si="254"/>
        <v>42790.67690972222</v>
      </c>
      <c r="T2326" s="14">
        <f t="shared" si="255"/>
        <v>42820.635243055549</v>
      </c>
      <c r="U2326" s="13" t="str">
        <f t="shared" si="256"/>
        <v>Feb</v>
      </c>
      <c r="V2326" t="str">
        <f t="shared" si="257"/>
        <v>Mar</v>
      </c>
      <c r="W2326" t="str">
        <f t="shared" si="258"/>
        <v>2017</v>
      </c>
    </row>
    <row r="2327" spans="1:23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52"/>
        <v>8</v>
      </c>
      <c r="P2327" s="9">
        <f t="shared" si="253"/>
        <v>11.428571428571429</v>
      </c>
      <c r="Q2327" t="s">
        <v>8336</v>
      </c>
      <c r="R2327" t="s">
        <v>8352</v>
      </c>
      <c r="S2327" s="13">
        <f t="shared" si="254"/>
        <v>42793.814016203702</v>
      </c>
      <c r="T2327" s="14">
        <f t="shared" si="255"/>
        <v>42823.772349537037</v>
      </c>
      <c r="U2327" s="13" t="str">
        <f t="shared" si="256"/>
        <v>Feb</v>
      </c>
      <c r="V2327" t="str">
        <f t="shared" si="257"/>
        <v>Mar</v>
      </c>
      <c r="W2327" t="str">
        <f t="shared" si="258"/>
        <v>2017</v>
      </c>
    </row>
    <row r="2328" spans="1:23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52"/>
        <v>0.72</v>
      </c>
      <c r="P2328" s="9">
        <f t="shared" si="253"/>
        <v>108</v>
      </c>
      <c r="Q2328" t="s">
        <v>8336</v>
      </c>
      <c r="R2328" t="s">
        <v>8352</v>
      </c>
      <c r="S2328" s="13">
        <f t="shared" si="254"/>
        <v>42803.825787037036</v>
      </c>
      <c r="T2328" s="14">
        <f t="shared" si="255"/>
        <v>42855.499999999993</v>
      </c>
      <c r="U2328" s="13" t="str">
        <f t="shared" si="256"/>
        <v>Mar</v>
      </c>
      <c r="V2328" t="str">
        <f t="shared" si="257"/>
        <v>Apr</v>
      </c>
      <c r="W2328" t="str">
        <f t="shared" si="258"/>
        <v>2017</v>
      </c>
    </row>
    <row r="2329" spans="1:23" ht="45" x14ac:dyDescent="0.2">
      <c r="A2329">
        <v>3356</v>
      </c>
      <c r="B2329" s="3" t="s">
        <v>3355</v>
      </c>
      <c r="C2329" s="3" t="s">
        <v>7466</v>
      </c>
      <c r="D2329">
        <v>1500</v>
      </c>
      <c r="E2329">
        <v>1521</v>
      </c>
      <c r="F2329" t="s">
        <v>8219</v>
      </c>
      <c r="G2329" t="s">
        <v>8225</v>
      </c>
      <c r="H2329" t="s">
        <v>8247</v>
      </c>
      <c r="I2329">
        <v>1468611272</v>
      </c>
      <c r="J2329">
        <v>1466019272</v>
      </c>
      <c r="K2329" t="b">
        <v>0</v>
      </c>
      <c r="L2329">
        <v>27</v>
      </c>
      <c r="M2329" t="b">
        <v>1</v>
      </c>
      <c r="N2329" t="s">
        <v>8271</v>
      </c>
      <c r="O2329" s="8">
        <f t="shared" si="252"/>
        <v>101.4</v>
      </c>
      <c r="P2329" s="9">
        <f t="shared" si="253"/>
        <v>56.333333333333336</v>
      </c>
      <c r="Q2329" t="s">
        <v>8317</v>
      </c>
      <c r="R2329" t="s">
        <v>8318</v>
      </c>
      <c r="S2329" s="13">
        <f t="shared" si="254"/>
        <v>42536.607314814813</v>
      </c>
      <c r="T2329" s="14">
        <f t="shared" si="255"/>
        <v>42566.607314814813</v>
      </c>
      <c r="U2329" s="13" t="str">
        <f t="shared" si="256"/>
        <v>Jun</v>
      </c>
      <c r="V2329" t="str">
        <f t="shared" si="257"/>
        <v>Jul</v>
      </c>
      <c r="W2329" t="str">
        <f t="shared" si="258"/>
        <v>2016</v>
      </c>
    </row>
    <row r="2330" spans="1:23" ht="45" x14ac:dyDescent="0.2">
      <c r="A2330">
        <v>3373</v>
      </c>
      <c r="B2330" s="3" t="s">
        <v>3372</v>
      </c>
      <c r="C2330" s="3" t="s">
        <v>7483</v>
      </c>
      <c r="D2330">
        <v>2000</v>
      </c>
      <c r="E2330">
        <v>2005</v>
      </c>
      <c r="F2330" t="s">
        <v>8219</v>
      </c>
      <c r="G2330" t="s">
        <v>8225</v>
      </c>
      <c r="H2330" t="s">
        <v>8247</v>
      </c>
      <c r="I2330">
        <v>1437235200</v>
      </c>
      <c r="J2330">
        <v>1435177840</v>
      </c>
      <c r="K2330" t="b">
        <v>0</v>
      </c>
      <c r="L2330">
        <v>30</v>
      </c>
      <c r="M2330" t="b">
        <v>1</v>
      </c>
      <c r="N2330" t="s">
        <v>8271</v>
      </c>
      <c r="O2330" s="8">
        <f t="shared" si="252"/>
        <v>100.25</v>
      </c>
      <c r="P2330" s="9">
        <f t="shared" si="253"/>
        <v>66.833333333333329</v>
      </c>
      <c r="Q2330" t="s">
        <v>8317</v>
      </c>
      <c r="R2330" t="s">
        <v>8318</v>
      </c>
      <c r="S2330" s="13">
        <f t="shared" si="254"/>
        <v>42179.646296296291</v>
      </c>
      <c r="T2330" s="14">
        <f t="shared" si="255"/>
        <v>42203.458333333336</v>
      </c>
      <c r="U2330" s="13" t="str">
        <f t="shared" si="256"/>
        <v>Jun</v>
      </c>
      <c r="V2330" t="str">
        <f t="shared" si="257"/>
        <v>Jul</v>
      </c>
      <c r="W2330" t="str">
        <f t="shared" si="258"/>
        <v>2015</v>
      </c>
    </row>
    <row r="2331" spans="1:23" ht="45" x14ac:dyDescent="0.2">
      <c r="A2331">
        <v>3383</v>
      </c>
      <c r="B2331" s="3" t="s">
        <v>3382</v>
      </c>
      <c r="C2331" s="3" t="s">
        <v>7493</v>
      </c>
      <c r="D2331">
        <v>1750</v>
      </c>
      <c r="E2331">
        <v>1955</v>
      </c>
      <c r="F2331" t="s">
        <v>8219</v>
      </c>
      <c r="G2331" t="s">
        <v>8224</v>
      </c>
      <c r="H2331" t="s">
        <v>8246</v>
      </c>
      <c r="I2331">
        <v>1466707620</v>
      </c>
      <c r="J2331">
        <v>1464979620</v>
      </c>
      <c r="K2331" t="b">
        <v>0</v>
      </c>
      <c r="L2331">
        <v>30</v>
      </c>
      <c r="M2331" t="b">
        <v>1</v>
      </c>
      <c r="N2331" t="s">
        <v>8271</v>
      </c>
      <c r="O2331" s="8">
        <f t="shared" si="252"/>
        <v>111.71428571428572</v>
      </c>
      <c r="P2331" s="9">
        <f t="shared" si="253"/>
        <v>65.166666666666671</v>
      </c>
      <c r="Q2331" t="s">
        <v>8317</v>
      </c>
      <c r="R2331" t="s">
        <v>8318</v>
      </c>
      <c r="S2331" s="13">
        <f t="shared" si="254"/>
        <v>42524.574305555558</v>
      </c>
      <c r="T2331" s="14">
        <f t="shared" si="255"/>
        <v>42544.574305555558</v>
      </c>
      <c r="U2331" s="13" t="str">
        <f t="shared" si="256"/>
        <v>Jun</v>
      </c>
      <c r="V2331" t="str">
        <f t="shared" si="257"/>
        <v>Jun</v>
      </c>
      <c r="W2331" t="str">
        <f t="shared" si="258"/>
        <v>2016</v>
      </c>
    </row>
    <row r="2332" spans="1:23" ht="45" x14ac:dyDescent="0.2">
      <c r="A2332">
        <v>3390</v>
      </c>
      <c r="B2332" s="3" t="s">
        <v>3389</v>
      </c>
      <c r="C2332" s="3" t="s">
        <v>7500</v>
      </c>
      <c r="D2332">
        <v>1500</v>
      </c>
      <c r="E2332">
        <v>1536</v>
      </c>
      <c r="F2332" t="s">
        <v>8219</v>
      </c>
      <c r="G2332" t="s">
        <v>8224</v>
      </c>
      <c r="H2332" t="s">
        <v>8246</v>
      </c>
      <c r="I2332">
        <v>1405017345</v>
      </c>
      <c r="J2332">
        <v>1403721345</v>
      </c>
      <c r="K2332" t="b">
        <v>0</v>
      </c>
      <c r="L2332">
        <v>22</v>
      </c>
      <c r="M2332" t="b">
        <v>1</v>
      </c>
      <c r="N2332" t="s">
        <v>8271</v>
      </c>
      <c r="O2332" s="8">
        <f t="shared" si="252"/>
        <v>102.4</v>
      </c>
      <c r="P2332" s="9">
        <f t="shared" si="253"/>
        <v>69.818181818181813</v>
      </c>
      <c r="Q2332" t="s">
        <v>8317</v>
      </c>
      <c r="R2332" t="s">
        <v>8318</v>
      </c>
      <c r="S2332" s="13">
        <f t="shared" si="254"/>
        <v>41815.566493055558</v>
      </c>
      <c r="T2332" s="14">
        <f t="shared" si="255"/>
        <v>41830.566493055558</v>
      </c>
      <c r="U2332" s="13" t="str">
        <f t="shared" si="256"/>
        <v>Jun</v>
      </c>
      <c r="V2332" t="str">
        <f t="shared" si="257"/>
        <v>Jul</v>
      </c>
      <c r="W2332" t="str">
        <f t="shared" si="258"/>
        <v>2014</v>
      </c>
    </row>
    <row r="2333" spans="1:23" ht="45" x14ac:dyDescent="0.2">
      <c r="A2333">
        <v>3394</v>
      </c>
      <c r="B2333" s="3" t="s">
        <v>3393</v>
      </c>
      <c r="C2333" s="3" t="s">
        <v>7504</v>
      </c>
      <c r="D2333">
        <v>550</v>
      </c>
      <c r="E2333">
        <v>783</v>
      </c>
      <c r="F2333" t="s">
        <v>8219</v>
      </c>
      <c r="G2333" t="s">
        <v>8225</v>
      </c>
      <c r="H2333" t="s">
        <v>8247</v>
      </c>
      <c r="I2333">
        <v>1406470645</v>
      </c>
      <c r="J2333">
        <v>1403878645</v>
      </c>
      <c r="K2333" t="b">
        <v>0</v>
      </c>
      <c r="L2333">
        <v>27</v>
      </c>
      <c r="M2333" t="b">
        <v>1</v>
      </c>
      <c r="N2333" t="s">
        <v>8271</v>
      </c>
      <c r="O2333" s="8">
        <f t="shared" si="252"/>
        <v>142.36363636363635</v>
      </c>
      <c r="P2333" s="9">
        <f t="shared" si="253"/>
        <v>29</v>
      </c>
      <c r="Q2333" t="s">
        <v>8317</v>
      </c>
      <c r="R2333" t="s">
        <v>8318</v>
      </c>
      <c r="S2333" s="13">
        <f t="shared" si="254"/>
        <v>41817.387094907404</v>
      </c>
      <c r="T2333" s="14">
        <f t="shared" si="255"/>
        <v>41847.387094907404</v>
      </c>
      <c r="U2333" s="13" t="str">
        <f t="shared" si="256"/>
        <v>Jun</v>
      </c>
      <c r="V2333" t="str">
        <f t="shared" si="257"/>
        <v>Jul</v>
      </c>
      <c r="W2333" t="str">
        <f t="shared" si="258"/>
        <v>2014</v>
      </c>
    </row>
    <row r="2334" spans="1:23" ht="30" x14ac:dyDescent="0.2">
      <c r="A2334">
        <v>3406</v>
      </c>
      <c r="B2334" s="3" t="s">
        <v>3405</v>
      </c>
      <c r="C2334" s="3" t="s">
        <v>7516</v>
      </c>
      <c r="D2334">
        <v>10000</v>
      </c>
      <c r="E2334">
        <v>10031</v>
      </c>
      <c r="F2334" t="s">
        <v>8219</v>
      </c>
      <c r="G2334" t="s">
        <v>8224</v>
      </c>
      <c r="H2334" t="s">
        <v>8246</v>
      </c>
      <c r="I2334">
        <v>1405511376</v>
      </c>
      <c r="J2334">
        <v>1401623376</v>
      </c>
      <c r="K2334" t="b">
        <v>0</v>
      </c>
      <c r="L2334">
        <v>91</v>
      </c>
      <c r="M2334" t="b">
        <v>1</v>
      </c>
      <c r="N2334" t="s">
        <v>8271</v>
      </c>
      <c r="O2334" s="8">
        <f t="shared" si="252"/>
        <v>100.31000000000002</v>
      </c>
      <c r="P2334" s="9">
        <f t="shared" si="253"/>
        <v>110.23076923076923</v>
      </c>
      <c r="Q2334" t="s">
        <v>8317</v>
      </c>
      <c r="R2334" t="s">
        <v>8318</v>
      </c>
      <c r="S2334" s="13">
        <f t="shared" si="254"/>
        <v>41791.284444444442</v>
      </c>
      <c r="T2334" s="14">
        <f t="shared" si="255"/>
        <v>41836.284444444442</v>
      </c>
      <c r="U2334" s="13" t="str">
        <f t="shared" si="256"/>
        <v>Jun</v>
      </c>
      <c r="V2334" t="str">
        <f t="shared" si="257"/>
        <v>Jul</v>
      </c>
      <c r="W2334" t="str">
        <f t="shared" si="258"/>
        <v>2014</v>
      </c>
    </row>
    <row r="2335" spans="1:23" ht="60" x14ac:dyDescent="0.2">
      <c r="A2335">
        <v>3407</v>
      </c>
      <c r="B2335" s="3" t="s">
        <v>3406</v>
      </c>
      <c r="C2335" s="3" t="s">
        <v>7517</v>
      </c>
      <c r="D2335">
        <v>2000</v>
      </c>
      <c r="E2335">
        <v>2142</v>
      </c>
      <c r="F2335" t="s">
        <v>8219</v>
      </c>
      <c r="G2335" t="s">
        <v>8225</v>
      </c>
      <c r="H2335" t="s">
        <v>8247</v>
      </c>
      <c r="I2335">
        <v>1404641289</v>
      </c>
      <c r="J2335">
        <v>1402049289</v>
      </c>
      <c r="K2335" t="b">
        <v>0</v>
      </c>
      <c r="L2335">
        <v>67</v>
      </c>
      <c r="M2335" t="b">
        <v>1</v>
      </c>
      <c r="N2335" t="s">
        <v>8271</v>
      </c>
      <c r="O2335" s="8">
        <f t="shared" si="252"/>
        <v>107.1</v>
      </c>
      <c r="P2335" s="9">
        <f t="shared" si="253"/>
        <v>31.970149253731343</v>
      </c>
      <c r="Q2335" t="s">
        <v>8317</v>
      </c>
      <c r="R2335" t="s">
        <v>8318</v>
      </c>
      <c r="S2335" s="13">
        <f t="shared" si="254"/>
        <v>41796.21399305555</v>
      </c>
      <c r="T2335" s="14">
        <f t="shared" si="255"/>
        <v>41826.21399305555</v>
      </c>
      <c r="U2335" s="13" t="str">
        <f t="shared" si="256"/>
        <v>Jun</v>
      </c>
      <c r="V2335" t="str">
        <f t="shared" si="257"/>
        <v>Jul</v>
      </c>
      <c r="W2335" t="str">
        <f t="shared" si="258"/>
        <v>2014</v>
      </c>
    </row>
    <row r="2336" spans="1:23" ht="45" x14ac:dyDescent="0.2">
      <c r="A2336">
        <v>3408</v>
      </c>
      <c r="B2336" s="3" t="s">
        <v>3407</v>
      </c>
      <c r="C2336" s="3" t="s">
        <v>7518</v>
      </c>
      <c r="D2336">
        <v>500</v>
      </c>
      <c r="E2336">
        <v>1055</v>
      </c>
      <c r="F2336" t="s">
        <v>8219</v>
      </c>
      <c r="G2336" t="s">
        <v>8224</v>
      </c>
      <c r="H2336" t="s">
        <v>8246</v>
      </c>
      <c r="I2336">
        <v>1405727304</v>
      </c>
      <c r="J2336">
        <v>1403135304</v>
      </c>
      <c r="K2336" t="b">
        <v>0</v>
      </c>
      <c r="L2336">
        <v>18</v>
      </c>
      <c r="M2336" t="b">
        <v>1</v>
      </c>
      <c r="N2336" t="s">
        <v>8271</v>
      </c>
      <c r="O2336" s="8">
        <f t="shared" si="252"/>
        <v>211</v>
      </c>
      <c r="P2336" s="9">
        <f t="shared" si="253"/>
        <v>58.611111111111114</v>
      </c>
      <c r="Q2336" t="s">
        <v>8317</v>
      </c>
      <c r="R2336" t="s">
        <v>8318</v>
      </c>
      <c r="S2336" s="13">
        <f t="shared" si="254"/>
        <v>41808.78361111111</v>
      </c>
      <c r="T2336" s="14">
        <f t="shared" si="255"/>
        <v>41838.78361111111</v>
      </c>
      <c r="U2336" s="13" t="str">
        <f t="shared" si="256"/>
        <v>Jun</v>
      </c>
      <c r="V2336" t="str">
        <f t="shared" si="257"/>
        <v>Jul</v>
      </c>
      <c r="W2336" t="str">
        <f t="shared" si="258"/>
        <v>2014</v>
      </c>
    </row>
    <row r="2337" spans="1:23" ht="30" x14ac:dyDescent="0.2">
      <c r="A2337">
        <v>3409</v>
      </c>
      <c r="B2337" s="3" t="s">
        <v>3408</v>
      </c>
      <c r="C2337" s="3" t="s">
        <v>7519</v>
      </c>
      <c r="D2337">
        <v>500</v>
      </c>
      <c r="E2337">
        <v>618</v>
      </c>
      <c r="F2337" t="s">
        <v>8219</v>
      </c>
      <c r="G2337" t="s">
        <v>8225</v>
      </c>
      <c r="H2337" t="s">
        <v>8247</v>
      </c>
      <c r="I2337">
        <v>1469998680</v>
      </c>
      <c r="J2337">
        <v>1466710358</v>
      </c>
      <c r="K2337" t="b">
        <v>0</v>
      </c>
      <c r="L2337">
        <v>21</v>
      </c>
      <c r="M2337" t="b">
        <v>1</v>
      </c>
      <c r="N2337" t="s">
        <v>8271</v>
      </c>
      <c r="O2337" s="8">
        <f t="shared" si="252"/>
        <v>123.6</v>
      </c>
      <c r="P2337" s="9">
        <f t="shared" si="253"/>
        <v>29.428571428571427</v>
      </c>
      <c r="Q2337" t="s">
        <v>8317</v>
      </c>
      <c r="R2337" t="s">
        <v>8318</v>
      </c>
      <c r="S2337" s="13">
        <f t="shared" si="254"/>
        <v>42544.605995370366</v>
      </c>
      <c r="T2337" s="14">
        <f t="shared" si="255"/>
        <v>42582.665277777771</v>
      </c>
      <c r="U2337" s="13" t="str">
        <f t="shared" si="256"/>
        <v>Jun</v>
      </c>
      <c r="V2337" t="str">
        <f t="shared" si="257"/>
        <v>Jul</v>
      </c>
      <c r="W2337" t="str">
        <f t="shared" si="258"/>
        <v>2016</v>
      </c>
    </row>
    <row r="2338" spans="1:23" ht="45" x14ac:dyDescent="0.2">
      <c r="A2338">
        <v>3427</v>
      </c>
      <c r="B2338" s="3" t="s">
        <v>3426</v>
      </c>
      <c r="C2338" s="3" t="s">
        <v>7537</v>
      </c>
      <c r="D2338">
        <v>1500</v>
      </c>
      <c r="E2338">
        <v>1500</v>
      </c>
      <c r="F2338" t="s">
        <v>8219</v>
      </c>
      <c r="G2338" t="s">
        <v>8225</v>
      </c>
      <c r="H2338" t="s">
        <v>8247</v>
      </c>
      <c r="I2338">
        <v>1404314952</v>
      </c>
      <c r="J2338">
        <v>1401722952</v>
      </c>
      <c r="K2338" t="b">
        <v>0</v>
      </c>
      <c r="L2338">
        <v>29</v>
      </c>
      <c r="M2338" t="b">
        <v>1</v>
      </c>
      <c r="N2338" t="s">
        <v>8271</v>
      </c>
      <c r="O2338" s="8">
        <f t="shared" si="252"/>
        <v>100</v>
      </c>
      <c r="P2338" s="9">
        <f t="shared" si="253"/>
        <v>51.724137931034484</v>
      </c>
      <c r="Q2338" t="s">
        <v>8317</v>
      </c>
      <c r="R2338" t="s">
        <v>8318</v>
      </c>
      <c r="S2338" s="13">
        <f t="shared" si="254"/>
        <v>41792.436944444438</v>
      </c>
      <c r="T2338" s="14">
        <f t="shared" si="255"/>
        <v>41822.436944444438</v>
      </c>
      <c r="U2338" s="13" t="str">
        <f t="shared" si="256"/>
        <v>Jun</v>
      </c>
      <c r="V2338" t="str">
        <f t="shared" si="257"/>
        <v>Jul</v>
      </c>
      <c r="W2338" t="str">
        <f t="shared" si="258"/>
        <v>2014</v>
      </c>
    </row>
    <row r="2339" spans="1:23" ht="45" x14ac:dyDescent="0.2">
      <c r="A2339">
        <v>3430</v>
      </c>
      <c r="B2339" s="3" t="s">
        <v>3429</v>
      </c>
      <c r="C2339" s="3" t="s">
        <v>7540</v>
      </c>
      <c r="D2339">
        <v>2000</v>
      </c>
      <c r="E2339">
        <v>2170.9899999999998</v>
      </c>
      <c r="F2339" t="s">
        <v>8219</v>
      </c>
      <c r="G2339" t="s">
        <v>8225</v>
      </c>
      <c r="H2339" t="s">
        <v>8247</v>
      </c>
      <c r="I2339">
        <v>1406760101</v>
      </c>
      <c r="J2339">
        <v>1404168101</v>
      </c>
      <c r="K2339" t="b">
        <v>0</v>
      </c>
      <c r="L2339">
        <v>72</v>
      </c>
      <c r="M2339" t="b">
        <v>1</v>
      </c>
      <c r="N2339" t="s">
        <v>8271</v>
      </c>
      <c r="O2339" s="8">
        <f t="shared" si="252"/>
        <v>108.54949999999999</v>
      </c>
      <c r="P2339" s="9">
        <f t="shared" si="253"/>
        <v>30.152638888888887</v>
      </c>
      <c r="Q2339" t="s">
        <v>8317</v>
      </c>
      <c r="R2339" t="s">
        <v>8318</v>
      </c>
      <c r="S2339" s="13">
        <f t="shared" si="254"/>
        <v>41820.737280092588</v>
      </c>
      <c r="T2339" s="14">
        <f t="shared" si="255"/>
        <v>41850.737280092588</v>
      </c>
      <c r="U2339" s="13" t="str">
        <f t="shared" si="256"/>
        <v>Jun</v>
      </c>
      <c r="V2339" t="str">
        <f t="shared" si="257"/>
        <v>Jul</v>
      </c>
      <c r="W2339" t="str">
        <f t="shared" si="258"/>
        <v>2014</v>
      </c>
    </row>
    <row r="2340" spans="1:23" ht="45" x14ac:dyDescent="0.2">
      <c r="A2340">
        <v>3434</v>
      </c>
      <c r="B2340" s="3" t="s">
        <v>3433</v>
      </c>
      <c r="C2340" s="3" t="s">
        <v>7544</v>
      </c>
      <c r="D2340">
        <v>10000</v>
      </c>
      <c r="E2340">
        <v>10555</v>
      </c>
      <c r="F2340" t="s">
        <v>8219</v>
      </c>
      <c r="G2340" t="s">
        <v>8224</v>
      </c>
      <c r="H2340" t="s">
        <v>8246</v>
      </c>
      <c r="I2340">
        <v>1404983269</v>
      </c>
      <c r="J2340">
        <v>1402391269</v>
      </c>
      <c r="K2340" t="b">
        <v>0</v>
      </c>
      <c r="L2340">
        <v>168</v>
      </c>
      <c r="M2340" t="b">
        <v>1</v>
      </c>
      <c r="N2340" t="s">
        <v>8271</v>
      </c>
      <c r="O2340" s="8">
        <f t="shared" si="252"/>
        <v>105.55000000000001</v>
      </c>
      <c r="P2340" s="9">
        <f t="shared" si="253"/>
        <v>62.827380952380949</v>
      </c>
      <c r="Q2340" t="s">
        <v>8317</v>
      </c>
      <c r="R2340" t="s">
        <v>8318</v>
      </c>
      <c r="S2340" s="13">
        <f t="shared" si="254"/>
        <v>41800.172094907401</v>
      </c>
      <c r="T2340" s="14">
        <f t="shared" si="255"/>
        <v>41830.172094907401</v>
      </c>
      <c r="U2340" s="13" t="str">
        <f t="shared" si="256"/>
        <v>Jun</v>
      </c>
      <c r="V2340" t="str">
        <f t="shared" si="257"/>
        <v>Jul</v>
      </c>
      <c r="W2340" t="str">
        <f t="shared" si="258"/>
        <v>2014</v>
      </c>
    </row>
    <row r="2341" spans="1:23" ht="45" x14ac:dyDescent="0.2">
      <c r="A2341">
        <v>3440</v>
      </c>
      <c r="B2341" s="3" t="s">
        <v>3439</v>
      </c>
      <c r="C2341" s="3" t="s">
        <v>7550</v>
      </c>
      <c r="D2341">
        <v>5000</v>
      </c>
      <c r="E2341">
        <v>5260.92</v>
      </c>
      <c r="F2341" t="s">
        <v>8219</v>
      </c>
      <c r="G2341" t="s">
        <v>8224</v>
      </c>
      <c r="H2341" t="s">
        <v>8246</v>
      </c>
      <c r="I2341">
        <v>1405095300</v>
      </c>
      <c r="J2341">
        <v>1403146628</v>
      </c>
      <c r="K2341" t="b">
        <v>0</v>
      </c>
      <c r="L2341">
        <v>82</v>
      </c>
      <c r="M2341" t="b">
        <v>1</v>
      </c>
      <c r="N2341" t="s">
        <v>8271</v>
      </c>
      <c r="O2341" s="8">
        <f t="shared" si="252"/>
        <v>105.2184</v>
      </c>
      <c r="P2341" s="9">
        <f t="shared" si="253"/>
        <v>64.157560975609755</v>
      </c>
      <c r="Q2341" t="s">
        <v>8317</v>
      </c>
      <c r="R2341" t="s">
        <v>8318</v>
      </c>
      <c r="S2341" s="13">
        <f t="shared" si="254"/>
        <v>41808.914675925924</v>
      </c>
      <c r="T2341" s="14">
        <f t="shared" si="255"/>
        <v>41831.46875</v>
      </c>
      <c r="U2341" s="13" t="str">
        <f t="shared" si="256"/>
        <v>Jun</v>
      </c>
      <c r="V2341" t="str">
        <f t="shared" si="257"/>
        <v>Jul</v>
      </c>
      <c r="W2341" t="str">
        <f t="shared" si="258"/>
        <v>2014</v>
      </c>
    </row>
    <row r="2342" spans="1:23" ht="45" x14ac:dyDescent="0.2">
      <c r="A2342">
        <v>3449</v>
      </c>
      <c r="B2342" s="3" t="s">
        <v>3448</v>
      </c>
      <c r="C2342" s="3" t="s">
        <v>7559</v>
      </c>
      <c r="D2342">
        <v>800</v>
      </c>
      <c r="E2342">
        <v>1365</v>
      </c>
      <c r="F2342" t="s">
        <v>8219</v>
      </c>
      <c r="G2342" t="s">
        <v>8224</v>
      </c>
      <c r="H2342" t="s">
        <v>8246</v>
      </c>
      <c r="I2342">
        <v>1468036800</v>
      </c>
      <c r="J2342">
        <v>1465607738</v>
      </c>
      <c r="K2342" t="b">
        <v>0</v>
      </c>
      <c r="L2342">
        <v>20</v>
      </c>
      <c r="M2342" t="b">
        <v>1</v>
      </c>
      <c r="N2342" t="s">
        <v>8271</v>
      </c>
      <c r="O2342" s="8">
        <f t="shared" si="252"/>
        <v>170.625</v>
      </c>
      <c r="P2342" s="9">
        <f t="shared" si="253"/>
        <v>68.25</v>
      </c>
      <c r="Q2342" t="s">
        <v>8317</v>
      </c>
      <c r="R2342" t="s">
        <v>8318</v>
      </c>
      <c r="S2342" s="13">
        <f t="shared" si="254"/>
        <v>42531.844189814808</v>
      </c>
      <c r="T2342" s="14">
        <f t="shared" si="255"/>
        <v>42559.958333333336</v>
      </c>
      <c r="U2342" s="13" t="str">
        <f t="shared" si="256"/>
        <v>Jun</v>
      </c>
      <c r="V2342" t="str">
        <f t="shared" si="257"/>
        <v>Jul</v>
      </c>
      <c r="W2342" t="str">
        <f t="shared" si="258"/>
        <v>2016</v>
      </c>
    </row>
    <row r="2343" spans="1:23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52"/>
        <v>0</v>
      </c>
      <c r="P2343" s="9">
        <f t="shared" si="253"/>
        <v>0</v>
      </c>
      <c r="Q2343" t="s">
        <v>8319</v>
      </c>
      <c r="R2343" t="s">
        <v>8320</v>
      </c>
      <c r="S2343" s="13">
        <f t="shared" si="254"/>
        <v>42167.605370370373</v>
      </c>
      <c r="T2343" s="14">
        <f t="shared" si="255"/>
        <v>42197.605370370373</v>
      </c>
      <c r="U2343" s="13" t="str">
        <f t="shared" si="256"/>
        <v>Jun</v>
      </c>
      <c r="V2343" t="str">
        <f t="shared" si="257"/>
        <v>Jul</v>
      </c>
      <c r="W2343" t="str">
        <f t="shared" si="258"/>
        <v>2015</v>
      </c>
    </row>
    <row r="2344" spans="1:23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52"/>
        <v>0</v>
      </c>
      <c r="P2344" s="9">
        <f t="shared" si="253"/>
        <v>0</v>
      </c>
      <c r="Q2344" t="s">
        <v>8319</v>
      </c>
      <c r="R2344" t="s">
        <v>8320</v>
      </c>
      <c r="S2344" s="13">
        <f t="shared" si="254"/>
        <v>41897.49386574074</v>
      </c>
      <c r="T2344" s="14">
        <f t="shared" si="255"/>
        <v>41918</v>
      </c>
      <c r="U2344" s="13" t="str">
        <f t="shared" si="256"/>
        <v>Sep</v>
      </c>
      <c r="V2344" t="str">
        <f t="shared" si="257"/>
        <v>Oct</v>
      </c>
      <c r="W2344" t="str">
        <f t="shared" si="258"/>
        <v>2014</v>
      </c>
    </row>
    <row r="2345" spans="1:23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52"/>
        <v>3</v>
      </c>
      <c r="P2345" s="9">
        <f t="shared" si="253"/>
        <v>300</v>
      </c>
      <c r="Q2345" t="s">
        <v>8319</v>
      </c>
      <c r="R2345" t="s">
        <v>8320</v>
      </c>
      <c r="S2345" s="13">
        <f t="shared" si="254"/>
        <v>42327.616956018515</v>
      </c>
      <c r="T2345" s="14">
        <f t="shared" si="255"/>
        <v>42377.615972222215</v>
      </c>
      <c r="U2345" s="13" t="str">
        <f t="shared" si="256"/>
        <v>Nov</v>
      </c>
      <c r="V2345" t="str">
        <f t="shared" si="257"/>
        <v>Jan</v>
      </c>
      <c r="W2345" t="str">
        <f t="shared" si="258"/>
        <v>2015</v>
      </c>
    </row>
    <row r="2346" spans="1:23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52"/>
        <v>0.1</v>
      </c>
      <c r="P2346" s="9">
        <f t="shared" si="253"/>
        <v>1</v>
      </c>
      <c r="Q2346" t="s">
        <v>8319</v>
      </c>
      <c r="R2346" t="s">
        <v>8320</v>
      </c>
      <c r="S2346" s="13">
        <f t="shared" si="254"/>
        <v>42515.519317129627</v>
      </c>
      <c r="T2346" s="14">
        <f t="shared" si="255"/>
        <v>42545.519317129627</v>
      </c>
      <c r="U2346" s="13" t="str">
        <f t="shared" si="256"/>
        <v>May</v>
      </c>
      <c r="V2346" t="str">
        <f t="shared" si="257"/>
        <v>Jun</v>
      </c>
      <c r="W2346" t="str">
        <f t="shared" si="258"/>
        <v>2016</v>
      </c>
    </row>
    <row r="2347" spans="1:23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52"/>
        <v>0</v>
      </c>
      <c r="P2347" s="9">
        <f t="shared" si="253"/>
        <v>0</v>
      </c>
      <c r="Q2347" t="s">
        <v>8319</v>
      </c>
      <c r="R2347" t="s">
        <v>8320</v>
      </c>
      <c r="S2347" s="13">
        <f t="shared" si="254"/>
        <v>42059.79347222222</v>
      </c>
      <c r="T2347" s="14">
        <f t="shared" si="255"/>
        <v>42094.777083333327</v>
      </c>
      <c r="U2347" s="13" t="str">
        <f t="shared" si="256"/>
        <v>Feb</v>
      </c>
      <c r="V2347" t="str">
        <f t="shared" si="257"/>
        <v>Mar</v>
      </c>
      <c r="W2347" t="str">
        <f t="shared" si="258"/>
        <v>2015</v>
      </c>
    </row>
    <row r="2348" spans="1:23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52"/>
        <v>6.5000000000000002E-2</v>
      </c>
      <c r="P2348" s="9">
        <f t="shared" si="253"/>
        <v>13</v>
      </c>
      <c r="Q2348" t="s">
        <v>8319</v>
      </c>
      <c r="R2348" t="s">
        <v>8320</v>
      </c>
      <c r="S2348" s="13">
        <f t="shared" si="254"/>
        <v>42615.590636574074</v>
      </c>
      <c r="T2348" s="14">
        <f t="shared" si="255"/>
        <v>42660.590636574074</v>
      </c>
      <c r="U2348" s="13" t="str">
        <f t="shared" si="256"/>
        <v>Sep</v>
      </c>
      <c r="V2348" t="str">
        <f t="shared" si="257"/>
        <v>Oct</v>
      </c>
      <c r="W2348" t="str">
        <f t="shared" si="258"/>
        <v>2016</v>
      </c>
    </row>
    <row r="2349" spans="1:23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52"/>
        <v>1.5</v>
      </c>
      <c r="P2349" s="9">
        <f t="shared" si="253"/>
        <v>15</v>
      </c>
      <c r="Q2349" t="s">
        <v>8319</v>
      </c>
      <c r="R2349" t="s">
        <v>8320</v>
      </c>
      <c r="S2349" s="13">
        <f t="shared" si="254"/>
        <v>42577.39902777777</v>
      </c>
      <c r="T2349" s="14">
        <f t="shared" si="255"/>
        <v>42607.39902777777</v>
      </c>
      <c r="U2349" s="13" t="str">
        <f t="shared" si="256"/>
        <v>Jul</v>
      </c>
      <c r="V2349" t="str">
        <f t="shared" si="257"/>
        <v>Aug</v>
      </c>
      <c r="W2349" t="str">
        <f t="shared" si="258"/>
        <v>2016</v>
      </c>
    </row>
    <row r="2350" spans="1:23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52"/>
        <v>0.38571428571428573</v>
      </c>
      <c r="P2350" s="9">
        <f t="shared" si="253"/>
        <v>54</v>
      </c>
      <c r="Q2350" t="s">
        <v>8319</v>
      </c>
      <c r="R2350" t="s">
        <v>8320</v>
      </c>
      <c r="S2350" s="13">
        <f t="shared" si="254"/>
        <v>42360.723819444444</v>
      </c>
      <c r="T2350" s="14">
        <f t="shared" si="255"/>
        <v>42420.723819444444</v>
      </c>
      <c r="U2350" s="13" t="str">
        <f t="shared" si="256"/>
        <v>Dec</v>
      </c>
      <c r="V2350" t="str">
        <f t="shared" si="257"/>
        <v>Feb</v>
      </c>
      <c r="W2350" t="str">
        <f t="shared" si="258"/>
        <v>2015</v>
      </c>
    </row>
    <row r="2351" spans="1:23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52"/>
        <v>0</v>
      </c>
      <c r="P2351" s="9">
        <f t="shared" si="253"/>
        <v>0</v>
      </c>
      <c r="Q2351" t="s">
        <v>8319</v>
      </c>
      <c r="R2351" t="s">
        <v>8320</v>
      </c>
      <c r="S2351" s="13">
        <f t="shared" si="254"/>
        <v>42198.567453703705</v>
      </c>
      <c r="T2351" s="14">
        <f t="shared" si="255"/>
        <v>42227.567453703705</v>
      </c>
      <c r="U2351" s="13" t="str">
        <f t="shared" si="256"/>
        <v>Jul</v>
      </c>
      <c r="V2351" t="str">
        <f t="shared" si="257"/>
        <v>Aug</v>
      </c>
      <c r="W2351" t="str">
        <f t="shared" si="258"/>
        <v>2015</v>
      </c>
    </row>
    <row r="2352" spans="1:23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52"/>
        <v>0</v>
      </c>
      <c r="P2352" s="9">
        <f t="shared" si="253"/>
        <v>0</v>
      </c>
      <c r="Q2352" t="s">
        <v>8319</v>
      </c>
      <c r="R2352" t="s">
        <v>8320</v>
      </c>
      <c r="S2352" s="13">
        <f t="shared" si="254"/>
        <v>42708.633912037032</v>
      </c>
      <c r="T2352" s="14">
        <f t="shared" si="255"/>
        <v>42738.633912037032</v>
      </c>
      <c r="U2352" s="13" t="str">
        <f t="shared" si="256"/>
        <v>Dec</v>
      </c>
      <c r="V2352" t="str">
        <f t="shared" si="257"/>
        <v>Jan</v>
      </c>
      <c r="W2352" t="str">
        <f t="shared" si="258"/>
        <v>2016</v>
      </c>
    </row>
    <row r="2353" spans="1:23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52"/>
        <v>0.5714285714285714</v>
      </c>
      <c r="P2353" s="9">
        <f t="shared" si="253"/>
        <v>15.428571428571429</v>
      </c>
      <c r="Q2353" t="s">
        <v>8319</v>
      </c>
      <c r="R2353" t="s">
        <v>8320</v>
      </c>
      <c r="S2353" s="13">
        <f t="shared" si="254"/>
        <v>42093.892812500002</v>
      </c>
      <c r="T2353" s="14">
        <f t="shared" si="255"/>
        <v>42123.892812500002</v>
      </c>
      <c r="U2353" s="13" t="str">
        <f t="shared" si="256"/>
        <v>Mar</v>
      </c>
      <c r="V2353" t="str">
        <f t="shared" si="257"/>
        <v>Apr</v>
      </c>
      <c r="W2353" t="str">
        <f t="shared" si="258"/>
        <v>2015</v>
      </c>
    </row>
    <row r="2354" spans="1:23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52"/>
        <v>0</v>
      </c>
      <c r="P2354" s="9">
        <f t="shared" si="253"/>
        <v>0</v>
      </c>
      <c r="Q2354" t="s">
        <v>8319</v>
      </c>
      <c r="R2354" t="s">
        <v>8320</v>
      </c>
      <c r="S2354" s="13">
        <f t="shared" si="254"/>
        <v>42101.425370370365</v>
      </c>
      <c r="T2354" s="14">
        <f t="shared" si="255"/>
        <v>42161.425370370365</v>
      </c>
      <c r="U2354" s="13" t="str">
        <f t="shared" si="256"/>
        <v>Apr</v>
      </c>
      <c r="V2354" t="str">
        <f t="shared" si="257"/>
        <v>Jun</v>
      </c>
      <c r="W2354" t="str">
        <f t="shared" si="258"/>
        <v>2015</v>
      </c>
    </row>
    <row r="2355" spans="1:23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52"/>
        <v>0</v>
      </c>
      <c r="P2355" s="9">
        <f t="shared" si="253"/>
        <v>0</v>
      </c>
      <c r="Q2355" t="s">
        <v>8319</v>
      </c>
      <c r="R2355" t="s">
        <v>8320</v>
      </c>
      <c r="S2355" s="13">
        <f t="shared" si="254"/>
        <v>42103.467847222222</v>
      </c>
      <c r="T2355" s="14">
        <f t="shared" si="255"/>
        <v>42115.467847222222</v>
      </c>
      <c r="U2355" s="13" t="str">
        <f t="shared" si="256"/>
        <v>Apr</v>
      </c>
      <c r="V2355" t="str">
        <f t="shared" si="257"/>
        <v>Apr</v>
      </c>
      <c r="W2355" t="str">
        <f t="shared" si="258"/>
        <v>2015</v>
      </c>
    </row>
    <row r="2356" spans="1:23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52"/>
        <v>7.1428571428571425E-2</v>
      </c>
      <c r="P2356" s="9">
        <f t="shared" si="253"/>
        <v>25</v>
      </c>
      <c r="Q2356" t="s">
        <v>8319</v>
      </c>
      <c r="R2356" t="s">
        <v>8320</v>
      </c>
      <c r="S2356" s="13">
        <f t="shared" si="254"/>
        <v>41954.51458333333</v>
      </c>
      <c r="T2356" s="14">
        <f t="shared" si="255"/>
        <v>42014.51458333333</v>
      </c>
      <c r="U2356" s="13" t="str">
        <f t="shared" si="256"/>
        <v>Nov</v>
      </c>
      <c r="V2356" t="str">
        <f t="shared" si="257"/>
        <v>Jan</v>
      </c>
      <c r="W2356" t="str">
        <f t="shared" si="258"/>
        <v>2014</v>
      </c>
    </row>
    <row r="2357" spans="1:23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52"/>
        <v>0.6875</v>
      </c>
      <c r="P2357" s="9">
        <f t="shared" si="253"/>
        <v>27.5</v>
      </c>
      <c r="Q2357" t="s">
        <v>8319</v>
      </c>
      <c r="R2357" t="s">
        <v>8320</v>
      </c>
      <c r="S2357" s="13">
        <f t="shared" si="254"/>
        <v>42096.709907407407</v>
      </c>
      <c r="T2357" s="14">
        <f t="shared" si="255"/>
        <v>42126.709907407407</v>
      </c>
      <c r="U2357" s="13" t="str">
        <f t="shared" si="256"/>
        <v>Apr</v>
      </c>
      <c r="V2357" t="str">
        <f t="shared" si="257"/>
        <v>May</v>
      </c>
      <c r="W2357" t="str">
        <f t="shared" si="258"/>
        <v>2015</v>
      </c>
    </row>
    <row r="2358" spans="1:23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52"/>
        <v>0</v>
      </c>
      <c r="P2358" s="9">
        <f t="shared" si="253"/>
        <v>0</v>
      </c>
      <c r="Q2358" t="s">
        <v>8319</v>
      </c>
      <c r="R2358" t="s">
        <v>8320</v>
      </c>
      <c r="S2358" s="13">
        <f t="shared" si="254"/>
        <v>42130.575277777774</v>
      </c>
      <c r="T2358" s="14">
        <f t="shared" si="255"/>
        <v>42160.575277777774</v>
      </c>
      <c r="U2358" s="13" t="str">
        <f t="shared" si="256"/>
        <v>May</v>
      </c>
      <c r="V2358" t="str">
        <f t="shared" si="257"/>
        <v>Jun</v>
      </c>
      <c r="W2358" t="str">
        <f t="shared" si="258"/>
        <v>2015</v>
      </c>
    </row>
    <row r="2359" spans="1:23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52"/>
        <v>0</v>
      </c>
      <c r="P2359" s="9">
        <f t="shared" si="253"/>
        <v>0</v>
      </c>
      <c r="Q2359" t="s">
        <v>8319</v>
      </c>
      <c r="R2359" t="s">
        <v>8320</v>
      </c>
      <c r="S2359" s="13">
        <f t="shared" si="254"/>
        <v>42264.411782407406</v>
      </c>
      <c r="T2359" s="14">
        <f t="shared" si="255"/>
        <v>42294.411782407406</v>
      </c>
      <c r="U2359" s="13" t="str">
        <f t="shared" si="256"/>
        <v>Sep</v>
      </c>
      <c r="V2359" t="str">
        <f t="shared" si="257"/>
        <v>Oct</v>
      </c>
      <c r="W2359" t="str">
        <f t="shared" si="258"/>
        <v>2015</v>
      </c>
    </row>
    <row r="2360" spans="1:23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52"/>
        <v>0</v>
      </c>
      <c r="P2360" s="9">
        <f t="shared" si="253"/>
        <v>0</v>
      </c>
      <c r="Q2360" t="s">
        <v>8319</v>
      </c>
      <c r="R2360" t="s">
        <v>8320</v>
      </c>
      <c r="S2360" s="13">
        <f t="shared" si="254"/>
        <v>41978.722638888888</v>
      </c>
      <c r="T2360" s="14">
        <f t="shared" si="255"/>
        <v>42034.818749999999</v>
      </c>
      <c r="U2360" s="13" t="str">
        <f t="shared" si="256"/>
        <v>Dec</v>
      </c>
      <c r="V2360" t="str">
        <f t="shared" si="257"/>
        <v>Jan</v>
      </c>
      <c r="W2360" t="str">
        <f t="shared" si="258"/>
        <v>2014</v>
      </c>
    </row>
    <row r="2361" spans="1:23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52"/>
        <v>14.680000000000001</v>
      </c>
      <c r="P2361" s="9">
        <f t="shared" si="253"/>
        <v>367</v>
      </c>
      <c r="Q2361" t="s">
        <v>8319</v>
      </c>
      <c r="R2361" t="s">
        <v>8320</v>
      </c>
      <c r="S2361" s="13">
        <f t="shared" si="254"/>
        <v>42159.441249999996</v>
      </c>
      <c r="T2361" s="14">
        <f t="shared" si="255"/>
        <v>42219.441249999996</v>
      </c>
      <c r="U2361" s="13" t="str">
        <f t="shared" si="256"/>
        <v>Jun</v>
      </c>
      <c r="V2361" t="str">
        <f t="shared" si="257"/>
        <v>Aug</v>
      </c>
      <c r="W2361" t="str">
        <f t="shared" si="258"/>
        <v>2015</v>
      </c>
    </row>
    <row r="2362" spans="1:23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52"/>
        <v>0.04</v>
      </c>
      <c r="P2362" s="9">
        <f t="shared" si="253"/>
        <v>2</v>
      </c>
      <c r="Q2362" t="s">
        <v>8319</v>
      </c>
      <c r="R2362" t="s">
        <v>8320</v>
      </c>
      <c r="S2362" s="13">
        <f t="shared" si="254"/>
        <v>42377.498611111114</v>
      </c>
      <c r="T2362" s="14">
        <f t="shared" si="255"/>
        <v>42407.498611111114</v>
      </c>
      <c r="U2362" s="13" t="str">
        <f t="shared" si="256"/>
        <v>Jan</v>
      </c>
      <c r="V2362" t="str">
        <f t="shared" si="257"/>
        <v>Feb</v>
      </c>
      <c r="W2362" t="str">
        <f t="shared" si="258"/>
        <v>2016</v>
      </c>
    </row>
    <row r="2363" spans="1:23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52"/>
        <v>0</v>
      </c>
      <c r="P2363" s="9">
        <f t="shared" si="253"/>
        <v>0</v>
      </c>
      <c r="Q2363" t="s">
        <v>8319</v>
      </c>
      <c r="R2363" t="s">
        <v>8320</v>
      </c>
      <c r="S2363" s="13">
        <f t="shared" si="254"/>
        <v>42466.650555555556</v>
      </c>
      <c r="T2363" s="14">
        <f t="shared" si="255"/>
        <v>42490.708333333336</v>
      </c>
      <c r="U2363" s="13" t="str">
        <f t="shared" si="256"/>
        <v>Apr</v>
      </c>
      <c r="V2363" t="str">
        <f t="shared" si="257"/>
        <v>Apr</v>
      </c>
      <c r="W2363" t="str">
        <f t="shared" si="258"/>
        <v>2016</v>
      </c>
    </row>
    <row r="2364" spans="1:23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52"/>
        <v>28.571428571428569</v>
      </c>
      <c r="P2364" s="9">
        <f t="shared" si="253"/>
        <v>60</v>
      </c>
      <c r="Q2364" t="s">
        <v>8319</v>
      </c>
      <c r="R2364" t="s">
        <v>8320</v>
      </c>
      <c r="S2364" s="13">
        <f t="shared" si="254"/>
        <v>41954.47997685185</v>
      </c>
      <c r="T2364" s="14">
        <f t="shared" si="255"/>
        <v>41984.47997685185</v>
      </c>
      <c r="U2364" s="13" t="str">
        <f t="shared" si="256"/>
        <v>Nov</v>
      </c>
      <c r="V2364" t="str">
        <f t="shared" si="257"/>
        <v>Dec</v>
      </c>
      <c r="W2364" t="str">
        <f t="shared" si="258"/>
        <v>2014</v>
      </c>
    </row>
    <row r="2365" spans="1:23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52"/>
        <v>0</v>
      </c>
      <c r="P2365" s="9">
        <f t="shared" si="253"/>
        <v>0</v>
      </c>
      <c r="Q2365" t="s">
        <v>8319</v>
      </c>
      <c r="R2365" t="s">
        <v>8320</v>
      </c>
      <c r="S2365" s="13">
        <f t="shared" si="254"/>
        <v>42321.803240740737</v>
      </c>
      <c r="T2365" s="14">
        <f t="shared" si="255"/>
        <v>42366.803240740737</v>
      </c>
      <c r="U2365" s="13" t="str">
        <f t="shared" si="256"/>
        <v>Nov</v>
      </c>
      <c r="V2365" t="str">
        <f t="shared" si="257"/>
        <v>Dec</v>
      </c>
      <c r="W2365" t="str">
        <f t="shared" si="258"/>
        <v>2015</v>
      </c>
    </row>
    <row r="2366" spans="1:23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52"/>
        <v>0</v>
      </c>
      <c r="P2366" s="9">
        <f t="shared" si="253"/>
        <v>0</v>
      </c>
      <c r="Q2366" t="s">
        <v>8319</v>
      </c>
      <c r="R2366" t="s">
        <v>8320</v>
      </c>
      <c r="S2366" s="13">
        <f t="shared" si="254"/>
        <v>42248.726342592585</v>
      </c>
      <c r="T2366" s="14">
        <f t="shared" si="255"/>
        <v>42303.726342592585</v>
      </c>
      <c r="U2366" s="13" t="str">
        <f t="shared" si="256"/>
        <v>Sep</v>
      </c>
      <c r="V2366" t="str">
        <f t="shared" si="257"/>
        <v>Oct</v>
      </c>
      <c r="W2366" t="str">
        <f t="shared" si="258"/>
        <v>2015</v>
      </c>
    </row>
    <row r="2367" spans="1:23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52"/>
        <v>0</v>
      </c>
      <c r="P2367" s="9">
        <f t="shared" si="253"/>
        <v>0</v>
      </c>
      <c r="Q2367" t="s">
        <v>8319</v>
      </c>
      <c r="R2367" t="s">
        <v>8320</v>
      </c>
      <c r="S2367" s="13">
        <f t="shared" si="254"/>
        <v>42346.528067129628</v>
      </c>
      <c r="T2367" s="14">
        <f t="shared" si="255"/>
        <v>42386.749999999993</v>
      </c>
      <c r="U2367" s="13" t="str">
        <f t="shared" si="256"/>
        <v>Dec</v>
      </c>
      <c r="V2367" t="str">
        <f t="shared" si="257"/>
        <v>Jan</v>
      </c>
      <c r="W2367" t="str">
        <f t="shared" si="258"/>
        <v>2015</v>
      </c>
    </row>
    <row r="2368" spans="1:23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52"/>
        <v>10.52</v>
      </c>
      <c r="P2368" s="9">
        <f t="shared" si="253"/>
        <v>97.407407407407405</v>
      </c>
      <c r="Q2368" t="s">
        <v>8319</v>
      </c>
      <c r="R2368" t="s">
        <v>8320</v>
      </c>
      <c r="S2368" s="13">
        <f t="shared" si="254"/>
        <v>42268.323298611103</v>
      </c>
      <c r="T2368" s="14">
        <f t="shared" si="255"/>
        <v>42298.323298611103</v>
      </c>
      <c r="U2368" s="13" t="str">
        <f t="shared" si="256"/>
        <v>Sep</v>
      </c>
      <c r="V2368" t="str">
        <f t="shared" si="257"/>
        <v>Oct</v>
      </c>
      <c r="W2368" t="str">
        <f t="shared" si="258"/>
        <v>2015</v>
      </c>
    </row>
    <row r="2369" spans="1:23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52"/>
        <v>1.34</v>
      </c>
      <c r="P2369" s="9">
        <f t="shared" si="253"/>
        <v>47.857142857142854</v>
      </c>
      <c r="Q2369" t="s">
        <v>8319</v>
      </c>
      <c r="R2369" t="s">
        <v>8320</v>
      </c>
      <c r="S2369" s="13">
        <f t="shared" si="254"/>
        <v>42425.761759259258</v>
      </c>
      <c r="T2369" s="14">
        <f t="shared" si="255"/>
        <v>42485.720092592594</v>
      </c>
      <c r="U2369" s="13" t="str">
        <f t="shared" si="256"/>
        <v>Feb</v>
      </c>
      <c r="V2369" t="str">
        <f t="shared" si="257"/>
        <v>Apr</v>
      </c>
      <c r="W2369" t="str">
        <f t="shared" si="258"/>
        <v>2016</v>
      </c>
    </row>
    <row r="2370" spans="1:23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59">(E2370/D2370)*100</f>
        <v>0.25</v>
      </c>
      <c r="P2370" s="9">
        <f t="shared" ref="P2370:P2433" si="260">IFERROR(E2370/L2370,0)</f>
        <v>50</v>
      </c>
      <c r="Q2370" t="s">
        <v>8319</v>
      </c>
      <c r="R2370" t="s">
        <v>8320</v>
      </c>
      <c r="S2370" s="13">
        <f t="shared" ref="S2370:S2433" si="261">(J2370/86400)+25569+(-5/24)</f>
        <v>42063.513483796291</v>
      </c>
      <c r="T2370" s="14">
        <f t="shared" ref="T2370:T2433" si="262">(I2370/86400)+25569+(-5/24)</f>
        <v>42108.471817129626</v>
      </c>
      <c r="U2370" s="13" t="str">
        <f t="shared" ref="U2370:U2433" si="263">TEXT((S2370),"mmm")</f>
        <v>Feb</v>
      </c>
      <c r="V2370" t="str">
        <f t="shared" ref="V2370:V2433" si="264">TEXT((T2370),"mmm")</f>
        <v>Apr</v>
      </c>
      <c r="W2370" t="str">
        <f t="shared" ref="W2370:W2433" si="265">TEXT((S2370),"yyyy")</f>
        <v>2015</v>
      </c>
    </row>
    <row r="2371" spans="1:23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59"/>
        <v>0</v>
      </c>
      <c r="P2371" s="9">
        <f t="shared" si="260"/>
        <v>0</v>
      </c>
      <c r="Q2371" t="s">
        <v>8319</v>
      </c>
      <c r="R2371" t="s">
        <v>8320</v>
      </c>
      <c r="S2371" s="13">
        <f t="shared" si="261"/>
        <v>42380.60429398148</v>
      </c>
      <c r="T2371" s="14">
        <f t="shared" si="262"/>
        <v>42410.60429398148</v>
      </c>
      <c r="U2371" s="13" t="str">
        <f t="shared" si="263"/>
        <v>Jan</v>
      </c>
      <c r="V2371" t="str">
        <f t="shared" si="264"/>
        <v>Feb</v>
      </c>
      <c r="W2371" t="str">
        <f t="shared" si="265"/>
        <v>2016</v>
      </c>
    </row>
    <row r="2372" spans="1:23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59"/>
        <v>0.32800000000000001</v>
      </c>
      <c r="P2372" s="9">
        <f t="shared" si="260"/>
        <v>20.5</v>
      </c>
      <c r="Q2372" t="s">
        <v>8319</v>
      </c>
      <c r="R2372" t="s">
        <v>8320</v>
      </c>
      <c r="S2372" s="13">
        <f t="shared" si="261"/>
        <v>41960.980798611105</v>
      </c>
      <c r="T2372" s="14">
        <f t="shared" si="262"/>
        <v>41990.980798611105</v>
      </c>
      <c r="U2372" s="13" t="str">
        <f t="shared" si="263"/>
        <v>Nov</v>
      </c>
      <c r="V2372" t="str">
        <f t="shared" si="264"/>
        <v>Dec</v>
      </c>
      <c r="W2372" t="str">
        <f t="shared" si="265"/>
        <v>2014</v>
      </c>
    </row>
    <row r="2373" spans="1:23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59"/>
        <v>0</v>
      </c>
      <c r="P2373" s="9">
        <f t="shared" si="260"/>
        <v>0</v>
      </c>
      <c r="Q2373" t="s">
        <v>8319</v>
      </c>
      <c r="R2373" t="s">
        <v>8320</v>
      </c>
      <c r="S2373" s="13">
        <f t="shared" si="261"/>
        <v>42150.569398148145</v>
      </c>
      <c r="T2373" s="14">
        <f t="shared" si="262"/>
        <v>42180.569398148145</v>
      </c>
      <c r="U2373" s="13" t="str">
        <f t="shared" si="263"/>
        <v>May</v>
      </c>
      <c r="V2373" t="str">
        <f t="shared" si="264"/>
        <v>Jun</v>
      </c>
      <c r="W2373" t="str">
        <f t="shared" si="265"/>
        <v>2015</v>
      </c>
    </row>
    <row r="2374" spans="1:23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59"/>
        <v>3.2727272727272729</v>
      </c>
      <c r="P2374" s="9">
        <f t="shared" si="260"/>
        <v>30</v>
      </c>
      <c r="Q2374" t="s">
        <v>8319</v>
      </c>
      <c r="R2374" t="s">
        <v>8320</v>
      </c>
      <c r="S2374" s="13">
        <f t="shared" si="261"/>
        <v>42087.860775462956</v>
      </c>
      <c r="T2374" s="14">
        <f t="shared" si="262"/>
        <v>42117.860775462956</v>
      </c>
      <c r="U2374" s="13" t="str">
        <f t="shared" si="263"/>
        <v>Mar</v>
      </c>
      <c r="V2374" t="str">
        <f t="shared" si="264"/>
        <v>Apr</v>
      </c>
      <c r="W2374" t="str">
        <f t="shared" si="265"/>
        <v>2015</v>
      </c>
    </row>
    <row r="2375" spans="1:23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59"/>
        <v>5.8823529411764705E-3</v>
      </c>
      <c r="P2375" s="9">
        <f t="shared" si="260"/>
        <v>50</v>
      </c>
      <c r="Q2375" t="s">
        <v>8319</v>
      </c>
      <c r="R2375" t="s">
        <v>8320</v>
      </c>
      <c r="S2375" s="13">
        <f t="shared" si="261"/>
        <v>42215.453981481478</v>
      </c>
      <c r="T2375" s="14">
        <f t="shared" si="262"/>
        <v>42245.453981481478</v>
      </c>
      <c r="U2375" s="13" t="str">
        <f t="shared" si="263"/>
        <v>Jul</v>
      </c>
      <c r="V2375" t="str">
        <f t="shared" si="264"/>
        <v>Aug</v>
      </c>
      <c r="W2375" t="str">
        <f t="shared" si="265"/>
        <v>2015</v>
      </c>
    </row>
    <row r="2376" spans="1:23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59"/>
        <v>4.5454545454545456E-2</v>
      </c>
      <c r="P2376" s="9">
        <f t="shared" si="260"/>
        <v>10</v>
      </c>
      <c r="Q2376" t="s">
        <v>8319</v>
      </c>
      <c r="R2376" t="s">
        <v>8320</v>
      </c>
      <c r="S2376" s="13">
        <f t="shared" si="261"/>
        <v>42017.634953703702</v>
      </c>
      <c r="T2376" s="14">
        <f t="shared" si="262"/>
        <v>42047.634953703702</v>
      </c>
      <c r="U2376" s="13" t="str">
        <f t="shared" si="263"/>
        <v>Jan</v>
      </c>
      <c r="V2376" t="str">
        <f t="shared" si="264"/>
        <v>Feb</v>
      </c>
      <c r="W2376" t="str">
        <f t="shared" si="265"/>
        <v>2015</v>
      </c>
    </row>
    <row r="2377" spans="1:23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59"/>
        <v>0</v>
      </c>
      <c r="P2377" s="9">
        <f t="shared" si="260"/>
        <v>0</v>
      </c>
      <c r="Q2377" t="s">
        <v>8319</v>
      </c>
      <c r="R2377" t="s">
        <v>8320</v>
      </c>
      <c r="S2377" s="13">
        <f t="shared" si="261"/>
        <v>42592.627743055556</v>
      </c>
      <c r="T2377" s="14">
        <f t="shared" si="262"/>
        <v>42622.627743055556</v>
      </c>
      <c r="U2377" s="13" t="str">
        <f t="shared" si="263"/>
        <v>Aug</v>
      </c>
      <c r="V2377" t="str">
        <f t="shared" si="264"/>
        <v>Sep</v>
      </c>
      <c r="W2377" t="str">
        <f t="shared" si="265"/>
        <v>2016</v>
      </c>
    </row>
    <row r="2378" spans="1:23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59"/>
        <v>10.877666666666666</v>
      </c>
      <c r="P2378" s="9">
        <f t="shared" si="260"/>
        <v>81.582499999999996</v>
      </c>
      <c r="Q2378" t="s">
        <v>8319</v>
      </c>
      <c r="R2378" t="s">
        <v>8320</v>
      </c>
      <c r="S2378" s="13">
        <f t="shared" si="261"/>
        <v>42318.717199074068</v>
      </c>
      <c r="T2378" s="14">
        <f t="shared" si="262"/>
        <v>42348.717199074068</v>
      </c>
      <c r="U2378" s="13" t="str">
        <f t="shared" si="263"/>
        <v>Nov</v>
      </c>
      <c r="V2378" t="str">
        <f t="shared" si="264"/>
        <v>Dec</v>
      </c>
      <c r="W2378" t="str">
        <f t="shared" si="265"/>
        <v>2015</v>
      </c>
    </row>
    <row r="2379" spans="1:23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59"/>
        <v>0</v>
      </c>
      <c r="P2379" s="9">
        <f t="shared" si="260"/>
        <v>0</v>
      </c>
      <c r="Q2379" t="s">
        <v>8319</v>
      </c>
      <c r="R2379" t="s">
        <v>8320</v>
      </c>
      <c r="S2379" s="13">
        <f t="shared" si="261"/>
        <v>42669.661840277775</v>
      </c>
      <c r="T2379" s="14">
        <f t="shared" si="262"/>
        <v>42699.703506944446</v>
      </c>
      <c r="U2379" s="13" t="str">
        <f t="shared" si="263"/>
        <v>Oct</v>
      </c>
      <c r="V2379" t="str">
        <f t="shared" si="264"/>
        <v>Nov</v>
      </c>
      <c r="W2379" t="str">
        <f t="shared" si="265"/>
        <v>2016</v>
      </c>
    </row>
    <row r="2380" spans="1:23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59"/>
        <v>0</v>
      </c>
      <c r="P2380" s="9">
        <f t="shared" si="260"/>
        <v>0</v>
      </c>
      <c r="Q2380" t="s">
        <v>8319</v>
      </c>
      <c r="R2380" t="s">
        <v>8320</v>
      </c>
      <c r="S2380" s="13">
        <f t="shared" si="261"/>
        <v>42212.804745370369</v>
      </c>
      <c r="T2380" s="14">
        <f t="shared" si="262"/>
        <v>42241.804745370369</v>
      </c>
      <c r="U2380" s="13" t="str">
        <f t="shared" si="263"/>
        <v>Jul</v>
      </c>
      <c r="V2380" t="str">
        <f t="shared" si="264"/>
        <v>Aug</v>
      </c>
      <c r="W2380" t="str">
        <f t="shared" si="265"/>
        <v>2015</v>
      </c>
    </row>
    <row r="2381" spans="1:23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59"/>
        <v>0</v>
      </c>
      <c r="P2381" s="9">
        <f t="shared" si="260"/>
        <v>0</v>
      </c>
      <c r="Q2381" t="s">
        <v>8319</v>
      </c>
      <c r="R2381" t="s">
        <v>8320</v>
      </c>
      <c r="S2381" s="13">
        <f t="shared" si="261"/>
        <v>42236.808055555557</v>
      </c>
      <c r="T2381" s="14">
        <f t="shared" si="262"/>
        <v>42281.808055555557</v>
      </c>
      <c r="U2381" s="13" t="str">
        <f t="shared" si="263"/>
        <v>Aug</v>
      </c>
      <c r="V2381" t="str">
        <f t="shared" si="264"/>
        <v>Oct</v>
      </c>
      <c r="W2381" t="str">
        <f t="shared" si="265"/>
        <v>2015</v>
      </c>
    </row>
    <row r="2382" spans="1:23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59"/>
        <v>0.36666666666666664</v>
      </c>
      <c r="P2382" s="9">
        <f t="shared" si="260"/>
        <v>18.333333333333332</v>
      </c>
      <c r="Q2382" t="s">
        <v>8319</v>
      </c>
      <c r="R2382" t="s">
        <v>8320</v>
      </c>
      <c r="S2382" s="13">
        <f t="shared" si="261"/>
        <v>42248.584976851846</v>
      </c>
      <c r="T2382" s="14">
        <f t="shared" si="262"/>
        <v>42278.584976851846</v>
      </c>
      <c r="U2382" s="13" t="str">
        <f t="shared" si="263"/>
        <v>Sep</v>
      </c>
      <c r="V2382" t="str">
        <f t="shared" si="264"/>
        <v>Oct</v>
      </c>
      <c r="W2382" t="str">
        <f t="shared" si="265"/>
        <v>2015</v>
      </c>
    </row>
    <row r="2383" spans="1:23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59"/>
        <v>1.8193398957730169</v>
      </c>
      <c r="P2383" s="9">
        <f t="shared" si="260"/>
        <v>224.42857142857142</v>
      </c>
      <c r="Q2383" t="s">
        <v>8319</v>
      </c>
      <c r="R2383" t="s">
        <v>8320</v>
      </c>
      <c r="S2383" s="13">
        <f t="shared" si="261"/>
        <v>42074.727407407401</v>
      </c>
      <c r="T2383" s="14">
        <f t="shared" si="262"/>
        <v>42104.727407407401</v>
      </c>
      <c r="U2383" s="13" t="str">
        <f t="shared" si="263"/>
        <v>Mar</v>
      </c>
      <c r="V2383" t="str">
        <f t="shared" si="264"/>
        <v>Apr</v>
      </c>
      <c r="W2383" t="str">
        <f t="shared" si="265"/>
        <v>2015</v>
      </c>
    </row>
    <row r="2384" spans="1:23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59"/>
        <v>2.5</v>
      </c>
      <c r="P2384" s="9">
        <f t="shared" si="260"/>
        <v>37.5</v>
      </c>
      <c r="Q2384" t="s">
        <v>8319</v>
      </c>
      <c r="R2384" t="s">
        <v>8320</v>
      </c>
      <c r="S2384" s="13">
        <f t="shared" si="261"/>
        <v>42194.979201388887</v>
      </c>
      <c r="T2384" s="14">
        <f t="shared" si="262"/>
        <v>42219.979201388887</v>
      </c>
      <c r="U2384" s="13" t="str">
        <f t="shared" si="263"/>
        <v>Jul</v>
      </c>
      <c r="V2384" t="str">
        <f t="shared" si="264"/>
        <v>Aug</v>
      </c>
      <c r="W2384" t="str">
        <f t="shared" si="265"/>
        <v>2015</v>
      </c>
    </row>
    <row r="2385" spans="1:23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59"/>
        <v>4.3499999999999996</v>
      </c>
      <c r="P2385" s="9">
        <f t="shared" si="260"/>
        <v>145</v>
      </c>
      <c r="Q2385" t="s">
        <v>8319</v>
      </c>
      <c r="R2385" t="s">
        <v>8320</v>
      </c>
      <c r="S2385" s="13">
        <f t="shared" si="261"/>
        <v>42026.848460648143</v>
      </c>
      <c r="T2385" s="14">
        <f t="shared" si="262"/>
        <v>42056.848460648143</v>
      </c>
      <c r="U2385" s="13" t="str">
        <f t="shared" si="263"/>
        <v>Jan</v>
      </c>
      <c r="V2385" t="str">
        <f t="shared" si="264"/>
        <v>Feb</v>
      </c>
      <c r="W2385" t="str">
        <f t="shared" si="265"/>
        <v>2015</v>
      </c>
    </row>
    <row r="2386" spans="1:23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59"/>
        <v>0.8</v>
      </c>
      <c r="P2386" s="9">
        <f t="shared" si="260"/>
        <v>1</v>
      </c>
      <c r="Q2386" t="s">
        <v>8319</v>
      </c>
      <c r="R2386" t="s">
        <v>8320</v>
      </c>
      <c r="S2386" s="13">
        <f t="shared" si="261"/>
        <v>41926.859293981477</v>
      </c>
      <c r="T2386" s="14">
        <f t="shared" si="262"/>
        <v>41956.900960648149</v>
      </c>
      <c r="U2386" s="13" t="str">
        <f t="shared" si="263"/>
        <v>Oct</v>
      </c>
      <c r="V2386" t="str">
        <f t="shared" si="264"/>
        <v>Nov</v>
      </c>
      <c r="W2386" t="str">
        <f t="shared" si="265"/>
        <v>2014</v>
      </c>
    </row>
    <row r="2387" spans="1:23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59"/>
        <v>1.2123076923076923</v>
      </c>
      <c r="P2387" s="9">
        <f t="shared" si="260"/>
        <v>112.57142857142857</v>
      </c>
      <c r="Q2387" t="s">
        <v>8319</v>
      </c>
      <c r="R2387" t="s">
        <v>8320</v>
      </c>
      <c r="S2387" s="13">
        <f t="shared" si="261"/>
        <v>42191.493425925924</v>
      </c>
      <c r="T2387" s="14">
        <f t="shared" si="262"/>
        <v>42221.493425925924</v>
      </c>
      <c r="U2387" s="13" t="str">
        <f t="shared" si="263"/>
        <v>Jul</v>
      </c>
      <c r="V2387" t="str">
        <f t="shared" si="264"/>
        <v>Aug</v>
      </c>
      <c r="W2387" t="str">
        <f t="shared" si="265"/>
        <v>2015</v>
      </c>
    </row>
    <row r="2388" spans="1:23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59"/>
        <v>0</v>
      </c>
      <c r="P2388" s="9">
        <f t="shared" si="260"/>
        <v>0</v>
      </c>
      <c r="Q2388" t="s">
        <v>8319</v>
      </c>
      <c r="R2388" t="s">
        <v>8320</v>
      </c>
      <c r="S2388" s="13">
        <f t="shared" si="261"/>
        <v>41954.629907407405</v>
      </c>
      <c r="T2388" s="14">
        <f t="shared" si="262"/>
        <v>42014.629907407405</v>
      </c>
      <c r="U2388" s="13" t="str">
        <f t="shared" si="263"/>
        <v>Nov</v>
      </c>
      <c r="V2388" t="str">
        <f t="shared" si="264"/>
        <v>Jan</v>
      </c>
      <c r="W2388" t="str">
        <f t="shared" si="265"/>
        <v>2014</v>
      </c>
    </row>
    <row r="2389" spans="1:23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59"/>
        <v>0.68399999999999994</v>
      </c>
      <c r="P2389" s="9">
        <f t="shared" si="260"/>
        <v>342</v>
      </c>
      <c r="Q2389" t="s">
        <v>8319</v>
      </c>
      <c r="R2389" t="s">
        <v>8320</v>
      </c>
      <c r="S2389" s="13">
        <f t="shared" si="261"/>
        <v>42528.418287037035</v>
      </c>
      <c r="T2389" s="14">
        <f t="shared" si="262"/>
        <v>42573.418287037035</v>
      </c>
      <c r="U2389" s="13" t="str">
        <f t="shared" si="263"/>
        <v>Jun</v>
      </c>
      <c r="V2389" t="str">
        <f t="shared" si="264"/>
        <v>Jul</v>
      </c>
      <c r="W2389" t="str">
        <f t="shared" si="265"/>
        <v>2016</v>
      </c>
    </row>
    <row r="2390" spans="1:23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59"/>
        <v>1.2513513513513512</v>
      </c>
      <c r="P2390" s="9">
        <f t="shared" si="260"/>
        <v>57.875</v>
      </c>
      <c r="Q2390" t="s">
        <v>8319</v>
      </c>
      <c r="R2390" t="s">
        <v>8320</v>
      </c>
      <c r="S2390" s="13">
        <f t="shared" si="261"/>
        <v>41989.645358796297</v>
      </c>
      <c r="T2390" s="14">
        <f t="shared" si="262"/>
        <v>42019.603472222218</v>
      </c>
      <c r="U2390" s="13" t="str">
        <f t="shared" si="263"/>
        <v>Dec</v>
      </c>
      <c r="V2390" t="str">
        <f t="shared" si="264"/>
        <v>Jan</v>
      </c>
      <c r="W2390" t="str">
        <f t="shared" si="265"/>
        <v>2014</v>
      </c>
    </row>
    <row r="2391" spans="1:23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59"/>
        <v>0.1875</v>
      </c>
      <c r="P2391" s="9">
        <f t="shared" si="260"/>
        <v>30</v>
      </c>
      <c r="Q2391" t="s">
        <v>8319</v>
      </c>
      <c r="R2391" t="s">
        <v>8320</v>
      </c>
      <c r="S2391" s="13">
        <f t="shared" si="261"/>
        <v>42179.445046296292</v>
      </c>
      <c r="T2391" s="14">
        <f t="shared" si="262"/>
        <v>42210.707638888889</v>
      </c>
      <c r="U2391" s="13" t="str">
        <f t="shared" si="263"/>
        <v>Jun</v>
      </c>
      <c r="V2391" t="str">
        <f t="shared" si="264"/>
        <v>Jul</v>
      </c>
      <c r="W2391" t="str">
        <f t="shared" si="265"/>
        <v>2015</v>
      </c>
    </row>
    <row r="2392" spans="1:23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59"/>
        <v>0</v>
      </c>
      <c r="P2392" s="9">
        <f t="shared" si="260"/>
        <v>0</v>
      </c>
      <c r="Q2392" t="s">
        <v>8319</v>
      </c>
      <c r="R2392" t="s">
        <v>8320</v>
      </c>
      <c r="S2392" s="13">
        <f t="shared" si="261"/>
        <v>41968.053981481477</v>
      </c>
      <c r="T2392" s="14">
        <f t="shared" si="262"/>
        <v>42008.053981481477</v>
      </c>
      <c r="U2392" s="13" t="str">
        <f t="shared" si="263"/>
        <v>Nov</v>
      </c>
      <c r="V2392" t="str">
        <f t="shared" si="264"/>
        <v>Jan</v>
      </c>
      <c r="W2392" t="str">
        <f t="shared" si="265"/>
        <v>2014</v>
      </c>
    </row>
    <row r="2393" spans="1:23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59"/>
        <v>0.125</v>
      </c>
      <c r="P2393" s="9">
        <f t="shared" si="260"/>
        <v>25</v>
      </c>
      <c r="Q2393" t="s">
        <v>8319</v>
      </c>
      <c r="R2393" t="s">
        <v>8320</v>
      </c>
      <c r="S2393" s="13">
        <f t="shared" si="261"/>
        <v>42064.586157407401</v>
      </c>
      <c r="T2393" s="14">
        <f t="shared" si="262"/>
        <v>42094.544490740744</v>
      </c>
      <c r="U2393" s="13" t="str">
        <f t="shared" si="263"/>
        <v>Mar</v>
      </c>
      <c r="V2393" t="str">
        <f t="shared" si="264"/>
        <v>Mar</v>
      </c>
      <c r="W2393" t="str">
        <f t="shared" si="265"/>
        <v>2015</v>
      </c>
    </row>
    <row r="2394" spans="1:23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59"/>
        <v>0</v>
      </c>
      <c r="P2394" s="9">
        <f t="shared" si="260"/>
        <v>0</v>
      </c>
      <c r="Q2394" t="s">
        <v>8319</v>
      </c>
      <c r="R2394" t="s">
        <v>8320</v>
      </c>
      <c r="S2394" s="13">
        <f t="shared" si="261"/>
        <v>42275.912303240737</v>
      </c>
      <c r="T2394" s="14">
        <f t="shared" si="262"/>
        <v>42305.912303240737</v>
      </c>
      <c r="U2394" s="13" t="str">
        <f t="shared" si="263"/>
        <v>Sep</v>
      </c>
      <c r="V2394" t="str">
        <f t="shared" si="264"/>
        <v>Oct</v>
      </c>
      <c r="W2394" t="str">
        <f t="shared" si="265"/>
        <v>2015</v>
      </c>
    </row>
    <row r="2395" spans="1:23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59"/>
        <v>0.05</v>
      </c>
      <c r="P2395" s="9">
        <f t="shared" si="260"/>
        <v>50</v>
      </c>
      <c r="Q2395" t="s">
        <v>8319</v>
      </c>
      <c r="R2395" t="s">
        <v>8320</v>
      </c>
      <c r="S2395" s="13">
        <f t="shared" si="261"/>
        <v>42194.440011574072</v>
      </c>
      <c r="T2395" s="14">
        <f t="shared" si="262"/>
        <v>42224.440011574072</v>
      </c>
      <c r="U2395" s="13" t="str">
        <f t="shared" si="263"/>
        <v>Jul</v>
      </c>
      <c r="V2395" t="str">
        <f t="shared" si="264"/>
        <v>Aug</v>
      </c>
      <c r="W2395" t="str">
        <f t="shared" si="265"/>
        <v>2015</v>
      </c>
    </row>
    <row r="2396" spans="1:23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59"/>
        <v>0.06</v>
      </c>
      <c r="P2396" s="9">
        <f t="shared" si="260"/>
        <v>1.5</v>
      </c>
      <c r="Q2396" t="s">
        <v>8319</v>
      </c>
      <c r="R2396" t="s">
        <v>8320</v>
      </c>
      <c r="S2396" s="13">
        <f t="shared" si="261"/>
        <v>42031.15385416666</v>
      </c>
      <c r="T2396" s="14">
        <f t="shared" si="262"/>
        <v>42061.15385416666</v>
      </c>
      <c r="U2396" s="13" t="str">
        <f t="shared" si="263"/>
        <v>Jan</v>
      </c>
      <c r="V2396" t="str">
        <f t="shared" si="264"/>
        <v>Feb</v>
      </c>
      <c r="W2396" t="str">
        <f t="shared" si="265"/>
        <v>2015</v>
      </c>
    </row>
    <row r="2397" spans="1:23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59"/>
        <v>0</v>
      </c>
      <c r="P2397" s="9">
        <f t="shared" si="260"/>
        <v>0</v>
      </c>
      <c r="Q2397" t="s">
        <v>8319</v>
      </c>
      <c r="R2397" t="s">
        <v>8320</v>
      </c>
      <c r="S2397" s="13">
        <f t="shared" si="261"/>
        <v>42716.913043981483</v>
      </c>
      <c r="T2397" s="14">
        <f t="shared" si="262"/>
        <v>42745.164583333331</v>
      </c>
      <c r="U2397" s="13" t="str">
        <f t="shared" si="263"/>
        <v>Dec</v>
      </c>
      <c r="V2397" t="str">
        <f t="shared" si="264"/>
        <v>Jan</v>
      </c>
      <c r="W2397" t="str">
        <f t="shared" si="265"/>
        <v>2016</v>
      </c>
    </row>
    <row r="2398" spans="1:23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59"/>
        <v>0.2</v>
      </c>
      <c r="P2398" s="9">
        <f t="shared" si="260"/>
        <v>10</v>
      </c>
      <c r="Q2398" t="s">
        <v>8319</v>
      </c>
      <c r="R2398" t="s">
        <v>8320</v>
      </c>
      <c r="S2398" s="13">
        <f t="shared" si="261"/>
        <v>42262.640717592592</v>
      </c>
      <c r="T2398" s="14">
        <f t="shared" si="262"/>
        <v>42292.640717592592</v>
      </c>
      <c r="U2398" s="13" t="str">
        <f t="shared" si="263"/>
        <v>Sep</v>
      </c>
      <c r="V2398" t="str">
        <f t="shared" si="264"/>
        <v>Oct</v>
      </c>
      <c r="W2398" t="str">
        <f t="shared" si="265"/>
        <v>2015</v>
      </c>
    </row>
    <row r="2399" spans="1:23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59"/>
        <v>0</v>
      </c>
      <c r="P2399" s="9">
        <f t="shared" si="260"/>
        <v>0</v>
      </c>
      <c r="Q2399" t="s">
        <v>8319</v>
      </c>
      <c r="R2399" t="s">
        <v>8320</v>
      </c>
      <c r="S2399" s="13">
        <f t="shared" si="261"/>
        <v>41976.676574074074</v>
      </c>
      <c r="T2399" s="14">
        <f t="shared" si="262"/>
        <v>42006.676574074074</v>
      </c>
      <c r="U2399" s="13" t="str">
        <f t="shared" si="263"/>
        <v>Dec</v>
      </c>
      <c r="V2399" t="str">
        <f t="shared" si="264"/>
        <v>Jan</v>
      </c>
      <c r="W2399" t="str">
        <f t="shared" si="265"/>
        <v>2014</v>
      </c>
    </row>
    <row r="2400" spans="1:23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59"/>
        <v>0</v>
      </c>
      <c r="P2400" s="9">
        <f t="shared" si="260"/>
        <v>0</v>
      </c>
      <c r="Q2400" t="s">
        <v>8319</v>
      </c>
      <c r="R2400" t="s">
        <v>8320</v>
      </c>
      <c r="S2400" s="13">
        <f t="shared" si="261"/>
        <v>42157.708148148151</v>
      </c>
      <c r="T2400" s="14">
        <f t="shared" si="262"/>
        <v>42187.708148148151</v>
      </c>
      <c r="U2400" s="13" t="str">
        <f t="shared" si="263"/>
        <v>Jun</v>
      </c>
      <c r="V2400" t="str">
        <f t="shared" si="264"/>
        <v>Jul</v>
      </c>
      <c r="W2400" t="str">
        <f t="shared" si="265"/>
        <v>2015</v>
      </c>
    </row>
    <row r="2401" spans="1:23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59"/>
        <v>0</v>
      </c>
      <c r="P2401" s="9">
        <f t="shared" si="260"/>
        <v>0</v>
      </c>
      <c r="Q2401" t="s">
        <v>8319</v>
      </c>
      <c r="R2401" t="s">
        <v>8320</v>
      </c>
      <c r="S2401" s="13">
        <f t="shared" si="261"/>
        <v>41956.644745370366</v>
      </c>
      <c r="T2401" s="14">
        <f t="shared" si="262"/>
        <v>41991.644745370366</v>
      </c>
      <c r="U2401" s="13" t="str">
        <f t="shared" si="263"/>
        <v>Nov</v>
      </c>
      <c r="V2401" t="str">
        <f t="shared" si="264"/>
        <v>Dec</v>
      </c>
      <c r="W2401" t="str">
        <f t="shared" si="265"/>
        <v>2014</v>
      </c>
    </row>
    <row r="2402" spans="1:23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59"/>
        <v>0</v>
      </c>
      <c r="P2402" s="9">
        <f t="shared" si="260"/>
        <v>0</v>
      </c>
      <c r="Q2402" t="s">
        <v>8319</v>
      </c>
      <c r="R2402" t="s">
        <v>8320</v>
      </c>
      <c r="S2402" s="13">
        <f t="shared" si="261"/>
        <v>42444.059768518513</v>
      </c>
      <c r="T2402" s="14">
        <f t="shared" si="262"/>
        <v>42474.059768518513</v>
      </c>
      <c r="U2402" s="13" t="str">
        <f t="shared" si="263"/>
        <v>Mar</v>
      </c>
      <c r="V2402" t="str">
        <f t="shared" si="264"/>
        <v>Apr</v>
      </c>
      <c r="W2402" t="str">
        <f t="shared" si="265"/>
        <v>2016</v>
      </c>
    </row>
    <row r="2403" spans="1:23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59"/>
        <v>0.71785714285714286</v>
      </c>
      <c r="P2403" s="9">
        <f t="shared" si="260"/>
        <v>22.333333333333332</v>
      </c>
      <c r="Q2403" t="s">
        <v>8336</v>
      </c>
      <c r="R2403" t="s">
        <v>8337</v>
      </c>
      <c r="S2403" s="13">
        <f t="shared" si="261"/>
        <v>42374.614537037036</v>
      </c>
      <c r="T2403" s="14">
        <f t="shared" si="262"/>
        <v>42434.614537037036</v>
      </c>
      <c r="U2403" s="13" t="str">
        <f t="shared" si="263"/>
        <v>Jan</v>
      </c>
      <c r="V2403" t="str">
        <f t="shared" si="264"/>
        <v>Mar</v>
      </c>
      <c r="W2403" t="str">
        <f t="shared" si="265"/>
        <v>2016</v>
      </c>
    </row>
    <row r="2404" spans="1:23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59"/>
        <v>0.43333333333333329</v>
      </c>
      <c r="P2404" s="9">
        <f t="shared" si="260"/>
        <v>52</v>
      </c>
      <c r="Q2404" t="s">
        <v>8336</v>
      </c>
      <c r="R2404" t="s">
        <v>8337</v>
      </c>
      <c r="S2404" s="13">
        <f t="shared" si="261"/>
        <v>42107.47142361111</v>
      </c>
      <c r="T2404" s="14">
        <f t="shared" si="262"/>
        <v>42137.47142361111</v>
      </c>
      <c r="U2404" s="13" t="str">
        <f t="shared" si="263"/>
        <v>Apr</v>
      </c>
      <c r="V2404" t="str">
        <f t="shared" si="264"/>
        <v>May</v>
      </c>
      <c r="W2404" t="str">
        <f t="shared" si="265"/>
        <v>2015</v>
      </c>
    </row>
    <row r="2405" spans="1:23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59"/>
        <v>16.833333333333332</v>
      </c>
      <c r="P2405" s="9">
        <f t="shared" si="260"/>
        <v>16.833333333333332</v>
      </c>
      <c r="Q2405" t="s">
        <v>8336</v>
      </c>
      <c r="R2405" t="s">
        <v>8337</v>
      </c>
      <c r="S2405" s="13">
        <f t="shared" si="261"/>
        <v>42399.67428240741</v>
      </c>
      <c r="T2405" s="14">
        <f t="shared" si="262"/>
        <v>42459.632615740738</v>
      </c>
      <c r="U2405" s="13" t="str">
        <f t="shared" si="263"/>
        <v>Jan</v>
      </c>
      <c r="V2405" t="str">
        <f t="shared" si="264"/>
        <v>Mar</v>
      </c>
      <c r="W2405" t="str">
        <f t="shared" si="265"/>
        <v>2016</v>
      </c>
    </row>
    <row r="2406" spans="1:23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59"/>
        <v>0</v>
      </c>
      <c r="P2406" s="9">
        <f t="shared" si="260"/>
        <v>0</v>
      </c>
      <c r="Q2406" t="s">
        <v>8336</v>
      </c>
      <c r="R2406" t="s">
        <v>8337</v>
      </c>
      <c r="S2406" s="13">
        <f t="shared" si="261"/>
        <v>42341.831099537034</v>
      </c>
      <c r="T2406" s="14">
        <f t="shared" si="262"/>
        <v>42371.831099537034</v>
      </c>
      <c r="U2406" s="13" t="str">
        <f t="shared" si="263"/>
        <v>Dec</v>
      </c>
      <c r="V2406" t="str">
        <f t="shared" si="264"/>
        <v>Jan</v>
      </c>
      <c r="W2406" t="str">
        <f t="shared" si="265"/>
        <v>2015</v>
      </c>
    </row>
    <row r="2407" spans="1:23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59"/>
        <v>22.52</v>
      </c>
      <c r="P2407" s="9">
        <f t="shared" si="260"/>
        <v>56.3</v>
      </c>
      <c r="Q2407" t="s">
        <v>8336</v>
      </c>
      <c r="R2407" t="s">
        <v>8337</v>
      </c>
      <c r="S2407" s="13">
        <f t="shared" si="261"/>
        <v>42595.377025462956</v>
      </c>
      <c r="T2407" s="14">
        <f t="shared" si="262"/>
        <v>42616.377025462956</v>
      </c>
      <c r="U2407" s="13" t="str">
        <f t="shared" si="263"/>
        <v>Aug</v>
      </c>
      <c r="V2407" t="str">
        <f t="shared" si="264"/>
        <v>Sep</v>
      </c>
      <c r="W2407" t="str">
        <f t="shared" si="265"/>
        <v>2016</v>
      </c>
    </row>
    <row r="2408" spans="1:23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59"/>
        <v>41.384615384615387</v>
      </c>
      <c r="P2408" s="9">
        <f t="shared" si="260"/>
        <v>84.0625</v>
      </c>
      <c r="Q2408" t="s">
        <v>8336</v>
      </c>
      <c r="R2408" t="s">
        <v>8337</v>
      </c>
      <c r="S2408" s="13">
        <f t="shared" si="261"/>
        <v>41982.902662037035</v>
      </c>
      <c r="T2408" s="14">
        <f t="shared" si="262"/>
        <v>42022.902662037035</v>
      </c>
      <c r="U2408" s="13" t="str">
        <f t="shared" si="263"/>
        <v>Dec</v>
      </c>
      <c r="V2408" t="str">
        <f t="shared" si="264"/>
        <v>Jan</v>
      </c>
      <c r="W2408" t="str">
        <f t="shared" si="265"/>
        <v>2014</v>
      </c>
    </row>
    <row r="2409" spans="1:23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59"/>
        <v>25.259090909090908</v>
      </c>
      <c r="P2409" s="9">
        <f t="shared" si="260"/>
        <v>168.39393939393941</v>
      </c>
      <c r="Q2409" t="s">
        <v>8336</v>
      </c>
      <c r="R2409" t="s">
        <v>8337</v>
      </c>
      <c r="S2409" s="13">
        <f t="shared" si="261"/>
        <v>42082.367222222216</v>
      </c>
      <c r="T2409" s="14">
        <f t="shared" si="262"/>
        <v>42105.041666666664</v>
      </c>
      <c r="U2409" s="13" t="str">
        <f t="shared" si="263"/>
        <v>Mar</v>
      </c>
      <c r="V2409" t="str">
        <f t="shared" si="264"/>
        <v>Apr</v>
      </c>
      <c r="W2409" t="str">
        <f t="shared" si="265"/>
        <v>2015</v>
      </c>
    </row>
    <row r="2410" spans="1:23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59"/>
        <v>0.2</v>
      </c>
      <c r="P2410" s="9">
        <f t="shared" si="260"/>
        <v>15</v>
      </c>
      <c r="Q2410" t="s">
        <v>8336</v>
      </c>
      <c r="R2410" t="s">
        <v>8337</v>
      </c>
      <c r="S2410" s="13">
        <f t="shared" si="261"/>
        <v>41918.93237268518</v>
      </c>
      <c r="T2410" s="14">
        <f t="shared" si="262"/>
        <v>41948.974039351851</v>
      </c>
      <c r="U2410" s="13" t="str">
        <f t="shared" si="263"/>
        <v>Oct</v>
      </c>
      <c r="V2410" t="str">
        <f t="shared" si="264"/>
        <v>Nov</v>
      </c>
      <c r="W2410" t="str">
        <f t="shared" si="265"/>
        <v>2014</v>
      </c>
    </row>
    <row r="2411" spans="1:23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59"/>
        <v>1.8399999999999999</v>
      </c>
      <c r="P2411" s="9">
        <f t="shared" si="260"/>
        <v>76.666666666666671</v>
      </c>
      <c r="Q2411" t="s">
        <v>8336</v>
      </c>
      <c r="R2411" t="s">
        <v>8337</v>
      </c>
      <c r="S2411" s="13">
        <f t="shared" si="261"/>
        <v>42204.667534722219</v>
      </c>
      <c r="T2411" s="14">
        <f t="shared" si="262"/>
        <v>42234.667534722219</v>
      </c>
      <c r="U2411" s="13" t="str">
        <f t="shared" si="263"/>
        <v>Jul</v>
      </c>
      <c r="V2411" t="str">
        <f t="shared" si="264"/>
        <v>Aug</v>
      </c>
      <c r="W2411" t="str">
        <f t="shared" si="265"/>
        <v>2015</v>
      </c>
    </row>
    <row r="2412" spans="1:23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59"/>
        <v>0</v>
      </c>
      <c r="P2412" s="9">
        <f t="shared" si="260"/>
        <v>0</v>
      </c>
      <c r="Q2412" t="s">
        <v>8336</v>
      </c>
      <c r="R2412" t="s">
        <v>8337</v>
      </c>
      <c r="S2412" s="13">
        <f t="shared" si="261"/>
        <v>42224.199942129628</v>
      </c>
      <c r="T2412" s="14">
        <f t="shared" si="262"/>
        <v>42254.199942129628</v>
      </c>
      <c r="U2412" s="13" t="str">
        <f t="shared" si="263"/>
        <v>Aug</v>
      </c>
      <c r="V2412" t="str">
        <f t="shared" si="264"/>
        <v>Sep</v>
      </c>
      <c r="W2412" t="str">
        <f t="shared" si="265"/>
        <v>2015</v>
      </c>
    </row>
    <row r="2413" spans="1:23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59"/>
        <v>0.60399999999999998</v>
      </c>
      <c r="P2413" s="9">
        <f t="shared" si="260"/>
        <v>50.333333333333336</v>
      </c>
      <c r="Q2413" t="s">
        <v>8336</v>
      </c>
      <c r="R2413" t="s">
        <v>8337</v>
      </c>
      <c r="S2413" s="13">
        <f t="shared" si="261"/>
        <v>42211.524097222216</v>
      </c>
      <c r="T2413" s="14">
        <f t="shared" si="262"/>
        <v>42241.524097222216</v>
      </c>
      <c r="U2413" s="13" t="str">
        <f t="shared" si="263"/>
        <v>Jul</v>
      </c>
      <c r="V2413" t="str">
        <f t="shared" si="264"/>
        <v>Aug</v>
      </c>
      <c r="W2413" t="str">
        <f t="shared" si="265"/>
        <v>2015</v>
      </c>
    </row>
    <row r="2414" spans="1:23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59"/>
        <v>0</v>
      </c>
      <c r="P2414" s="9">
        <f t="shared" si="260"/>
        <v>0</v>
      </c>
      <c r="Q2414" t="s">
        <v>8336</v>
      </c>
      <c r="R2414" t="s">
        <v>8337</v>
      </c>
      <c r="S2414" s="13">
        <f t="shared" si="261"/>
        <v>42655.528622685182</v>
      </c>
      <c r="T2414" s="14">
        <f t="shared" si="262"/>
        <v>42700.570289351854</v>
      </c>
      <c r="U2414" s="13" t="str">
        <f t="shared" si="263"/>
        <v>Oct</v>
      </c>
      <c r="V2414" t="str">
        <f t="shared" si="264"/>
        <v>Nov</v>
      </c>
      <c r="W2414" t="str">
        <f t="shared" si="265"/>
        <v>2016</v>
      </c>
    </row>
    <row r="2415" spans="1:23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59"/>
        <v>0.83333333333333337</v>
      </c>
      <c r="P2415" s="9">
        <f t="shared" si="260"/>
        <v>8.3333333333333339</v>
      </c>
      <c r="Q2415" t="s">
        <v>8336</v>
      </c>
      <c r="R2415" t="s">
        <v>8337</v>
      </c>
      <c r="S2415" s="13">
        <f t="shared" si="261"/>
        <v>41759.901412037034</v>
      </c>
      <c r="T2415" s="14">
        <f t="shared" si="262"/>
        <v>41790.770833333328</v>
      </c>
      <c r="U2415" s="13" t="str">
        <f t="shared" si="263"/>
        <v>Apr</v>
      </c>
      <c r="V2415" t="str">
        <f t="shared" si="264"/>
        <v>May</v>
      </c>
      <c r="W2415" t="str">
        <f t="shared" si="265"/>
        <v>2014</v>
      </c>
    </row>
    <row r="2416" spans="1:23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59"/>
        <v>3.0666666666666664</v>
      </c>
      <c r="P2416" s="9">
        <f t="shared" si="260"/>
        <v>35.384615384615387</v>
      </c>
      <c r="Q2416" t="s">
        <v>8336</v>
      </c>
      <c r="R2416" t="s">
        <v>8337</v>
      </c>
      <c r="S2416" s="13">
        <f t="shared" si="261"/>
        <v>42198.486805555549</v>
      </c>
      <c r="T2416" s="14">
        <f t="shared" si="262"/>
        <v>42237.957638888889</v>
      </c>
      <c r="U2416" s="13" t="str">
        <f t="shared" si="263"/>
        <v>Jul</v>
      </c>
      <c r="V2416" t="str">
        <f t="shared" si="264"/>
        <v>Aug</v>
      </c>
      <c r="W2416" t="str">
        <f t="shared" si="265"/>
        <v>2015</v>
      </c>
    </row>
    <row r="2417" spans="1:23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59"/>
        <v>0.55833333333333335</v>
      </c>
      <c r="P2417" s="9">
        <f t="shared" si="260"/>
        <v>55.833333333333336</v>
      </c>
      <c r="Q2417" t="s">
        <v>8336</v>
      </c>
      <c r="R2417" t="s">
        <v>8337</v>
      </c>
      <c r="S2417" s="13">
        <f t="shared" si="261"/>
        <v>42536.654467592591</v>
      </c>
      <c r="T2417" s="14">
        <f t="shared" si="262"/>
        <v>42566.654467592591</v>
      </c>
      <c r="U2417" s="13" t="str">
        <f t="shared" si="263"/>
        <v>Jun</v>
      </c>
      <c r="V2417" t="str">
        <f t="shared" si="264"/>
        <v>Jul</v>
      </c>
      <c r="W2417" t="str">
        <f t="shared" si="265"/>
        <v>2016</v>
      </c>
    </row>
    <row r="2418" spans="1:23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59"/>
        <v>2.5000000000000001E-2</v>
      </c>
      <c r="P2418" s="9">
        <f t="shared" si="260"/>
        <v>5</v>
      </c>
      <c r="Q2418" t="s">
        <v>8336</v>
      </c>
      <c r="R2418" t="s">
        <v>8337</v>
      </c>
      <c r="S2418" s="13">
        <f t="shared" si="261"/>
        <v>42019.529432870368</v>
      </c>
      <c r="T2418" s="14">
        <f t="shared" si="262"/>
        <v>42077.416666666664</v>
      </c>
      <c r="U2418" s="13" t="str">
        <f t="shared" si="263"/>
        <v>Jan</v>
      </c>
      <c r="V2418" t="str">
        <f t="shared" si="264"/>
        <v>Mar</v>
      </c>
      <c r="W2418" t="str">
        <f t="shared" si="265"/>
        <v>2015</v>
      </c>
    </row>
    <row r="2419" spans="1:23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59"/>
        <v>0</v>
      </c>
      <c r="P2419" s="9">
        <f t="shared" si="260"/>
        <v>0</v>
      </c>
      <c r="Q2419" t="s">
        <v>8336</v>
      </c>
      <c r="R2419" t="s">
        <v>8337</v>
      </c>
      <c r="S2419" s="13">
        <f t="shared" si="261"/>
        <v>41831.675775462958</v>
      </c>
      <c r="T2419" s="14">
        <f t="shared" si="262"/>
        <v>41861.675775462958</v>
      </c>
      <c r="U2419" s="13" t="str">
        <f t="shared" si="263"/>
        <v>Jul</v>
      </c>
      <c r="V2419" t="str">
        <f t="shared" si="264"/>
        <v>Aug</v>
      </c>
      <c r="W2419" t="str">
        <f t="shared" si="265"/>
        <v>2014</v>
      </c>
    </row>
    <row r="2420" spans="1:23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59"/>
        <v>0.02</v>
      </c>
      <c r="P2420" s="9">
        <f t="shared" si="260"/>
        <v>1</v>
      </c>
      <c r="Q2420" t="s">
        <v>8336</v>
      </c>
      <c r="R2420" t="s">
        <v>8337</v>
      </c>
      <c r="S2420" s="13">
        <f t="shared" si="261"/>
        <v>42027.648657407401</v>
      </c>
      <c r="T2420" s="14">
        <f t="shared" si="262"/>
        <v>42087.606990740744</v>
      </c>
      <c r="U2420" s="13" t="str">
        <f t="shared" si="263"/>
        <v>Jan</v>
      </c>
      <c r="V2420" t="str">
        <f t="shared" si="264"/>
        <v>Mar</v>
      </c>
      <c r="W2420" t="str">
        <f t="shared" si="265"/>
        <v>2015</v>
      </c>
    </row>
    <row r="2421" spans="1:23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59"/>
        <v>0</v>
      </c>
      <c r="P2421" s="9">
        <f t="shared" si="260"/>
        <v>0</v>
      </c>
      <c r="Q2421" t="s">
        <v>8336</v>
      </c>
      <c r="R2421" t="s">
        <v>8337</v>
      </c>
      <c r="S2421" s="13">
        <f t="shared" si="261"/>
        <v>41993.529965277776</v>
      </c>
      <c r="T2421" s="14">
        <f t="shared" si="262"/>
        <v>42053.529965277776</v>
      </c>
      <c r="U2421" s="13" t="str">
        <f t="shared" si="263"/>
        <v>Dec</v>
      </c>
      <c r="V2421" t="str">
        <f t="shared" si="264"/>
        <v>Feb</v>
      </c>
      <c r="W2421" t="str">
        <f t="shared" si="265"/>
        <v>2014</v>
      </c>
    </row>
    <row r="2422" spans="1:23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59"/>
        <v>14.825133372851216</v>
      </c>
      <c r="P2422" s="9">
        <f t="shared" si="260"/>
        <v>69.472222222222229</v>
      </c>
      <c r="Q2422" t="s">
        <v>8336</v>
      </c>
      <c r="R2422" t="s">
        <v>8337</v>
      </c>
      <c r="S2422" s="13">
        <f t="shared" si="261"/>
        <v>41892.820543981477</v>
      </c>
      <c r="T2422" s="14">
        <f t="shared" si="262"/>
        <v>41952.862210648142</v>
      </c>
      <c r="U2422" s="13" t="str">
        <f t="shared" si="263"/>
        <v>Sep</v>
      </c>
      <c r="V2422" t="str">
        <f t="shared" si="264"/>
        <v>Nov</v>
      </c>
      <c r="W2422" t="str">
        <f t="shared" si="265"/>
        <v>2014</v>
      </c>
    </row>
    <row r="2423" spans="1:23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59"/>
        <v>1.6666666666666666E-2</v>
      </c>
      <c r="P2423" s="9">
        <f t="shared" si="260"/>
        <v>1</v>
      </c>
      <c r="Q2423" t="s">
        <v>8336</v>
      </c>
      <c r="R2423" t="s">
        <v>8337</v>
      </c>
      <c r="S2423" s="13">
        <f t="shared" si="261"/>
        <v>42026.479120370372</v>
      </c>
      <c r="T2423" s="14">
        <f t="shared" si="262"/>
        <v>42056.479120370372</v>
      </c>
      <c r="U2423" s="13" t="str">
        <f t="shared" si="263"/>
        <v>Jan</v>
      </c>
      <c r="V2423" t="str">
        <f t="shared" si="264"/>
        <v>Feb</v>
      </c>
      <c r="W2423" t="str">
        <f t="shared" si="265"/>
        <v>2015</v>
      </c>
    </row>
    <row r="2424" spans="1:23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59"/>
        <v>0.2</v>
      </c>
      <c r="P2424" s="9">
        <f t="shared" si="260"/>
        <v>1</v>
      </c>
      <c r="Q2424" t="s">
        <v>8336</v>
      </c>
      <c r="R2424" t="s">
        <v>8337</v>
      </c>
      <c r="S2424" s="13">
        <f t="shared" si="261"/>
        <v>42044.516620370363</v>
      </c>
      <c r="T2424" s="14">
        <f t="shared" si="262"/>
        <v>42074.474953703706</v>
      </c>
      <c r="U2424" s="13" t="str">
        <f t="shared" si="263"/>
        <v>Feb</v>
      </c>
      <c r="V2424" t="str">
        <f t="shared" si="264"/>
        <v>Mar</v>
      </c>
      <c r="W2424" t="str">
        <f t="shared" si="265"/>
        <v>2015</v>
      </c>
    </row>
    <row r="2425" spans="1:23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59"/>
        <v>1.3333333333333334E-2</v>
      </c>
      <c r="P2425" s="9">
        <f t="shared" si="260"/>
        <v>8</v>
      </c>
      <c r="Q2425" t="s">
        <v>8336</v>
      </c>
      <c r="R2425" t="s">
        <v>8337</v>
      </c>
      <c r="S2425" s="13">
        <f t="shared" si="261"/>
        <v>41974.496412037035</v>
      </c>
      <c r="T2425" s="14">
        <f t="shared" si="262"/>
        <v>42004.496412037035</v>
      </c>
      <c r="U2425" s="13" t="str">
        <f t="shared" si="263"/>
        <v>Dec</v>
      </c>
      <c r="V2425" t="str">
        <f t="shared" si="264"/>
        <v>Dec</v>
      </c>
      <c r="W2425" t="str">
        <f t="shared" si="265"/>
        <v>2014</v>
      </c>
    </row>
    <row r="2426" spans="1:23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59"/>
        <v>1.24</v>
      </c>
      <c r="P2426" s="9">
        <f t="shared" si="260"/>
        <v>34.444444444444443</v>
      </c>
      <c r="Q2426" t="s">
        <v>8336</v>
      </c>
      <c r="R2426" t="s">
        <v>8337</v>
      </c>
      <c r="S2426" s="13">
        <f t="shared" si="261"/>
        <v>41909.684120370366</v>
      </c>
      <c r="T2426" s="14">
        <f t="shared" si="262"/>
        <v>41939.684120370366</v>
      </c>
      <c r="U2426" s="13" t="str">
        <f t="shared" si="263"/>
        <v>Sep</v>
      </c>
      <c r="V2426" t="str">
        <f t="shared" si="264"/>
        <v>Oct</v>
      </c>
      <c r="W2426" t="str">
        <f t="shared" si="265"/>
        <v>2014</v>
      </c>
    </row>
    <row r="2427" spans="1:23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59"/>
        <v>2.8571428571428574E-2</v>
      </c>
      <c r="P2427" s="9">
        <f t="shared" si="260"/>
        <v>1</v>
      </c>
      <c r="Q2427" t="s">
        <v>8336</v>
      </c>
      <c r="R2427" t="s">
        <v>8337</v>
      </c>
      <c r="S2427" s="13">
        <f t="shared" si="261"/>
        <v>42502.705428240741</v>
      </c>
      <c r="T2427" s="14">
        <f t="shared" si="262"/>
        <v>42517.711111111108</v>
      </c>
      <c r="U2427" s="13" t="str">
        <f t="shared" si="263"/>
        <v>May</v>
      </c>
      <c r="V2427" t="str">
        <f t="shared" si="264"/>
        <v>May</v>
      </c>
      <c r="W2427" t="str">
        <f t="shared" si="265"/>
        <v>2016</v>
      </c>
    </row>
    <row r="2428" spans="1:23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59"/>
        <v>0</v>
      </c>
      <c r="P2428" s="9">
        <f t="shared" si="260"/>
        <v>0</v>
      </c>
      <c r="Q2428" t="s">
        <v>8336</v>
      </c>
      <c r="R2428" t="s">
        <v>8337</v>
      </c>
      <c r="S2428" s="13">
        <f t="shared" si="261"/>
        <v>42163.961712962962</v>
      </c>
      <c r="T2428" s="14">
        <f t="shared" si="262"/>
        <v>42223.961712962962</v>
      </c>
      <c r="U2428" s="13" t="str">
        <f t="shared" si="263"/>
        <v>Jun</v>
      </c>
      <c r="V2428" t="str">
        <f t="shared" si="264"/>
        <v>Aug</v>
      </c>
      <c r="W2428" t="str">
        <f t="shared" si="265"/>
        <v>2015</v>
      </c>
    </row>
    <row r="2429" spans="1:23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59"/>
        <v>2E-3</v>
      </c>
      <c r="P2429" s="9">
        <f t="shared" si="260"/>
        <v>1</v>
      </c>
      <c r="Q2429" t="s">
        <v>8336</v>
      </c>
      <c r="R2429" t="s">
        <v>8337</v>
      </c>
      <c r="S2429" s="13">
        <f t="shared" si="261"/>
        <v>42412.110335648147</v>
      </c>
      <c r="T2429" s="14">
        <f t="shared" si="262"/>
        <v>42452.068668981483</v>
      </c>
      <c r="U2429" s="13" t="str">
        <f t="shared" si="263"/>
        <v>Feb</v>
      </c>
      <c r="V2429" t="str">
        <f t="shared" si="264"/>
        <v>Mar</v>
      </c>
      <c r="W2429" t="str">
        <f t="shared" si="265"/>
        <v>2016</v>
      </c>
    </row>
    <row r="2430" spans="1:23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59"/>
        <v>2.8571428571428571E-3</v>
      </c>
      <c r="P2430" s="9">
        <f t="shared" si="260"/>
        <v>1</v>
      </c>
      <c r="Q2430" t="s">
        <v>8336</v>
      </c>
      <c r="R2430" t="s">
        <v>8337</v>
      </c>
      <c r="S2430" s="13">
        <f t="shared" si="261"/>
        <v>42045.575821759259</v>
      </c>
      <c r="T2430" s="14">
        <f t="shared" si="262"/>
        <v>42075.534155092588</v>
      </c>
      <c r="U2430" s="13" t="str">
        <f t="shared" si="263"/>
        <v>Feb</v>
      </c>
      <c r="V2430" t="str">
        <f t="shared" si="264"/>
        <v>Mar</v>
      </c>
      <c r="W2430" t="str">
        <f t="shared" si="265"/>
        <v>2015</v>
      </c>
    </row>
    <row r="2431" spans="1:23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59"/>
        <v>1.4321428571428572</v>
      </c>
      <c r="P2431" s="9">
        <f t="shared" si="260"/>
        <v>501.25</v>
      </c>
      <c r="Q2431" t="s">
        <v>8336</v>
      </c>
      <c r="R2431" t="s">
        <v>8337</v>
      </c>
      <c r="S2431" s="13">
        <f t="shared" si="261"/>
        <v>42734.670902777776</v>
      </c>
      <c r="T2431" s="14">
        <f t="shared" si="262"/>
        <v>42771.488888888889</v>
      </c>
      <c r="U2431" s="13" t="str">
        <f t="shared" si="263"/>
        <v>Dec</v>
      </c>
      <c r="V2431" t="str">
        <f t="shared" si="264"/>
        <v>Feb</v>
      </c>
      <c r="W2431" t="str">
        <f t="shared" si="265"/>
        <v>2016</v>
      </c>
    </row>
    <row r="2432" spans="1:23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59"/>
        <v>0.70000000000000007</v>
      </c>
      <c r="P2432" s="9">
        <f t="shared" si="260"/>
        <v>10.5</v>
      </c>
      <c r="Q2432" t="s">
        <v>8336</v>
      </c>
      <c r="R2432" t="s">
        <v>8337</v>
      </c>
      <c r="S2432" s="13">
        <f t="shared" si="261"/>
        <v>42381.922499999993</v>
      </c>
      <c r="T2432" s="14">
        <f t="shared" si="262"/>
        <v>42411.922499999993</v>
      </c>
      <c r="U2432" s="13" t="str">
        <f t="shared" si="263"/>
        <v>Jan</v>
      </c>
      <c r="V2432" t="str">
        <f t="shared" si="264"/>
        <v>Feb</v>
      </c>
      <c r="W2432" t="str">
        <f t="shared" si="265"/>
        <v>2016</v>
      </c>
    </row>
    <row r="2433" spans="1:23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59"/>
        <v>2E-3</v>
      </c>
      <c r="P2433" s="9">
        <f t="shared" si="260"/>
        <v>1</v>
      </c>
      <c r="Q2433" t="s">
        <v>8336</v>
      </c>
      <c r="R2433" t="s">
        <v>8337</v>
      </c>
      <c r="S2433" s="13">
        <f t="shared" si="261"/>
        <v>42488.891354166662</v>
      </c>
      <c r="T2433" s="14">
        <f t="shared" si="262"/>
        <v>42548.891354166662</v>
      </c>
      <c r="U2433" s="13" t="str">
        <f t="shared" si="263"/>
        <v>Apr</v>
      </c>
      <c r="V2433" t="str">
        <f t="shared" si="264"/>
        <v>Jun</v>
      </c>
      <c r="W2433" t="str">
        <f t="shared" si="265"/>
        <v>2016</v>
      </c>
    </row>
    <row r="2434" spans="1:23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66">(E2434/D2434)*100</f>
        <v>1.4285714285714287E-2</v>
      </c>
      <c r="P2434" s="9">
        <f t="shared" ref="P2434:P2497" si="267">IFERROR(E2434/L2434,0)</f>
        <v>1</v>
      </c>
      <c r="Q2434" t="s">
        <v>8336</v>
      </c>
      <c r="R2434" t="s">
        <v>8337</v>
      </c>
      <c r="S2434" s="13">
        <f t="shared" ref="S2434:S2497" si="268">(J2434/86400)+25569+(-5/24)</f>
        <v>42041.010381944441</v>
      </c>
      <c r="T2434" s="14">
        <f t="shared" ref="T2434:T2497" si="269">(I2434/86400)+25569+(-5/24)</f>
        <v>42071.010381944441</v>
      </c>
      <c r="U2434" s="13" t="str">
        <f t="shared" ref="U2434:U2497" si="270">TEXT((S2434),"mmm")</f>
        <v>Feb</v>
      </c>
      <c r="V2434" t="str">
        <f t="shared" ref="V2434:V2497" si="271">TEXT((T2434),"mmm")</f>
        <v>Mar</v>
      </c>
      <c r="W2434" t="str">
        <f t="shared" ref="W2434:W2497" si="272">TEXT((S2434),"yyyy")</f>
        <v>2015</v>
      </c>
    </row>
    <row r="2435" spans="1:23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66"/>
        <v>0</v>
      </c>
      <c r="P2435" s="9">
        <f t="shared" si="267"/>
        <v>0</v>
      </c>
      <c r="Q2435" t="s">
        <v>8336</v>
      </c>
      <c r="R2435" t="s">
        <v>8337</v>
      </c>
      <c r="S2435" s="13">
        <f t="shared" si="268"/>
        <v>42397.691469907404</v>
      </c>
      <c r="T2435" s="14">
        <f t="shared" si="269"/>
        <v>42427.691469907404</v>
      </c>
      <c r="U2435" s="13" t="str">
        <f t="shared" si="270"/>
        <v>Jan</v>
      </c>
      <c r="V2435" t="str">
        <f t="shared" si="271"/>
        <v>Feb</v>
      </c>
      <c r="W2435" t="str">
        <f t="shared" si="272"/>
        <v>2016</v>
      </c>
    </row>
    <row r="2436" spans="1:23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66"/>
        <v>0.13</v>
      </c>
      <c r="P2436" s="9">
        <f t="shared" si="267"/>
        <v>13</v>
      </c>
      <c r="Q2436" t="s">
        <v>8336</v>
      </c>
      <c r="R2436" t="s">
        <v>8337</v>
      </c>
      <c r="S2436" s="13">
        <f t="shared" si="268"/>
        <v>42179.977708333332</v>
      </c>
      <c r="T2436" s="14">
        <f t="shared" si="269"/>
        <v>42219.977708333332</v>
      </c>
      <c r="U2436" s="13" t="str">
        <f t="shared" si="270"/>
        <v>Jun</v>
      </c>
      <c r="V2436" t="str">
        <f t="shared" si="271"/>
        <v>Aug</v>
      </c>
      <c r="W2436" t="str">
        <f t="shared" si="272"/>
        <v>2015</v>
      </c>
    </row>
    <row r="2437" spans="1:23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66"/>
        <v>0.48960000000000004</v>
      </c>
      <c r="P2437" s="9">
        <f t="shared" si="267"/>
        <v>306</v>
      </c>
      <c r="Q2437" t="s">
        <v>8336</v>
      </c>
      <c r="R2437" t="s">
        <v>8337</v>
      </c>
      <c r="S2437" s="13">
        <f t="shared" si="268"/>
        <v>42252.069282407407</v>
      </c>
      <c r="T2437" s="14">
        <f t="shared" si="269"/>
        <v>42282.069282407407</v>
      </c>
      <c r="U2437" s="13" t="str">
        <f t="shared" si="270"/>
        <v>Sep</v>
      </c>
      <c r="V2437" t="str">
        <f t="shared" si="271"/>
        <v>Oct</v>
      </c>
      <c r="W2437" t="str">
        <f t="shared" si="272"/>
        <v>2015</v>
      </c>
    </row>
    <row r="2438" spans="1:23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66"/>
        <v>3.8461538461538464E-2</v>
      </c>
      <c r="P2438" s="9">
        <f t="shared" si="267"/>
        <v>22.5</v>
      </c>
      <c r="Q2438" t="s">
        <v>8336</v>
      </c>
      <c r="R2438" t="s">
        <v>8337</v>
      </c>
      <c r="S2438" s="13">
        <f t="shared" si="268"/>
        <v>42338.407060185178</v>
      </c>
      <c r="T2438" s="14">
        <f t="shared" si="269"/>
        <v>42398.407060185178</v>
      </c>
      <c r="U2438" s="13" t="str">
        <f t="shared" si="270"/>
        <v>Nov</v>
      </c>
      <c r="V2438" t="str">
        <f t="shared" si="271"/>
        <v>Jan</v>
      </c>
      <c r="W2438" t="str">
        <f t="shared" si="272"/>
        <v>2015</v>
      </c>
    </row>
    <row r="2439" spans="1:23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66"/>
        <v>0</v>
      </c>
      <c r="P2439" s="9">
        <f t="shared" si="267"/>
        <v>0</v>
      </c>
      <c r="Q2439" t="s">
        <v>8336</v>
      </c>
      <c r="R2439" t="s">
        <v>8337</v>
      </c>
      <c r="S2439" s="13">
        <f t="shared" si="268"/>
        <v>42031.756805555553</v>
      </c>
      <c r="T2439" s="14">
        <f t="shared" si="269"/>
        <v>42080.541666666664</v>
      </c>
      <c r="U2439" s="13" t="str">
        <f t="shared" si="270"/>
        <v>Jan</v>
      </c>
      <c r="V2439" t="str">
        <f t="shared" si="271"/>
        <v>Mar</v>
      </c>
      <c r="W2439" t="str">
        <f t="shared" si="272"/>
        <v>2015</v>
      </c>
    </row>
    <row r="2440" spans="1:23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66"/>
        <v>0.33333333333333337</v>
      </c>
      <c r="P2440" s="9">
        <f t="shared" si="267"/>
        <v>50</v>
      </c>
      <c r="Q2440" t="s">
        <v>8336</v>
      </c>
      <c r="R2440" t="s">
        <v>8337</v>
      </c>
      <c r="S2440" s="13">
        <f t="shared" si="268"/>
        <v>42285.706736111104</v>
      </c>
      <c r="T2440" s="14">
        <f t="shared" si="269"/>
        <v>42345.748402777775</v>
      </c>
      <c r="U2440" s="13" t="str">
        <f t="shared" si="270"/>
        <v>Oct</v>
      </c>
      <c r="V2440" t="str">
        <f t="shared" si="271"/>
        <v>Dec</v>
      </c>
      <c r="W2440" t="str">
        <f t="shared" si="272"/>
        <v>2015</v>
      </c>
    </row>
    <row r="2441" spans="1:23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66"/>
        <v>0</v>
      </c>
      <c r="P2441" s="9">
        <f t="shared" si="267"/>
        <v>0</v>
      </c>
      <c r="Q2441" t="s">
        <v>8336</v>
      </c>
      <c r="R2441" t="s">
        <v>8337</v>
      </c>
      <c r="S2441" s="13">
        <f t="shared" si="268"/>
        <v>42265.610289351847</v>
      </c>
      <c r="T2441" s="14">
        <f t="shared" si="269"/>
        <v>42295.610289351847</v>
      </c>
      <c r="U2441" s="13" t="str">
        <f t="shared" si="270"/>
        <v>Sep</v>
      </c>
      <c r="V2441" t="str">
        <f t="shared" si="271"/>
        <v>Oct</v>
      </c>
      <c r="W2441" t="str">
        <f t="shared" si="272"/>
        <v>2015</v>
      </c>
    </row>
    <row r="2442" spans="1:23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66"/>
        <v>0.2</v>
      </c>
      <c r="P2442" s="9">
        <f t="shared" si="267"/>
        <v>5</v>
      </c>
      <c r="Q2442" t="s">
        <v>8336</v>
      </c>
      <c r="R2442" t="s">
        <v>8337</v>
      </c>
      <c r="S2442" s="13">
        <f t="shared" si="268"/>
        <v>42383.691122685188</v>
      </c>
      <c r="T2442" s="14">
        <f t="shared" si="269"/>
        <v>42413.691122685188</v>
      </c>
      <c r="U2442" s="13" t="str">
        <f t="shared" si="270"/>
        <v>Jan</v>
      </c>
      <c r="V2442" t="str">
        <f t="shared" si="271"/>
        <v>Feb</v>
      </c>
      <c r="W2442" t="str">
        <f t="shared" si="272"/>
        <v>2016</v>
      </c>
    </row>
    <row r="2443" spans="1:23" ht="45" x14ac:dyDescent="0.2">
      <c r="A2443">
        <v>3452</v>
      </c>
      <c r="B2443" s="3" t="s">
        <v>3451</v>
      </c>
      <c r="C2443" s="3" t="s">
        <v>7562</v>
      </c>
      <c r="D2443">
        <v>1000</v>
      </c>
      <c r="E2443">
        <v>1532</v>
      </c>
      <c r="F2443" t="s">
        <v>8219</v>
      </c>
      <c r="G2443" t="s">
        <v>8224</v>
      </c>
      <c r="H2443" t="s">
        <v>8246</v>
      </c>
      <c r="I2443">
        <v>1406087940</v>
      </c>
      <c r="J2443">
        <v>1404141626</v>
      </c>
      <c r="K2443" t="b">
        <v>0</v>
      </c>
      <c r="L2443">
        <v>37</v>
      </c>
      <c r="M2443" t="b">
        <v>1</v>
      </c>
      <c r="N2443" t="s">
        <v>8271</v>
      </c>
      <c r="O2443" s="8">
        <f t="shared" si="266"/>
        <v>153.19999999999999</v>
      </c>
      <c r="P2443" s="9">
        <f t="shared" si="267"/>
        <v>41.405405405405403</v>
      </c>
      <c r="Q2443" t="s">
        <v>8317</v>
      </c>
      <c r="R2443" t="s">
        <v>8318</v>
      </c>
      <c r="S2443" s="13">
        <f t="shared" si="268"/>
        <v>41820.430856481478</v>
      </c>
      <c r="T2443" s="14">
        <f t="shared" si="269"/>
        <v>41842.957638888889</v>
      </c>
      <c r="U2443" s="13" t="str">
        <f t="shared" si="270"/>
        <v>Jun</v>
      </c>
      <c r="V2443" t="str">
        <f t="shared" si="271"/>
        <v>Jul</v>
      </c>
      <c r="W2443" t="str">
        <f t="shared" si="272"/>
        <v>2014</v>
      </c>
    </row>
    <row r="2444" spans="1:23" ht="45" x14ac:dyDescent="0.2">
      <c r="A2444">
        <v>3453</v>
      </c>
      <c r="B2444" s="3" t="s">
        <v>3452</v>
      </c>
      <c r="C2444" s="3" t="s">
        <v>7563</v>
      </c>
      <c r="D2444">
        <v>300</v>
      </c>
      <c r="E2444">
        <v>385</v>
      </c>
      <c r="F2444" t="s">
        <v>8219</v>
      </c>
      <c r="G2444" t="s">
        <v>8225</v>
      </c>
      <c r="H2444" t="s">
        <v>8247</v>
      </c>
      <c r="I2444">
        <v>1471130956</v>
      </c>
      <c r="J2444">
        <v>1465946956</v>
      </c>
      <c r="K2444" t="b">
        <v>0</v>
      </c>
      <c r="L2444">
        <v>14</v>
      </c>
      <c r="M2444" t="b">
        <v>1</v>
      </c>
      <c r="N2444" t="s">
        <v>8271</v>
      </c>
      <c r="O2444" s="8">
        <f t="shared" si="266"/>
        <v>128.33333333333334</v>
      </c>
      <c r="P2444" s="9">
        <f t="shared" si="267"/>
        <v>27.5</v>
      </c>
      <c r="Q2444" t="s">
        <v>8317</v>
      </c>
      <c r="R2444" t="s">
        <v>8318</v>
      </c>
      <c r="S2444" s="13">
        <f t="shared" si="268"/>
        <v>42535.770324074074</v>
      </c>
      <c r="T2444" s="14">
        <f t="shared" si="269"/>
        <v>42595.770324074074</v>
      </c>
      <c r="U2444" s="13" t="str">
        <f t="shared" si="270"/>
        <v>Jun</v>
      </c>
      <c r="V2444" t="str">
        <f t="shared" si="271"/>
        <v>Aug</v>
      </c>
      <c r="W2444" t="str">
        <f t="shared" si="272"/>
        <v>2016</v>
      </c>
    </row>
    <row r="2445" spans="1:23" ht="45" x14ac:dyDescent="0.2">
      <c r="A2445">
        <v>3456</v>
      </c>
      <c r="B2445" s="3" t="s">
        <v>3455</v>
      </c>
      <c r="C2445" s="3" t="s">
        <v>7566</v>
      </c>
      <c r="D2445">
        <v>3000</v>
      </c>
      <c r="E2445">
        <v>5739</v>
      </c>
      <c r="F2445" t="s">
        <v>8219</v>
      </c>
      <c r="G2445" t="s">
        <v>8224</v>
      </c>
      <c r="H2445" t="s">
        <v>8246</v>
      </c>
      <c r="I2445">
        <v>1406876340</v>
      </c>
      <c r="J2445">
        <v>1404190567</v>
      </c>
      <c r="K2445" t="b">
        <v>0</v>
      </c>
      <c r="L2445">
        <v>16</v>
      </c>
      <c r="M2445" t="b">
        <v>1</v>
      </c>
      <c r="N2445" t="s">
        <v>8271</v>
      </c>
      <c r="O2445" s="8">
        <f t="shared" si="266"/>
        <v>191.3</v>
      </c>
      <c r="P2445" s="9">
        <f t="shared" si="267"/>
        <v>358.6875</v>
      </c>
      <c r="Q2445" t="s">
        <v>8317</v>
      </c>
      <c r="R2445" t="s">
        <v>8318</v>
      </c>
      <c r="S2445" s="13">
        <f t="shared" si="268"/>
        <v>41820.997303240736</v>
      </c>
      <c r="T2445" s="14">
        <f t="shared" si="269"/>
        <v>41852.082638888889</v>
      </c>
      <c r="U2445" s="13" t="str">
        <f t="shared" si="270"/>
        <v>Jun</v>
      </c>
      <c r="V2445" t="str">
        <f t="shared" si="271"/>
        <v>Aug</v>
      </c>
      <c r="W2445" t="str">
        <f t="shared" si="272"/>
        <v>2014</v>
      </c>
    </row>
    <row r="2446" spans="1:23" ht="45" x14ac:dyDescent="0.2">
      <c r="A2446">
        <v>3462</v>
      </c>
      <c r="B2446" s="3" t="s">
        <v>3461</v>
      </c>
      <c r="C2446" s="3" t="s">
        <v>7572</v>
      </c>
      <c r="D2446">
        <v>250</v>
      </c>
      <c r="E2446">
        <v>505</v>
      </c>
      <c r="F2446" t="s">
        <v>8219</v>
      </c>
      <c r="G2446" t="s">
        <v>8224</v>
      </c>
      <c r="H2446" t="s">
        <v>8246</v>
      </c>
      <c r="I2446">
        <v>1436551200</v>
      </c>
      <c r="J2446">
        <v>1435181628</v>
      </c>
      <c r="K2446" t="b">
        <v>0</v>
      </c>
      <c r="L2446">
        <v>17</v>
      </c>
      <c r="M2446" t="b">
        <v>1</v>
      </c>
      <c r="N2446" t="s">
        <v>8271</v>
      </c>
      <c r="O2446" s="8">
        <f t="shared" si="266"/>
        <v>202</v>
      </c>
      <c r="P2446" s="9">
        <f t="shared" si="267"/>
        <v>29.705882352941178</v>
      </c>
      <c r="Q2446" t="s">
        <v>8317</v>
      </c>
      <c r="R2446" t="s">
        <v>8318</v>
      </c>
      <c r="S2446" s="13">
        <f t="shared" si="268"/>
        <v>42179.690138888887</v>
      </c>
      <c r="T2446" s="14">
        <f t="shared" si="269"/>
        <v>42195.541666666664</v>
      </c>
      <c r="U2446" s="13" t="str">
        <f t="shared" si="270"/>
        <v>Jun</v>
      </c>
      <c r="V2446" t="str">
        <f t="shared" si="271"/>
        <v>Jul</v>
      </c>
      <c r="W2446" t="str">
        <f t="shared" si="272"/>
        <v>2015</v>
      </c>
    </row>
    <row r="2447" spans="1:23" ht="30" x14ac:dyDescent="0.2">
      <c r="A2447">
        <v>3470</v>
      </c>
      <c r="B2447" s="3" t="s">
        <v>3469</v>
      </c>
      <c r="C2447" s="3" t="s">
        <v>7580</v>
      </c>
      <c r="D2447">
        <v>250</v>
      </c>
      <c r="E2447">
        <v>375</v>
      </c>
      <c r="F2447" t="s">
        <v>8219</v>
      </c>
      <c r="G2447" t="s">
        <v>8224</v>
      </c>
      <c r="H2447" t="s">
        <v>8246</v>
      </c>
      <c r="I2447">
        <v>1468618680</v>
      </c>
      <c r="J2447">
        <v>1465345902</v>
      </c>
      <c r="K2447" t="b">
        <v>0</v>
      </c>
      <c r="L2447">
        <v>9</v>
      </c>
      <c r="M2447" t="b">
        <v>1</v>
      </c>
      <c r="N2447" t="s">
        <v>8271</v>
      </c>
      <c r="O2447" s="8">
        <f t="shared" si="266"/>
        <v>150</v>
      </c>
      <c r="P2447" s="9">
        <f t="shared" si="267"/>
        <v>41.666666666666664</v>
      </c>
      <c r="Q2447" t="s">
        <v>8317</v>
      </c>
      <c r="R2447" t="s">
        <v>8318</v>
      </c>
      <c r="S2447" s="13">
        <f t="shared" si="268"/>
        <v>42528.813680555548</v>
      </c>
      <c r="T2447" s="14">
        <f t="shared" si="269"/>
        <v>42566.693055555552</v>
      </c>
      <c r="U2447" s="13" t="str">
        <f t="shared" si="270"/>
        <v>Jun</v>
      </c>
      <c r="V2447" t="str">
        <f t="shared" si="271"/>
        <v>Jul</v>
      </c>
      <c r="W2447" t="str">
        <f t="shared" si="272"/>
        <v>2016</v>
      </c>
    </row>
    <row r="2448" spans="1:23" ht="45" x14ac:dyDescent="0.2">
      <c r="A2448">
        <v>3474</v>
      </c>
      <c r="B2448" s="3" t="s">
        <v>3473</v>
      </c>
      <c r="C2448" s="3" t="s">
        <v>7584</v>
      </c>
      <c r="D2448">
        <v>2000</v>
      </c>
      <c r="E2448">
        <v>2020</v>
      </c>
      <c r="F2448" t="s">
        <v>8219</v>
      </c>
      <c r="G2448" t="s">
        <v>8225</v>
      </c>
      <c r="H2448" t="s">
        <v>8247</v>
      </c>
      <c r="I2448">
        <v>1469016131</v>
      </c>
      <c r="J2448">
        <v>1466424131</v>
      </c>
      <c r="K2448" t="b">
        <v>0</v>
      </c>
      <c r="L2448">
        <v>39</v>
      </c>
      <c r="M2448" t="b">
        <v>1</v>
      </c>
      <c r="N2448" t="s">
        <v>8271</v>
      </c>
      <c r="O2448" s="8">
        <f t="shared" si="266"/>
        <v>101</v>
      </c>
      <c r="P2448" s="9">
        <f t="shared" si="267"/>
        <v>51.794871794871796</v>
      </c>
      <c r="Q2448" t="s">
        <v>8317</v>
      </c>
      <c r="R2448" t="s">
        <v>8318</v>
      </c>
      <c r="S2448" s="13">
        <f t="shared" si="268"/>
        <v>42541.293182870366</v>
      </c>
      <c r="T2448" s="14">
        <f t="shared" si="269"/>
        <v>42571.293182870366</v>
      </c>
      <c r="U2448" s="13" t="str">
        <f t="shared" si="270"/>
        <v>Jun</v>
      </c>
      <c r="V2448" t="str">
        <f t="shared" si="271"/>
        <v>Jul</v>
      </c>
      <c r="W2448" t="str">
        <f t="shared" si="272"/>
        <v>2016</v>
      </c>
    </row>
    <row r="2449" spans="1:23" ht="45" x14ac:dyDescent="0.2">
      <c r="A2449">
        <v>3480</v>
      </c>
      <c r="B2449" s="3" t="s">
        <v>3479</v>
      </c>
      <c r="C2449" s="3" t="s">
        <v>7590</v>
      </c>
      <c r="D2449">
        <v>1500</v>
      </c>
      <c r="E2449">
        <v>2140</v>
      </c>
      <c r="F2449" t="s">
        <v>8219</v>
      </c>
      <c r="G2449" t="s">
        <v>8224</v>
      </c>
      <c r="H2449" t="s">
        <v>8246</v>
      </c>
      <c r="I2449">
        <v>1436562000</v>
      </c>
      <c r="J2449">
        <v>1434440227</v>
      </c>
      <c r="K2449" t="b">
        <v>0</v>
      </c>
      <c r="L2449">
        <v>13</v>
      </c>
      <c r="M2449" t="b">
        <v>1</v>
      </c>
      <c r="N2449" t="s">
        <v>8271</v>
      </c>
      <c r="O2449" s="8">
        <f t="shared" si="266"/>
        <v>142.66666666666669</v>
      </c>
      <c r="P2449" s="9">
        <f t="shared" si="267"/>
        <v>164.61538461538461</v>
      </c>
      <c r="Q2449" t="s">
        <v>8317</v>
      </c>
      <c r="R2449" t="s">
        <v>8318</v>
      </c>
      <c r="S2449" s="13">
        <f t="shared" si="268"/>
        <v>42171.109108796292</v>
      </c>
      <c r="T2449" s="14">
        <f t="shared" si="269"/>
        <v>42195.666666666664</v>
      </c>
      <c r="U2449" s="13" t="str">
        <f t="shared" si="270"/>
        <v>Jun</v>
      </c>
      <c r="V2449" t="str">
        <f t="shared" si="271"/>
        <v>Jul</v>
      </c>
      <c r="W2449" t="str">
        <f t="shared" si="272"/>
        <v>2015</v>
      </c>
    </row>
    <row r="2450" spans="1:23" ht="45" x14ac:dyDescent="0.2">
      <c r="A2450">
        <v>3482</v>
      </c>
      <c r="B2450" s="3" t="s">
        <v>3481</v>
      </c>
      <c r="C2450" s="3" t="s">
        <v>7592</v>
      </c>
      <c r="D2450">
        <v>3000</v>
      </c>
      <c r="E2450">
        <v>4150</v>
      </c>
      <c r="F2450" t="s">
        <v>8219</v>
      </c>
      <c r="G2450" t="s">
        <v>8225</v>
      </c>
      <c r="H2450" t="s">
        <v>8247</v>
      </c>
      <c r="I2450">
        <v>1404671466</v>
      </c>
      <c r="J2450">
        <v>1402079466</v>
      </c>
      <c r="K2450" t="b">
        <v>0</v>
      </c>
      <c r="L2450">
        <v>80</v>
      </c>
      <c r="M2450" t="b">
        <v>1</v>
      </c>
      <c r="N2450" t="s">
        <v>8271</v>
      </c>
      <c r="O2450" s="8">
        <f t="shared" si="266"/>
        <v>138.33333333333334</v>
      </c>
      <c r="P2450" s="9">
        <f t="shared" si="267"/>
        <v>51.875</v>
      </c>
      <c r="Q2450" t="s">
        <v>8317</v>
      </c>
      <c r="R2450" t="s">
        <v>8318</v>
      </c>
      <c r="S2450" s="13">
        <f t="shared" si="268"/>
        <v>41796.563263888886</v>
      </c>
      <c r="T2450" s="14">
        <f t="shared" si="269"/>
        <v>41826.563263888886</v>
      </c>
      <c r="U2450" s="13" t="str">
        <f t="shared" si="270"/>
        <v>Jun</v>
      </c>
      <c r="V2450" t="str">
        <f t="shared" si="271"/>
        <v>Jul</v>
      </c>
      <c r="W2450" t="str">
        <f t="shared" si="272"/>
        <v>2014</v>
      </c>
    </row>
    <row r="2451" spans="1:23" ht="45" x14ac:dyDescent="0.2">
      <c r="A2451">
        <v>3483</v>
      </c>
      <c r="B2451" s="3" t="s">
        <v>3482</v>
      </c>
      <c r="C2451" s="3" t="s">
        <v>7593</v>
      </c>
      <c r="D2451">
        <v>3350</v>
      </c>
      <c r="E2451">
        <v>5358</v>
      </c>
      <c r="F2451" t="s">
        <v>8219</v>
      </c>
      <c r="G2451" t="s">
        <v>8224</v>
      </c>
      <c r="H2451" t="s">
        <v>8246</v>
      </c>
      <c r="I2451">
        <v>1404403381</v>
      </c>
      <c r="J2451">
        <v>1401811381</v>
      </c>
      <c r="K2451" t="b">
        <v>0</v>
      </c>
      <c r="L2451">
        <v>133</v>
      </c>
      <c r="M2451" t="b">
        <v>1</v>
      </c>
      <c r="N2451" t="s">
        <v>8271</v>
      </c>
      <c r="O2451" s="8">
        <f t="shared" si="266"/>
        <v>159.9402985074627</v>
      </c>
      <c r="P2451" s="9">
        <f t="shared" si="267"/>
        <v>40.285714285714285</v>
      </c>
      <c r="Q2451" t="s">
        <v>8317</v>
      </c>
      <c r="R2451" t="s">
        <v>8318</v>
      </c>
      <c r="S2451" s="13">
        <f t="shared" si="268"/>
        <v>41793.460428240738</v>
      </c>
      <c r="T2451" s="14">
        <f t="shared" si="269"/>
        <v>41823.460428240738</v>
      </c>
      <c r="U2451" s="13" t="str">
        <f t="shared" si="270"/>
        <v>Jun</v>
      </c>
      <c r="V2451" t="str">
        <f t="shared" si="271"/>
        <v>Jul</v>
      </c>
      <c r="W2451" t="str">
        <f t="shared" si="272"/>
        <v>2014</v>
      </c>
    </row>
    <row r="2452" spans="1:23" ht="45" x14ac:dyDescent="0.2">
      <c r="A2452">
        <v>3503</v>
      </c>
      <c r="B2452" s="3" t="s">
        <v>3502</v>
      </c>
      <c r="C2452" s="3" t="s">
        <v>7613</v>
      </c>
      <c r="D2452">
        <v>2500</v>
      </c>
      <c r="E2452">
        <v>2689</v>
      </c>
      <c r="F2452" t="s">
        <v>8219</v>
      </c>
      <c r="G2452" t="s">
        <v>8225</v>
      </c>
      <c r="H2452" t="s">
        <v>8247</v>
      </c>
      <c r="I2452">
        <v>1469359728</v>
      </c>
      <c r="J2452">
        <v>1466767728</v>
      </c>
      <c r="K2452" t="b">
        <v>0</v>
      </c>
      <c r="L2452">
        <v>38</v>
      </c>
      <c r="M2452" t="b">
        <v>1</v>
      </c>
      <c r="N2452" t="s">
        <v>8271</v>
      </c>
      <c r="O2452" s="8">
        <f t="shared" si="266"/>
        <v>107.55999999999999</v>
      </c>
      <c r="P2452" s="9">
        <f t="shared" si="267"/>
        <v>70.763157894736835</v>
      </c>
      <c r="Q2452" t="s">
        <v>8317</v>
      </c>
      <c r="R2452" t="s">
        <v>8318</v>
      </c>
      <c r="S2452" s="13">
        <f t="shared" si="268"/>
        <v>42545.27</v>
      </c>
      <c r="T2452" s="14">
        <f t="shared" si="269"/>
        <v>42575.27</v>
      </c>
      <c r="U2452" s="13" t="str">
        <f t="shared" si="270"/>
        <v>Jun</v>
      </c>
      <c r="V2452" t="str">
        <f t="shared" si="271"/>
        <v>Jul</v>
      </c>
      <c r="W2452" t="str">
        <f t="shared" si="272"/>
        <v>2016</v>
      </c>
    </row>
    <row r="2453" spans="1:23" ht="45" x14ac:dyDescent="0.2">
      <c r="A2453">
        <v>3510</v>
      </c>
      <c r="B2453" s="3" t="s">
        <v>3509</v>
      </c>
      <c r="C2453" s="3" t="s">
        <v>7620</v>
      </c>
      <c r="D2453">
        <v>900</v>
      </c>
      <c r="E2453">
        <v>905</v>
      </c>
      <c r="F2453" t="s">
        <v>8219</v>
      </c>
      <c r="G2453" t="s">
        <v>8224</v>
      </c>
      <c r="H2453" t="s">
        <v>8246</v>
      </c>
      <c r="I2453">
        <v>1404312846</v>
      </c>
      <c r="J2453">
        <v>1402584846</v>
      </c>
      <c r="K2453" t="b">
        <v>0</v>
      </c>
      <c r="L2453">
        <v>15</v>
      </c>
      <c r="M2453" t="b">
        <v>1</v>
      </c>
      <c r="N2453" t="s">
        <v>8271</v>
      </c>
      <c r="O2453" s="8">
        <f t="shared" si="266"/>
        <v>100.55555555555556</v>
      </c>
      <c r="P2453" s="9">
        <f t="shared" si="267"/>
        <v>60.333333333333336</v>
      </c>
      <c r="Q2453" t="s">
        <v>8317</v>
      </c>
      <c r="R2453" t="s">
        <v>8318</v>
      </c>
      <c r="S2453" s="13">
        <f t="shared" si="268"/>
        <v>41802.412569444445</v>
      </c>
      <c r="T2453" s="14">
        <f t="shared" si="269"/>
        <v>41822.412569444445</v>
      </c>
      <c r="U2453" s="13" t="str">
        <f t="shared" si="270"/>
        <v>Jun</v>
      </c>
      <c r="V2453" t="str">
        <f t="shared" si="271"/>
        <v>Jul</v>
      </c>
      <c r="W2453" t="str">
        <f t="shared" si="272"/>
        <v>2014</v>
      </c>
    </row>
    <row r="2454" spans="1:23" ht="45" x14ac:dyDescent="0.2">
      <c r="A2454">
        <v>3517</v>
      </c>
      <c r="B2454" s="3" t="s">
        <v>3516</v>
      </c>
      <c r="C2454" s="3" t="s">
        <v>7627</v>
      </c>
      <c r="D2454">
        <v>4000</v>
      </c>
      <c r="E2454">
        <v>4000</v>
      </c>
      <c r="F2454" t="s">
        <v>8219</v>
      </c>
      <c r="G2454" t="s">
        <v>8225</v>
      </c>
      <c r="H2454" t="s">
        <v>8247</v>
      </c>
      <c r="I2454">
        <v>1404471600</v>
      </c>
      <c r="J2454">
        <v>1401910634</v>
      </c>
      <c r="K2454" t="b">
        <v>0</v>
      </c>
      <c r="L2454">
        <v>13</v>
      </c>
      <c r="M2454" t="b">
        <v>1</v>
      </c>
      <c r="N2454" t="s">
        <v>8271</v>
      </c>
      <c r="O2454" s="8">
        <f t="shared" si="266"/>
        <v>100</v>
      </c>
      <c r="P2454" s="9">
        <f t="shared" si="267"/>
        <v>307.69230769230768</v>
      </c>
      <c r="Q2454" t="s">
        <v>8317</v>
      </c>
      <c r="R2454" t="s">
        <v>8318</v>
      </c>
      <c r="S2454" s="13">
        <f t="shared" si="268"/>
        <v>41794.609189814808</v>
      </c>
      <c r="T2454" s="14">
        <f t="shared" si="269"/>
        <v>41824.25</v>
      </c>
      <c r="U2454" s="13" t="str">
        <f t="shared" si="270"/>
        <v>Jun</v>
      </c>
      <c r="V2454" t="str">
        <f t="shared" si="271"/>
        <v>Jul</v>
      </c>
      <c r="W2454" t="str">
        <f t="shared" si="272"/>
        <v>2014</v>
      </c>
    </row>
    <row r="2455" spans="1:23" ht="45" x14ac:dyDescent="0.2">
      <c r="A2455">
        <v>3527</v>
      </c>
      <c r="B2455" s="3" t="s">
        <v>3526</v>
      </c>
      <c r="C2455" s="3" t="s">
        <v>7637</v>
      </c>
      <c r="D2455">
        <v>6000</v>
      </c>
      <c r="E2455">
        <v>7015</v>
      </c>
      <c r="F2455" t="s">
        <v>8219</v>
      </c>
      <c r="G2455" t="s">
        <v>8224</v>
      </c>
      <c r="H2455" t="s">
        <v>8246</v>
      </c>
      <c r="I2455">
        <v>1436587140</v>
      </c>
      <c r="J2455">
        <v>1434069205</v>
      </c>
      <c r="K2455" t="b">
        <v>0</v>
      </c>
      <c r="L2455">
        <v>86</v>
      </c>
      <c r="M2455" t="b">
        <v>1</v>
      </c>
      <c r="N2455" t="s">
        <v>8271</v>
      </c>
      <c r="O2455" s="8">
        <f t="shared" si="266"/>
        <v>116.91666666666667</v>
      </c>
      <c r="P2455" s="9">
        <f t="shared" si="267"/>
        <v>81.569767441860463</v>
      </c>
      <c r="Q2455" t="s">
        <v>8317</v>
      </c>
      <c r="R2455" t="s">
        <v>8318</v>
      </c>
      <c r="S2455" s="13">
        <f t="shared" si="268"/>
        <v>42166.814872685187</v>
      </c>
      <c r="T2455" s="14">
        <f t="shared" si="269"/>
        <v>42195.957638888889</v>
      </c>
      <c r="U2455" s="13" t="str">
        <f t="shared" si="270"/>
        <v>Jun</v>
      </c>
      <c r="V2455" t="str">
        <f t="shared" si="271"/>
        <v>Jul</v>
      </c>
      <c r="W2455" t="str">
        <f t="shared" si="272"/>
        <v>2015</v>
      </c>
    </row>
    <row r="2456" spans="1:23" ht="45" x14ac:dyDescent="0.2">
      <c r="A2456">
        <v>3529</v>
      </c>
      <c r="B2456" s="3" t="s">
        <v>3528</v>
      </c>
      <c r="C2456" s="3" t="s">
        <v>7639</v>
      </c>
      <c r="D2456">
        <v>500</v>
      </c>
      <c r="E2456">
        <v>660</v>
      </c>
      <c r="F2456" t="s">
        <v>8219</v>
      </c>
      <c r="G2456" t="s">
        <v>8224</v>
      </c>
      <c r="H2456" t="s">
        <v>8246</v>
      </c>
      <c r="I2456">
        <v>1436749200</v>
      </c>
      <c r="J2456">
        <v>1434997018</v>
      </c>
      <c r="K2456" t="b">
        <v>0</v>
      </c>
      <c r="L2456">
        <v>18</v>
      </c>
      <c r="M2456" t="b">
        <v>1</v>
      </c>
      <c r="N2456" t="s">
        <v>8271</v>
      </c>
      <c r="O2456" s="8">
        <f t="shared" si="266"/>
        <v>132</v>
      </c>
      <c r="P2456" s="9">
        <f t="shared" si="267"/>
        <v>36.666666666666664</v>
      </c>
      <c r="Q2456" t="s">
        <v>8317</v>
      </c>
      <c r="R2456" t="s">
        <v>8318</v>
      </c>
      <c r="S2456" s="13">
        <f t="shared" si="268"/>
        <v>42177.553449074076</v>
      </c>
      <c r="T2456" s="14">
        <f t="shared" si="269"/>
        <v>42197.833333333336</v>
      </c>
      <c r="U2456" s="13" t="str">
        <f t="shared" si="270"/>
        <v>Jun</v>
      </c>
      <c r="V2456" t="str">
        <f t="shared" si="271"/>
        <v>Jul</v>
      </c>
      <c r="W2456" t="str">
        <f t="shared" si="272"/>
        <v>2015</v>
      </c>
    </row>
    <row r="2457" spans="1:23" ht="45" x14ac:dyDescent="0.2">
      <c r="A2457">
        <v>3556</v>
      </c>
      <c r="B2457" s="3" t="s">
        <v>3555</v>
      </c>
      <c r="C2457" s="3" t="s">
        <v>7666</v>
      </c>
      <c r="D2457">
        <v>2200</v>
      </c>
      <c r="E2457">
        <v>2210</v>
      </c>
      <c r="F2457" t="s">
        <v>8219</v>
      </c>
      <c r="G2457" t="s">
        <v>8225</v>
      </c>
      <c r="H2457" t="s">
        <v>8247</v>
      </c>
      <c r="I2457">
        <v>1408289724</v>
      </c>
      <c r="J2457">
        <v>1403105724</v>
      </c>
      <c r="K2457" t="b">
        <v>0</v>
      </c>
      <c r="L2457">
        <v>20</v>
      </c>
      <c r="M2457" t="b">
        <v>1</v>
      </c>
      <c r="N2457" t="s">
        <v>8271</v>
      </c>
      <c r="O2457" s="8">
        <f t="shared" si="266"/>
        <v>100.45454545454547</v>
      </c>
      <c r="P2457" s="9">
        <f t="shared" si="267"/>
        <v>110.5</v>
      </c>
      <c r="Q2457" t="s">
        <v>8317</v>
      </c>
      <c r="R2457" t="s">
        <v>8318</v>
      </c>
      <c r="S2457" s="13">
        <f t="shared" si="268"/>
        <v>41808.441249999996</v>
      </c>
      <c r="T2457" s="14">
        <f t="shared" si="269"/>
        <v>41868.441249999996</v>
      </c>
      <c r="U2457" s="13" t="str">
        <f t="shared" si="270"/>
        <v>Jun</v>
      </c>
      <c r="V2457" t="str">
        <f t="shared" si="271"/>
        <v>Aug</v>
      </c>
      <c r="W2457" t="str">
        <f t="shared" si="272"/>
        <v>2014</v>
      </c>
    </row>
    <row r="2458" spans="1:23" ht="90" x14ac:dyDescent="0.2">
      <c r="A2458">
        <v>3584</v>
      </c>
      <c r="B2458" s="3" t="s">
        <v>3583</v>
      </c>
      <c r="C2458" s="3" t="s">
        <v>7694</v>
      </c>
      <c r="D2458">
        <v>3000</v>
      </c>
      <c r="E2458">
        <v>3465</v>
      </c>
      <c r="F2458" t="s">
        <v>8219</v>
      </c>
      <c r="G2458" t="s">
        <v>8225</v>
      </c>
      <c r="H2458" t="s">
        <v>8247</v>
      </c>
      <c r="I2458">
        <v>1436772944</v>
      </c>
      <c r="J2458">
        <v>1434180944</v>
      </c>
      <c r="K2458" t="b">
        <v>0</v>
      </c>
      <c r="L2458">
        <v>112</v>
      </c>
      <c r="M2458" t="b">
        <v>1</v>
      </c>
      <c r="N2458" t="s">
        <v>8271</v>
      </c>
      <c r="O2458" s="8">
        <f t="shared" si="266"/>
        <v>115.5</v>
      </c>
      <c r="P2458" s="9">
        <f t="shared" si="267"/>
        <v>30.9375</v>
      </c>
      <c r="Q2458" t="s">
        <v>8317</v>
      </c>
      <c r="R2458" t="s">
        <v>8318</v>
      </c>
      <c r="S2458" s="13">
        <f t="shared" si="268"/>
        <v>42168.108148148145</v>
      </c>
      <c r="T2458" s="14">
        <f t="shared" si="269"/>
        <v>42198.108148148145</v>
      </c>
      <c r="U2458" s="13" t="str">
        <f t="shared" si="270"/>
        <v>Jun</v>
      </c>
      <c r="V2458" t="str">
        <f t="shared" si="271"/>
        <v>Jul</v>
      </c>
      <c r="W2458" t="str">
        <f t="shared" si="272"/>
        <v>2015</v>
      </c>
    </row>
    <row r="2459" spans="1:23" ht="75" x14ac:dyDescent="0.2">
      <c r="A2459">
        <v>3624</v>
      </c>
      <c r="B2459" s="3" t="s">
        <v>3622</v>
      </c>
      <c r="C2459" s="3" t="s">
        <v>7734</v>
      </c>
      <c r="D2459">
        <v>3000</v>
      </c>
      <c r="E2459">
        <v>3148</v>
      </c>
      <c r="F2459" t="s">
        <v>8219</v>
      </c>
      <c r="G2459" t="s">
        <v>8224</v>
      </c>
      <c r="H2459" t="s">
        <v>8246</v>
      </c>
      <c r="I2459">
        <v>1471977290</v>
      </c>
      <c r="J2459">
        <v>1466793290</v>
      </c>
      <c r="K2459" t="b">
        <v>0</v>
      </c>
      <c r="L2459">
        <v>39</v>
      </c>
      <c r="M2459" t="b">
        <v>1</v>
      </c>
      <c r="N2459" t="s">
        <v>8271</v>
      </c>
      <c r="O2459" s="8">
        <f t="shared" si="266"/>
        <v>104.93333333333332</v>
      </c>
      <c r="P2459" s="9">
        <f t="shared" si="267"/>
        <v>80.717948717948715</v>
      </c>
      <c r="Q2459" t="s">
        <v>8317</v>
      </c>
      <c r="R2459" t="s">
        <v>8318</v>
      </c>
      <c r="S2459" s="13">
        <f t="shared" si="268"/>
        <v>42545.56585648148</v>
      </c>
      <c r="T2459" s="14">
        <f t="shared" si="269"/>
        <v>42605.56585648148</v>
      </c>
      <c r="U2459" s="13" t="str">
        <f t="shared" si="270"/>
        <v>Jun</v>
      </c>
      <c r="V2459" t="str">
        <f t="shared" si="271"/>
        <v>Aug</v>
      </c>
      <c r="W2459" t="str">
        <f t="shared" si="272"/>
        <v>2016</v>
      </c>
    </row>
    <row r="2460" spans="1:23" ht="45" x14ac:dyDescent="0.2">
      <c r="A2460">
        <v>3625</v>
      </c>
      <c r="B2460" s="3" t="s">
        <v>3623</v>
      </c>
      <c r="C2460" s="3" t="s">
        <v>7735</v>
      </c>
      <c r="D2460">
        <v>3000</v>
      </c>
      <c r="E2460">
        <v>3080</v>
      </c>
      <c r="F2460" t="s">
        <v>8219</v>
      </c>
      <c r="G2460" t="s">
        <v>8225</v>
      </c>
      <c r="H2460" t="s">
        <v>8247</v>
      </c>
      <c r="I2460">
        <v>1435851577</v>
      </c>
      <c r="J2460">
        <v>1433259577</v>
      </c>
      <c r="K2460" t="b">
        <v>0</v>
      </c>
      <c r="L2460">
        <v>78</v>
      </c>
      <c r="M2460" t="b">
        <v>1</v>
      </c>
      <c r="N2460" t="s">
        <v>8271</v>
      </c>
      <c r="O2460" s="8">
        <f t="shared" si="266"/>
        <v>102.66666666666666</v>
      </c>
      <c r="P2460" s="9">
        <f t="shared" si="267"/>
        <v>39.487179487179489</v>
      </c>
      <c r="Q2460" t="s">
        <v>8317</v>
      </c>
      <c r="R2460" t="s">
        <v>8318</v>
      </c>
      <c r="S2460" s="13">
        <f t="shared" si="268"/>
        <v>42157.444178240738</v>
      </c>
      <c r="T2460" s="14">
        <f t="shared" si="269"/>
        <v>42187.444178240738</v>
      </c>
      <c r="U2460" s="13" t="str">
        <f t="shared" si="270"/>
        <v>Jun</v>
      </c>
      <c r="V2460" t="str">
        <f t="shared" si="271"/>
        <v>Jul</v>
      </c>
      <c r="W2460" t="str">
        <f t="shared" si="272"/>
        <v>2015</v>
      </c>
    </row>
    <row r="2461" spans="1:23" ht="45" x14ac:dyDescent="0.2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8">
        <f t="shared" si="266"/>
        <v>116.26</v>
      </c>
      <c r="P2461" s="9">
        <f t="shared" si="267"/>
        <v>73.582278481012665</v>
      </c>
      <c r="Q2461" t="s">
        <v>8317</v>
      </c>
      <c r="R2461" t="s">
        <v>8318</v>
      </c>
      <c r="S2461" s="13">
        <f t="shared" si="268"/>
        <v>42173.594884259255</v>
      </c>
      <c r="T2461" s="14">
        <f t="shared" si="269"/>
        <v>42203.082638888889</v>
      </c>
      <c r="U2461" s="13" t="str">
        <f t="shared" si="270"/>
        <v>Jun</v>
      </c>
      <c r="V2461" t="str">
        <f t="shared" si="271"/>
        <v>Jul</v>
      </c>
      <c r="W2461" t="str">
        <f t="shared" si="272"/>
        <v>2015</v>
      </c>
    </row>
    <row r="2462" spans="1:23" ht="45" x14ac:dyDescent="0.2">
      <c r="A2462">
        <v>3664</v>
      </c>
      <c r="B2462" s="3" t="s">
        <v>3661</v>
      </c>
      <c r="C2462" s="3" t="s">
        <v>7774</v>
      </c>
      <c r="D2462">
        <v>800</v>
      </c>
      <c r="E2462">
        <v>875</v>
      </c>
      <c r="F2462" t="s">
        <v>8219</v>
      </c>
      <c r="G2462" t="s">
        <v>8224</v>
      </c>
      <c r="H2462" t="s">
        <v>8246</v>
      </c>
      <c r="I2462">
        <v>1466056689</v>
      </c>
      <c r="J2462">
        <v>1464847089</v>
      </c>
      <c r="K2462" t="b">
        <v>0</v>
      </c>
      <c r="L2462">
        <v>19</v>
      </c>
      <c r="M2462" t="b">
        <v>1</v>
      </c>
      <c r="N2462" t="s">
        <v>8271</v>
      </c>
      <c r="O2462" s="8">
        <f t="shared" si="266"/>
        <v>109.375</v>
      </c>
      <c r="P2462" s="9">
        <f t="shared" si="267"/>
        <v>46.05263157894737</v>
      </c>
      <c r="Q2462" t="s">
        <v>8317</v>
      </c>
      <c r="R2462" t="s">
        <v>8318</v>
      </c>
      <c r="S2462" s="13">
        <f t="shared" si="268"/>
        <v>42523.04038194444</v>
      </c>
      <c r="T2462" s="14">
        <f t="shared" si="269"/>
        <v>42537.04038194444</v>
      </c>
      <c r="U2462" s="13" t="str">
        <f t="shared" si="270"/>
        <v>Jun</v>
      </c>
      <c r="V2462" t="str">
        <f t="shared" si="271"/>
        <v>Jun</v>
      </c>
      <c r="W2462" t="str">
        <f t="shared" si="272"/>
        <v>2016</v>
      </c>
    </row>
    <row r="2463" spans="1:23" ht="45" x14ac:dyDescent="0.2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8">
        <f t="shared" si="266"/>
        <v>103.17033333333335</v>
      </c>
      <c r="P2463" s="9">
        <f t="shared" si="267"/>
        <v>53.363965517241382</v>
      </c>
      <c r="Q2463" t="s">
        <v>8317</v>
      </c>
      <c r="R2463" t="s">
        <v>8318</v>
      </c>
      <c r="S2463" s="13">
        <f t="shared" si="268"/>
        <v>42173.761793981474</v>
      </c>
      <c r="T2463" s="14">
        <f t="shared" si="269"/>
        <v>42203.761793981474</v>
      </c>
      <c r="U2463" s="13" t="str">
        <f t="shared" si="270"/>
        <v>Jun</v>
      </c>
      <c r="V2463" t="str">
        <f t="shared" si="271"/>
        <v>Jul</v>
      </c>
      <c r="W2463" t="str">
        <f t="shared" si="272"/>
        <v>2015</v>
      </c>
    </row>
    <row r="2464" spans="1:23" ht="45" x14ac:dyDescent="0.2">
      <c r="A2464">
        <v>3668</v>
      </c>
      <c r="B2464" s="3" t="s">
        <v>3665</v>
      </c>
      <c r="C2464" s="3" t="s">
        <v>7778</v>
      </c>
      <c r="D2464">
        <v>1000</v>
      </c>
      <c r="E2464">
        <v>1035</v>
      </c>
      <c r="F2464" t="s">
        <v>8219</v>
      </c>
      <c r="G2464" t="s">
        <v>8224</v>
      </c>
      <c r="H2464" t="s">
        <v>8246</v>
      </c>
      <c r="I2464">
        <v>1437676380</v>
      </c>
      <c r="J2464">
        <v>1435670452</v>
      </c>
      <c r="K2464" t="b">
        <v>0</v>
      </c>
      <c r="L2464">
        <v>28</v>
      </c>
      <c r="M2464" t="b">
        <v>1</v>
      </c>
      <c r="N2464" t="s">
        <v>8271</v>
      </c>
      <c r="O2464" s="8">
        <f t="shared" si="266"/>
        <v>103.49999999999999</v>
      </c>
      <c r="P2464" s="9">
        <f t="shared" si="267"/>
        <v>36.964285714285715</v>
      </c>
      <c r="Q2464" t="s">
        <v>8317</v>
      </c>
      <c r="R2464" t="s">
        <v>8318</v>
      </c>
      <c r="S2464" s="13">
        <f t="shared" si="268"/>
        <v>42185.347824074073</v>
      </c>
      <c r="T2464" s="14">
        <f t="shared" si="269"/>
        <v>42208.564583333333</v>
      </c>
      <c r="U2464" s="13" t="str">
        <f t="shared" si="270"/>
        <v>Jun</v>
      </c>
      <c r="V2464" t="str">
        <f t="shared" si="271"/>
        <v>Jul</v>
      </c>
      <c r="W2464" t="str">
        <f t="shared" si="272"/>
        <v>2015</v>
      </c>
    </row>
    <row r="2465" spans="1:23" ht="45" x14ac:dyDescent="0.2">
      <c r="A2465">
        <v>3671</v>
      </c>
      <c r="B2465" s="3" t="s">
        <v>3668</v>
      </c>
      <c r="C2465" s="3" t="s">
        <v>7781</v>
      </c>
      <c r="D2465">
        <v>3500</v>
      </c>
      <c r="E2465">
        <v>3530</v>
      </c>
      <c r="F2465" t="s">
        <v>8219</v>
      </c>
      <c r="G2465" t="s">
        <v>8224</v>
      </c>
      <c r="H2465" t="s">
        <v>8246</v>
      </c>
      <c r="I2465">
        <v>1405915140</v>
      </c>
      <c r="J2465">
        <v>1404140667</v>
      </c>
      <c r="K2465" t="b">
        <v>0</v>
      </c>
      <c r="L2465">
        <v>40</v>
      </c>
      <c r="M2465" t="b">
        <v>1</v>
      </c>
      <c r="N2465" t="s">
        <v>8271</v>
      </c>
      <c r="O2465" s="8">
        <f t="shared" si="266"/>
        <v>100.85714285714286</v>
      </c>
      <c r="P2465" s="9">
        <f t="shared" si="267"/>
        <v>88.25</v>
      </c>
      <c r="Q2465" t="s">
        <v>8317</v>
      </c>
      <c r="R2465" t="s">
        <v>8318</v>
      </c>
      <c r="S2465" s="13">
        <f t="shared" si="268"/>
        <v>41820.419756944444</v>
      </c>
      <c r="T2465" s="14">
        <f t="shared" si="269"/>
        <v>41840.957638888889</v>
      </c>
      <c r="U2465" s="13" t="str">
        <f t="shared" si="270"/>
        <v>Jun</v>
      </c>
      <c r="V2465" t="str">
        <f t="shared" si="271"/>
        <v>Jul</v>
      </c>
      <c r="W2465" t="str">
        <f t="shared" si="272"/>
        <v>2014</v>
      </c>
    </row>
    <row r="2466" spans="1:23" ht="30" x14ac:dyDescent="0.2">
      <c r="A2466">
        <v>3677</v>
      </c>
      <c r="B2466" s="3" t="s">
        <v>3674</v>
      </c>
      <c r="C2466" s="3" t="s">
        <v>7787</v>
      </c>
      <c r="D2466">
        <v>12000</v>
      </c>
      <c r="E2466">
        <v>12348.5</v>
      </c>
      <c r="F2466" t="s">
        <v>8219</v>
      </c>
      <c r="G2466" t="s">
        <v>8224</v>
      </c>
      <c r="H2466" t="s">
        <v>8246</v>
      </c>
      <c r="I2466">
        <v>1404359940</v>
      </c>
      <c r="J2466">
        <v>1402580818</v>
      </c>
      <c r="K2466" t="b">
        <v>0</v>
      </c>
      <c r="L2466">
        <v>199</v>
      </c>
      <c r="M2466" t="b">
        <v>1</v>
      </c>
      <c r="N2466" t="s">
        <v>8271</v>
      </c>
      <c r="O2466" s="8">
        <f t="shared" si="266"/>
        <v>102.90416666666667</v>
      </c>
      <c r="P2466" s="9">
        <f t="shared" si="267"/>
        <v>62.052763819095475</v>
      </c>
      <c r="Q2466" t="s">
        <v>8317</v>
      </c>
      <c r="R2466" t="s">
        <v>8318</v>
      </c>
      <c r="S2466" s="13">
        <f t="shared" si="268"/>
        <v>41802.365949074076</v>
      </c>
      <c r="T2466" s="14">
        <f t="shared" si="269"/>
        <v>41822.957638888889</v>
      </c>
      <c r="U2466" s="13" t="str">
        <f t="shared" si="270"/>
        <v>Jun</v>
      </c>
      <c r="V2466" t="str">
        <f t="shared" si="271"/>
        <v>Jul</v>
      </c>
      <c r="W2466" t="str">
        <f t="shared" si="272"/>
        <v>2014</v>
      </c>
    </row>
    <row r="2467" spans="1:23" ht="45" x14ac:dyDescent="0.2">
      <c r="A2467">
        <v>3702</v>
      </c>
      <c r="B2467" s="3" t="s">
        <v>3699</v>
      </c>
      <c r="C2467" s="3" t="s">
        <v>7812</v>
      </c>
      <c r="D2467">
        <v>3000</v>
      </c>
      <c r="E2467">
        <v>3275</v>
      </c>
      <c r="F2467" t="s">
        <v>8219</v>
      </c>
      <c r="G2467" t="s">
        <v>8225</v>
      </c>
      <c r="H2467" t="s">
        <v>8247</v>
      </c>
      <c r="I2467">
        <v>1468191540</v>
      </c>
      <c r="J2467">
        <v>1464958484</v>
      </c>
      <c r="K2467" t="b">
        <v>0</v>
      </c>
      <c r="L2467">
        <v>21</v>
      </c>
      <c r="M2467" t="b">
        <v>1</v>
      </c>
      <c r="N2467" t="s">
        <v>8271</v>
      </c>
      <c r="O2467" s="8">
        <f t="shared" si="266"/>
        <v>109.16666666666666</v>
      </c>
      <c r="P2467" s="9">
        <f t="shared" si="267"/>
        <v>155.95238095238096</v>
      </c>
      <c r="Q2467" t="s">
        <v>8317</v>
      </c>
      <c r="R2467" t="s">
        <v>8318</v>
      </c>
      <c r="S2467" s="13">
        <f t="shared" si="268"/>
        <v>42524.329675925925</v>
      </c>
      <c r="T2467" s="14">
        <f t="shared" si="269"/>
        <v>42561.749305555553</v>
      </c>
      <c r="U2467" s="13" t="str">
        <f t="shared" si="270"/>
        <v>Jun</v>
      </c>
      <c r="V2467" t="str">
        <f t="shared" si="271"/>
        <v>Jul</v>
      </c>
      <c r="W2467" t="str">
        <f t="shared" si="272"/>
        <v>2016</v>
      </c>
    </row>
    <row r="2468" spans="1:23" ht="45" x14ac:dyDescent="0.2">
      <c r="A2468">
        <v>3705</v>
      </c>
      <c r="B2468" s="3" t="s">
        <v>3702</v>
      </c>
      <c r="C2468" s="3" t="s">
        <v>7815</v>
      </c>
      <c r="D2468">
        <v>2827</v>
      </c>
      <c r="E2468">
        <v>2925</v>
      </c>
      <c r="F2468" t="s">
        <v>8219</v>
      </c>
      <c r="G2468" t="s">
        <v>8224</v>
      </c>
      <c r="H2468" t="s">
        <v>8246</v>
      </c>
      <c r="I2468">
        <v>1403546400</v>
      </c>
      <c r="J2468">
        <v>1401714114</v>
      </c>
      <c r="K2468" t="b">
        <v>0</v>
      </c>
      <c r="L2468">
        <v>35</v>
      </c>
      <c r="M2468" t="b">
        <v>1</v>
      </c>
      <c r="N2468" t="s">
        <v>8271</v>
      </c>
      <c r="O2468" s="8">
        <f t="shared" si="266"/>
        <v>103.46657233816768</v>
      </c>
      <c r="P2468" s="9">
        <f t="shared" si="267"/>
        <v>83.571428571428569</v>
      </c>
      <c r="Q2468" t="s">
        <v>8317</v>
      </c>
      <c r="R2468" t="s">
        <v>8318</v>
      </c>
      <c r="S2468" s="13">
        <f t="shared" si="268"/>
        <v>41792.334652777776</v>
      </c>
      <c r="T2468" s="14">
        <f t="shared" si="269"/>
        <v>41813.541666666664</v>
      </c>
      <c r="U2468" s="13" t="str">
        <f t="shared" si="270"/>
        <v>Jun</v>
      </c>
      <c r="V2468" t="str">
        <f t="shared" si="271"/>
        <v>Jun</v>
      </c>
      <c r="W2468" t="str">
        <f t="shared" si="272"/>
        <v>2014</v>
      </c>
    </row>
    <row r="2469" spans="1:23" ht="30" x14ac:dyDescent="0.2">
      <c r="A2469">
        <v>3707</v>
      </c>
      <c r="B2469" s="3" t="s">
        <v>3704</v>
      </c>
      <c r="C2469" s="3" t="s">
        <v>7817</v>
      </c>
      <c r="D2469">
        <v>1000</v>
      </c>
      <c r="E2469">
        <v>1860</v>
      </c>
      <c r="F2469" t="s">
        <v>8219</v>
      </c>
      <c r="G2469" t="s">
        <v>8224</v>
      </c>
      <c r="H2469" t="s">
        <v>8246</v>
      </c>
      <c r="I2469">
        <v>1469165160</v>
      </c>
      <c r="J2469">
        <v>1467335378</v>
      </c>
      <c r="K2469" t="b">
        <v>0</v>
      </c>
      <c r="L2469">
        <v>23</v>
      </c>
      <c r="M2469" t="b">
        <v>1</v>
      </c>
      <c r="N2469" t="s">
        <v>8271</v>
      </c>
      <c r="O2469" s="8">
        <f t="shared" si="266"/>
        <v>186</v>
      </c>
      <c r="P2469" s="9">
        <f t="shared" si="267"/>
        <v>80.869565217391298</v>
      </c>
      <c r="Q2469" t="s">
        <v>8317</v>
      </c>
      <c r="R2469" t="s">
        <v>8318</v>
      </c>
      <c r="S2469" s="13">
        <f t="shared" si="268"/>
        <v>42551.840023148143</v>
      </c>
      <c r="T2469" s="14">
        <f t="shared" si="269"/>
        <v>42573.018055555549</v>
      </c>
      <c r="U2469" s="13" t="str">
        <f t="shared" si="270"/>
        <v>Jun</v>
      </c>
      <c r="V2469" t="str">
        <f t="shared" si="271"/>
        <v>Jul</v>
      </c>
      <c r="W2469" t="str">
        <f t="shared" si="272"/>
        <v>2016</v>
      </c>
    </row>
    <row r="2470" spans="1:23" ht="45" x14ac:dyDescent="0.2">
      <c r="A2470">
        <v>3708</v>
      </c>
      <c r="B2470" s="3" t="s">
        <v>3705</v>
      </c>
      <c r="C2470" s="3" t="s">
        <v>7818</v>
      </c>
      <c r="D2470">
        <v>700</v>
      </c>
      <c r="E2470">
        <v>2100</v>
      </c>
      <c r="F2470" t="s">
        <v>8219</v>
      </c>
      <c r="G2470" t="s">
        <v>8224</v>
      </c>
      <c r="H2470" t="s">
        <v>8246</v>
      </c>
      <c r="I2470">
        <v>1404444286</v>
      </c>
      <c r="J2470">
        <v>1403234686</v>
      </c>
      <c r="K2470" t="b">
        <v>0</v>
      </c>
      <c r="L2470">
        <v>39</v>
      </c>
      <c r="M2470" t="b">
        <v>1</v>
      </c>
      <c r="N2470" t="s">
        <v>8271</v>
      </c>
      <c r="O2470" s="8">
        <f t="shared" si="266"/>
        <v>300</v>
      </c>
      <c r="P2470" s="9">
        <f t="shared" si="267"/>
        <v>53.846153846153847</v>
      </c>
      <c r="Q2470" t="s">
        <v>8317</v>
      </c>
      <c r="R2470" t="s">
        <v>8318</v>
      </c>
      <c r="S2470" s="13">
        <f t="shared" si="268"/>
        <v>41809.933865740742</v>
      </c>
      <c r="T2470" s="14">
        <f t="shared" si="269"/>
        <v>41823.933865740742</v>
      </c>
      <c r="U2470" s="13" t="str">
        <f t="shared" si="270"/>
        <v>Jun</v>
      </c>
      <c r="V2470" t="str">
        <f t="shared" si="271"/>
        <v>Jul</v>
      </c>
      <c r="W2470" t="str">
        <f t="shared" si="272"/>
        <v>2014</v>
      </c>
    </row>
    <row r="2471" spans="1:23" ht="30" x14ac:dyDescent="0.2">
      <c r="A2471">
        <v>3720</v>
      </c>
      <c r="B2471" s="3" t="s">
        <v>3717</v>
      </c>
      <c r="C2471" s="3" t="s">
        <v>7830</v>
      </c>
      <c r="D2471">
        <v>3300</v>
      </c>
      <c r="E2471">
        <v>3449</v>
      </c>
      <c r="F2471" t="s">
        <v>8219</v>
      </c>
      <c r="G2471" t="s">
        <v>8224</v>
      </c>
      <c r="H2471" t="s">
        <v>8246</v>
      </c>
      <c r="I2471">
        <v>1435881006</v>
      </c>
      <c r="J2471">
        <v>1433980206</v>
      </c>
      <c r="K2471" t="b">
        <v>0</v>
      </c>
      <c r="L2471">
        <v>40</v>
      </c>
      <c r="M2471" t="b">
        <v>1</v>
      </c>
      <c r="N2471" t="s">
        <v>8271</v>
      </c>
      <c r="O2471" s="8">
        <f t="shared" si="266"/>
        <v>104.51515151515152</v>
      </c>
      <c r="P2471" s="9">
        <f t="shared" si="267"/>
        <v>86.224999999999994</v>
      </c>
      <c r="Q2471" t="s">
        <v>8317</v>
      </c>
      <c r="R2471" t="s">
        <v>8318</v>
      </c>
      <c r="S2471" s="13">
        <f t="shared" si="268"/>
        <v>42165.784791666665</v>
      </c>
      <c r="T2471" s="14">
        <f t="shared" si="269"/>
        <v>42187.784791666665</v>
      </c>
      <c r="U2471" s="13" t="str">
        <f t="shared" si="270"/>
        <v>Jun</v>
      </c>
      <c r="V2471" t="str">
        <f t="shared" si="271"/>
        <v>Jul</v>
      </c>
      <c r="W2471" t="str">
        <f t="shared" si="272"/>
        <v>2015</v>
      </c>
    </row>
    <row r="2472" spans="1:23" ht="45" x14ac:dyDescent="0.2">
      <c r="A2472">
        <v>3754</v>
      </c>
      <c r="B2472" s="3" t="s">
        <v>3751</v>
      </c>
      <c r="C2472" s="3" t="s">
        <v>7864</v>
      </c>
      <c r="D2472">
        <v>2500</v>
      </c>
      <c r="E2472">
        <v>3000</v>
      </c>
      <c r="F2472" t="s">
        <v>8219</v>
      </c>
      <c r="G2472" t="s">
        <v>8224</v>
      </c>
      <c r="H2472" t="s">
        <v>8246</v>
      </c>
      <c r="I2472">
        <v>1406350740</v>
      </c>
      <c r="J2472">
        <v>1403125737</v>
      </c>
      <c r="K2472" t="b">
        <v>0</v>
      </c>
      <c r="L2472">
        <v>27</v>
      </c>
      <c r="M2472" t="b">
        <v>1</v>
      </c>
      <c r="N2472" t="s">
        <v>8305</v>
      </c>
      <c r="O2472" s="8">
        <f t="shared" si="266"/>
        <v>120</v>
      </c>
      <c r="P2472" s="9">
        <f t="shared" si="267"/>
        <v>111.11111111111111</v>
      </c>
      <c r="Q2472" t="s">
        <v>8317</v>
      </c>
      <c r="R2472" t="s">
        <v>8359</v>
      </c>
      <c r="S2472" s="13">
        <f t="shared" si="268"/>
        <v>41808.67288194444</v>
      </c>
      <c r="T2472" s="14">
        <f t="shared" si="269"/>
        <v>41845.999305555553</v>
      </c>
      <c r="U2472" s="13" t="str">
        <f t="shared" si="270"/>
        <v>Jun</v>
      </c>
      <c r="V2472" t="str">
        <f t="shared" si="271"/>
        <v>Jul</v>
      </c>
      <c r="W2472" t="str">
        <f t="shared" si="272"/>
        <v>2014</v>
      </c>
    </row>
    <row r="2473" spans="1:23" ht="30" x14ac:dyDescent="0.2">
      <c r="A2473">
        <v>3759</v>
      </c>
      <c r="B2473" s="3" t="s">
        <v>3756</v>
      </c>
      <c r="C2473" s="3" t="s">
        <v>7869</v>
      </c>
      <c r="D2473">
        <v>4000</v>
      </c>
      <c r="E2473">
        <v>4409.7700000000004</v>
      </c>
      <c r="F2473" t="s">
        <v>8219</v>
      </c>
      <c r="G2473" t="s">
        <v>8224</v>
      </c>
      <c r="H2473" t="s">
        <v>8246</v>
      </c>
      <c r="I2473">
        <v>1440556553</v>
      </c>
      <c r="J2473">
        <v>1435372553</v>
      </c>
      <c r="K2473" t="b">
        <v>0</v>
      </c>
      <c r="L2473">
        <v>88</v>
      </c>
      <c r="M2473" t="b">
        <v>1</v>
      </c>
      <c r="N2473" t="s">
        <v>8305</v>
      </c>
      <c r="O2473" s="8">
        <f t="shared" si="266"/>
        <v>110.24425000000002</v>
      </c>
      <c r="P2473" s="9">
        <f t="shared" si="267"/>
        <v>50.111022727272733</v>
      </c>
      <c r="Q2473" t="s">
        <v>8317</v>
      </c>
      <c r="R2473" t="s">
        <v>8359</v>
      </c>
      <c r="S2473" s="13">
        <f t="shared" si="268"/>
        <v>42181.899918981479</v>
      </c>
      <c r="T2473" s="14">
        <f t="shared" si="269"/>
        <v>42241.899918981479</v>
      </c>
      <c r="U2473" s="13" t="str">
        <f t="shared" si="270"/>
        <v>Jun</v>
      </c>
      <c r="V2473" t="str">
        <f t="shared" si="271"/>
        <v>Aug</v>
      </c>
      <c r="W2473" t="str">
        <f t="shared" si="272"/>
        <v>2015</v>
      </c>
    </row>
    <row r="2474" spans="1:23" ht="45" x14ac:dyDescent="0.2">
      <c r="A2474">
        <v>3761</v>
      </c>
      <c r="B2474" s="3" t="s">
        <v>3758</v>
      </c>
      <c r="C2474" s="3" t="s">
        <v>7871</v>
      </c>
      <c r="D2474">
        <v>500</v>
      </c>
      <c r="E2474">
        <v>500</v>
      </c>
      <c r="F2474" t="s">
        <v>8219</v>
      </c>
      <c r="G2474" t="s">
        <v>8225</v>
      </c>
      <c r="H2474" t="s">
        <v>8247</v>
      </c>
      <c r="I2474">
        <v>1439247600</v>
      </c>
      <c r="J2474">
        <v>1434625937</v>
      </c>
      <c r="K2474" t="b">
        <v>0</v>
      </c>
      <c r="L2474">
        <v>3</v>
      </c>
      <c r="M2474" t="b">
        <v>1</v>
      </c>
      <c r="N2474" t="s">
        <v>8305</v>
      </c>
      <c r="O2474" s="8">
        <f t="shared" si="266"/>
        <v>100</v>
      </c>
      <c r="P2474" s="9">
        <f t="shared" si="267"/>
        <v>166.66666666666666</v>
      </c>
      <c r="Q2474" t="s">
        <v>8317</v>
      </c>
      <c r="R2474" t="s">
        <v>8359</v>
      </c>
      <c r="S2474" s="13">
        <f t="shared" si="268"/>
        <v>42173.258530092593</v>
      </c>
      <c r="T2474" s="14">
        <f t="shared" si="269"/>
        <v>42226.749999999993</v>
      </c>
      <c r="U2474" s="13" t="str">
        <f t="shared" si="270"/>
        <v>Jun</v>
      </c>
      <c r="V2474" t="str">
        <f t="shared" si="271"/>
        <v>Aug</v>
      </c>
      <c r="W2474" t="str">
        <f t="shared" si="272"/>
        <v>2015</v>
      </c>
    </row>
    <row r="2475" spans="1:23" ht="45" x14ac:dyDescent="0.2">
      <c r="A2475">
        <v>3765</v>
      </c>
      <c r="B2475" s="3" t="s">
        <v>3762</v>
      </c>
      <c r="C2475" s="3" t="s">
        <v>7875</v>
      </c>
      <c r="D2475">
        <v>7000</v>
      </c>
      <c r="E2475">
        <v>7942</v>
      </c>
      <c r="F2475" t="s">
        <v>8219</v>
      </c>
      <c r="G2475" t="s">
        <v>8224</v>
      </c>
      <c r="H2475" t="s">
        <v>8246</v>
      </c>
      <c r="I2475">
        <v>1406745482</v>
      </c>
      <c r="J2475">
        <v>1404153482</v>
      </c>
      <c r="K2475" t="b">
        <v>0</v>
      </c>
      <c r="L2475">
        <v>107</v>
      </c>
      <c r="M2475" t="b">
        <v>1</v>
      </c>
      <c r="N2475" t="s">
        <v>8305</v>
      </c>
      <c r="O2475" s="8">
        <f t="shared" si="266"/>
        <v>113.45714285714286</v>
      </c>
      <c r="P2475" s="9">
        <f t="shared" si="267"/>
        <v>74.224299065420567</v>
      </c>
      <c r="Q2475" t="s">
        <v>8317</v>
      </c>
      <c r="R2475" t="s">
        <v>8359</v>
      </c>
      <c r="S2475" s="13">
        <f t="shared" si="268"/>
        <v>41820.568078703705</v>
      </c>
      <c r="T2475" s="14">
        <f t="shared" si="269"/>
        <v>41850.568078703705</v>
      </c>
      <c r="U2475" s="13" t="str">
        <f t="shared" si="270"/>
        <v>Jun</v>
      </c>
      <c r="V2475" t="str">
        <f t="shared" si="271"/>
        <v>Jul</v>
      </c>
      <c r="W2475" t="str">
        <f t="shared" si="272"/>
        <v>2014</v>
      </c>
    </row>
    <row r="2476" spans="1:23" ht="45" x14ac:dyDescent="0.2">
      <c r="A2476">
        <v>3776</v>
      </c>
      <c r="B2476" s="3" t="s">
        <v>3773</v>
      </c>
      <c r="C2476" s="3" t="s">
        <v>7886</v>
      </c>
      <c r="D2476">
        <v>8000</v>
      </c>
      <c r="E2476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8305</v>
      </c>
      <c r="O2476" s="8">
        <f t="shared" si="266"/>
        <v>106.71250000000001</v>
      </c>
      <c r="P2476" s="9">
        <f t="shared" si="267"/>
        <v>90.819148936170208</v>
      </c>
      <c r="Q2476" t="s">
        <v>8317</v>
      </c>
      <c r="R2476" t="s">
        <v>8359</v>
      </c>
      <c r="S2476" s="13">
        <f t="shared" si="268"/>
        <v>41814.159467592588</v>
      </c>
      <c r="T2476" s="14">
        <f t="shared" si="269"/>
        <v>41851.833333333328</v>
      </c>
      <c r="U2476" s="13" t="str">
        <f t="shared" si="270"/>
        <v>Jun</v>
      </c>
      <c r="V2476" t="str">
        <f t="shared" si="271"/>
        <v>Jul</v>
      </c>
      <c r="W2476" t="str">
        <f t="shared" si="272"/>
        <v>2014</v>
      </c>
    </row>
    <row r="2477" spans="1:23" ht="45" x14ac:dyDescent="0.2">
      <c r="A2477">
        <v>3780</v>
      </c>
      <c r="B2477" s="3" t="s">
        <v>3777</v>
      </c>
      <c r="C2477" s="3" t="s">
        <v>7890</v>
      </c>
      <c r="D2477">
        <v>2500</v>
      </c>
      <c r="E2477">
        <v>3000</v>
      </c>
      <c r="F2477" t="s">
        <v>8219</v>
      </c>
      <c r="G2477" t="s">
        <v>8224</v>
      </c>
      <c r="H2477" t="s">
        <v>8246</v>
      </c>
      <c r="I2477">
        <v>1436817960</v>
      </c>
      <c r="J2477">
        <v>1433999785</v>
      </c>
      <c r="K2477" t="b">
        <v>0</v>
      </c>
      <c r="L2477">
        <v>30</v>
      </c>
      <c r="M2477" t="b">
        <v>1</v>
      </c>
      <c r="N2477" t="s">
        <v>8305</v>
      </c>
      <c r="O2477" s="8">
        <f t="shared" si="266"/>
        <v>120</v>
      </c>
      <c r="P2477" s="9">
        <f t="shared" si="267"/>
        <v>100</v>
      </c>
      <c r="Q2477" t="s">
        <v>8317</v>
      </c>
      <c r="R2477" t="s">
        <v>8359</v>
      </c>
      <c r="S2477" s="13">
        <f t="shared" si="268"/>
        <v>42166.011400462965</v>
      </c>
      <c r="T2477" s="14">
        <f t="shared" si="269"/>
        <v>42198.629166666666</v>
      </c>
      <c r="U2477" s="13" t="str">
        <f t="shared" si="270"/>
        <v>Jun</v>
      </c>
      <c r="V2477" t="str">
        <f t="shared" si="271"/>
        <v>Jul</v>
      </c>
      <c r="W2477" t="str">
        <f t="shared" si="272"/>
        <v>2015</v>
      </c>
    </row>
    <row r="2478" spans="1:23" ht="45" x14ac:dyDescent="0.2">
      <c r="A2478">
        <v>3782</v>
      </c>
      <c r="B2478" s="3" t="s">
        <v>3779</v>
      </c>
      <c r="C2478" s="3" t="s">
        <v>7892</v>
      </c>
      <c r="D2478">
        <v>2000</v>
      </c>
      <c r="E2478">
        <v>2035</v>
      </c>
      <c r="F2478" t="s">
        <v>8219</v>
      </c>
      <c r="G2478" t="s">
        <v>8225</v>
      </c>
      <c r="H2478" t="s">
        <v>8247</v>
      </c>
      <c r="I2478">
        <v>1469401200</v>
      </c>
      <c r="J2478">
        <v>1466887297</v>
      </c>
      <c r="K2478" t="b">
        <v>0</v>
      </c>
      <c r="L2478">
        <v>27</v>
      </c>
      <c r="M2478" t="b">
        <v>1</v>
      </c>
      <c r="N2478" t="s">
        <v>8305</v>
      </c>
      <c r="O2478" s="8">
        <f t="shared" si="266"/>
        <v>101.75</v>
      </c>
      <c r="P2478" s="9">
        <f t="shared" si="267"/>
        <v>75.370370370370367</v>
      </c>
      <c r="Q2478" t="s">
        <v>8317</v>
      </c>
      <c r="R2478" t="s">
        <v>8359</v>
      </c>
      <c r="S2478" s="13">
        <f t="shared" si="268"/>
        <v>42546.653900462959</v>
      </c>
      <c r="T2478" s="14">
        <f t="shared" si="269"/>
        <v>42575.749999999993</v>
      </c>
      <c r="U2478" s="13" t="str">
        <f t="shared" si="270"/>
        <v>Jun</v>
      </c>
      <c r="V2478" t="str">
        <f t="shared" si="271"/>
        <v>Jul</v>
      </c>
      <c r="W2478" t="str">
        <f t="shared" si="272"/>
        <v>2016</v>
      </c>
    </row>
    <row r="2479" spans="1:23" ht="45" x14ac:dyDescent="0.2">
      <c r="A2479">
        <v>3784</v>
      </c>
      <c r="B2479" s="3" t="s">
        <v>3781</v>
      </c>
      <c r="C2479" s="3" t="s">
        <v>7894</v>
      </c>
      <c r="D2479">
        <v>1000</v>
      </c>
      <c r="E2479">
        <v>1150</v>
      </c>
      <c r="F2479" t="s">
        <v>8219</v>
      </c>
      <c r="G2479" t="s">
        <v>8229</v>
      </c>
      <c r="H2479" t="s">
        <v>8251</v>
      </c>
      <c r="I2479">
        <v>1468193532</v>
      </c>
      <c r="J2479">
        <v>1465601532</v>
      </c>
      <c r="K2479" t="b">
        <v>0</v>
      </c>
      <c r="L2479">
        <v>10</v>
      </c>
      <c r="M2479" t="b">
        <v>1</v>
      </c>
      <c r="N2479" t="s">
        <v>8305</v>
      </c>
      <c r="O2479" s="8">
        <f t="shared" si="266"/>
        <v>114.99999999999999</v>
      </c>
      <c r="P2479" s="9">
        <f t="shared" si="267"/>
        <v>115</v>
      </c>
      <c r="Q2479" t="s">
        <v>8317</v>
      </c>
      <c r="R2479" t="s">
        <v>8359</v>
      </c>
      <c r="S2479" s="13">
        <f t="shared" si="268"/>
        <v>42531.772361111107</v>
      </c>
      <c r="T2479" s="14">
        <f t="shared" si="269"/>
        <v>42561.772361111107</v>
      </c>
      <c r="U2479" s="13" t="str">
        <f t="shared" si="270"/>
        <v>Jun</v>
      </c>
      <c r="V2479" t="str">
        <f t="shared" si="271"/>
        <v>Jul</v>
      </c>
      <c r="W2479" t="str">
        <f t="shared" si="272"/>
        <v>2016</v>
      </c>
    </row>
    <row r="2480" spans="1:23" ht="45" x14ac:dyDescent="0.2">
      <c r="A2480">
        <v>3785</v>
      </c>
      <c r="B2480" s="3" t="s">
        <v>3782</v>
      </c>
      <c r="C2480" s="3" t="s">
        <v>7895</v>
      </c>
      <c r="D2480">
        <v>2000</v>
      </c>
      <c r="E2480">
        <v>3015</v>
      </c>
      <c r="F2480" t="s">
        <v>8219</v>
      </c>
      <c r="G2480" t="s">
        <v>8225</v>
      </c>
      <c r="H2480" t="s">
        <v>8247</v>
      </c>
      <c r="I2480">
        <v>1470132180</v>
      </c>
      <c r="J2480">
        <v>1467040769</v>
      </c>
      <c r="K2480" t="b">
        <v>0</v>
      </c>
      <c r="L2480">
        <v>30</v>
      </c>
      <c r="M2480" t="b">
        <v>1</v>
      </c>
      <c r="N2480" t="s">
        <v>8305</v>
      </c>
      <c r="O2480" s="8">
        <f t="shared" si="266"/>
        <v>150.75</v>
      </c>
      <c r="P2480" s="9">
        <f t="shared" si="267"/>
        <v>100.5</v>
      </c>
      <c r="Q2480" t="s">
        <v>8317</v>
      </c>
      <c r="R2480" t="s">
        <v>8359</v>
      </c>
      <c r="S2480" s="13">
        <f t="shared" si="268"/>
        <v>42548.430196759255</v>
      </c>
      <c r="T2480" s="14">
        <f t="shared" si="269"/>
        <v>42584.210416666661</v>
      </c>
      <c r="U2480" s="13" t="str">
        <f t="shared" si="270"/>
        <v>Jun</v>
      </c>
      <c r="V2480" t="str">
        <f t="shared" si="271"/>
        <v>Aug</v>
      </c>
      <c r="W2480" t="str">
        <f t="shared" si="272"/>
        <v>2016</v>
      </c>
    </row>
    <row r="2481" spans="1:23" ht="45" x14ac:dyDescent="0.2">
      <c r="A2481">
        <v>3787</v>
      </c>
      <c r="B2481" s="3" t="s">
        <v>3784</v>
      </c>
      <c r="C2481" s="3" t="s">
        <v>7897</v>
      </c>
      <c r="D2481">
        <v>350</v>
      </c>
      <c r="E2481">
        <v>351</v>
      </c>
      <c r="F2481" t="s">
        <v>8219</v>
      </c>
      <c r="G2481" t="s">
        <v>8224</v>
      </c>
      <c r="H2481" t="s">
        <v>8246</v>
      </c>
      <c r="I2481">
        <v>1436587140</v>
      </c>
      <c r="J2481">
        <v>1434113406</v>
      </c>
      <c r="K2481" t="b">
        <v>0</v>
      </c>
      <c r="L2481">
        <v>10</v>
      </c>
      <c r="M2481" t="b">
        <v>1</v>
      </c>
      <c r="N2481" t="s">
        <v>8305</v>
      </c>
      <c r="O2481" s="8">
        <f t="shared" si="266"/>
        <v>100.28571428571429</v>
      </c>
      <c r="P2481" s="9">
        <f t="shared" si="267"/>
        <v>35.1</v>
      </c>
      <c r="Q2481" t="s">
        <v>8317</v>
      </c>
      <c r="R2481" t="s">
        <v>8359</v>
      </c>
      <c r="S2481" s="13">
        <f t="shared" si="268"/>
        <v>42167.326458333329</v>
      </c>
      <c r="T2481" s="14">
        <f t="shared" si="269"/>
        <v>42195.957638888889</v>
      </c>
      <c r="U2481" s="13" t="str">
        <f t="shared" si="270"/>
        <v>Jun</v>
      </c>
      <c r="V2481" t="str">
        <f t="shared" si="271"/>
        <v>Jul</v>
      </c>
      <c r="W2481" t="str">
        <f t="shared" si="272"/>
        <v>2015</v>
      </c>
    </row>
    <row r="2482" spans="1:23" ht="45" x14ac:dyDescent="0.2">
      <c r="A2482">
        <v>3809</v>
      </c>
      <c r="B2482" s="3" t="s">
        <v>3806</v>
      </c>
      <c r="C2482" s="3" t="s">
        <v>7919</v>
      </c>
      <c r="D2482">
        <v>2000</v>
      </c>
      <c r="E2482">
        <v>2025</v>
      </c>
      <c r="F2482" t="s">
        <v>8219</v>
      </c>
      <c r="G2482" t="s">
        <v>8225</v>
      </c>
      <c r="H2482" t="s">
        <v>8247</v>
      </c>
      <c r="I2482">
        <v>1406761200</v>
      </c>
      <c r="J2482">
        <v>1402403907</v>
      </c>
      <c r="K2482" t="b">
        <v>0</v>
      </c>
      <c r="L2482">
        <v>38</v>
      </c>
      <c r="M2482" t="b">
        <v>1</v>
      </c>
      <c r="N2482" t="s">
        <v>8271</v>
      </c>
      <c r="O2482" s="8">
        <f t="shared" si="266"/>
        <v>101.25</v>
      </c>
      <c r="P2482" s="9">
        <f t="shared" si="267"/>
        <v>53.289473684210527</v>
      </c>
      <c r="Q2482" t="s">
        <v>8317</v>
      </c>
      <c r="R2482" t="s">
        <v>8318</v>
      </c>
      <c r="S2482" s="13">
        <f t="shared" si="268"/>
        <v>41800.318368055552</v>
      </c>
      <c r="T2482" s="14">
        <f t="shared" si="269"/>
        <v>41850.75</v>
      </c>
      <c r="U2482" s="13" t="str">
        <f t="shared" si="270"/>
        <v>Jun</v>
      </c>
      <c r="V2482" t="str">
        <f t="shared" si="271"/>
        <v>Jul</v>
      </c>
      <c r="W2482" t="str">
        <f t="shared" si="272"/>
        <v>2014</v>
      </c>
    </row>
    <row r="2483" spans="1:23" ht="60" x14ac:dyDescent="0.2">
      <c r="A2483">
        <v>3816</v>
      </c>
      <c r="B2483" s="3" t="s">
        <v>3813</v>
      </c>
      <c r="C2483" s="3" t="s">
        <v>7926</v>
      </c>
      <c r="D2483">
        <v>1500</v>
      </c>
      <c r="E2483">
        <v>1788.57</v>
      </c>
      <c r="F2483" t="s">
        <v>8219</v>
      </c>
      <c r="G2483" t="s">
        <v>8224</v>
      </c>
      <c r="H2483" t="s">
        <v>8246</v>
      </c>
      <c r="I2483">
        <v>1405614823</v>
      </c>
      <c r="J2483">
        <v>1403022823</v>
      </c>
      <c r="K2483" t="b">
        <v>0</v>
      </c>
      <c r="L2483">
        <v>37</v>
      </c>
      <c r="M2483" t="b">
        <v>1</v>
      </c>
      <c r="N2483" t="s">
        <v>8271</v>
      </c>
      <c r="O2483" s="8">
        <f t="shared" si="266"/>
        <v>119.238</v>
      </c>
      <c r="P2483" s="9">
        <f t="shared" si="267"/>
        <v>48.339729729729726</v>
      </c>
      <c r="Q2483" t="s">
        <v>8317</v>
      </c>
      <c r="R2483" t="s">
        <v>8318</v>
      </c>
      <c r="S2483" s="13">
        <f t="shared" si="268"/>
        <v>41807.481747685182</v>
      </c>
      <c r="T2483" s="14">
        <f t="shared" si="269"/>
        <v>41837.481747685182</v>
      </c>
      <c r="U2483" s="13" t="str">
        <f t="shared" si="270"/>
        <v>Jun</v>
      </c>
      <c r="V2483" t="str">
        <f t="shared" si="271"/>
        <v>Jul</v>
      </c>
      <c r="W2483" t="str">
        <f t="shared" si="272"/>
        <v>2014</v>
      </c>
    </row>
    <row r="2484" spans="1:23" ht="30" x14ac:dyDescent="0.2">
      <c r="A2484">
        <v>3819</v>
      </c>
      <c r="B2484" s="3" t="s">
        <v>3816</v>
      </c>
      <c r="C2484" s="3" t="s">
        <v>7817</v>
      </c>
      <c r="D2484">
        <v>1000</v>
      </c>
      <c r="E2484">
        <v>1064</v>
      </c>
      <c r="F2484" t="s">
        <v>8219</v>
      </c>
      <c r="G2484" t="s">
        <v>8224</v>
      </c>
      <c r="H2484" t="s">
        <v>8246</v>
      </c>
      <c r="I2484">
        <v>1437166920</v>
      </c>
      <c r="J2484">
        <v>1435554104</v>
      </c>
      <c r="K2484" t="b">
        <v>0</v>
      </c>
      <c r="L2484">
        <v>26</v>
      </c>
      <c r="M2484" t="b">
        <v>1</v>
      </c>
      <c r="N2484" t="s">
        <v>8271</v>
      </c>
      <c r="O2484" s="8">
        <f t="shared" si="266"/>
        <v>106.4</v>
      </c>
      <c r="P2484" s="9">
        <f t="shared" si="267"/>
        <v>40.92307692307692</v>
      </c>
      <c r="Q2484" t="s">
        <v>8317</v>
      </c>
      <c r="R2484" t="s">
        <v>8318</v>
      </c>
      <c r="S2484" s="13">
        <f t="shared" si="268"/>
        <v>42184.001203703701</v>
      </c>
      <c r="T2484" s="14">
        <f t="shared" si="269"/>
        <v>42202.668055555558</v>
      </c>
      <c r="U2484" s="13" t="str">
        <f t="shared" si="270"/>
        <v>Jun</v>
      </c>
      <c r="V2484" t="str">
        <f t="shared" si="271"/>
        <v>Jul</v>
      </c>
      <c r="W2484" t="str">
        <f t="shared" si="272"/>
        <v>2015</v>
      </c>
    </row>
    <row r="2485" spans="1:23" ht="45" x14ac:dyDescent="0.2">
      <c r="A2485">
        <v>3820</v>
      </c>
      <c r="B2485" s="3" t="s">
        <v>3817</v>
      </c>
      <c r="C2485" s="3" t="s">
        <v>7929</v>
      </c>
      <c r="D2485">
        <v>300</v>
      </c>
      <c r="E2485">
        <v>430</v>
      </c>
      <c r="F2485" t="s">
        <v>8219</v>
      </c>
      <c r="G2485" t="s">
        <v>8225</v>
      </c>
      <c r="H2485" t="s">
        <v>8247</v>
      </c>
      <c r="I2485">
        <v>1436110717</v>
      </c>
      <c r="J2485">
        <v>1433518717</v>
      </c>
      <c r="K2485" t="b">
        <v>0</v>
      </c>
      <c r="L2485">
        <v>20</v>
      </c>
      <c r="M2485" t="b">
        <v>1</v>
      </c>
      <c r="N2485" t="s">
        <v>8271</v>
      </c>
      <c r="O2485" s="8">
        <f t="shared" si="266"/>
        <v>143.33333333333334</v>
      </c>
      <c r="P2485" s="9">
        <f t="shared" si="267"/>
        <v>21.5</v>
      </c>
      <c r="Q2485" t="s">
        <v>8317</v>
      </c>
      <c r="R2485" t="s">
        <v>8318</v>
      </c>
      <c r="S2485" s="13">
        <f t="shared" si="268"/>
        <v>42160.443483796298</v>
      </c>
      <c r="T2485" s="14">
        <f t="shared" si="269"/>
        <v>42190.443483796298</v>
      </c>
      <c r="U2485" s="13" t="str">
        <f t="shared" si="270"/>
        <v>Jun</v>
      </c>
      <c r="V2485" t="str">
        <f t="shared" si="271"/>
        <v>Jul</v>
      </c>
      <c r="W2485" t="str">
        <f t="shared" si="272"/>
        <v>2015</v>
      </c>
    </row>
    <row r="2486" spans="1:23" ht="45" x14ac:dyDescent="0.2">
      <c r="A2486">
        <v>3823</v>
      </c>
      <c r="B2486" s="3" t="s">
        <v>3820</v>
      </c>
      <c r="C2486" s="3" t="s">
        <v>7932</v>
      </c>
      <c r="D2486">
        <v>2500</v>
      </c>
      <c r="E2486">
        <v>2650</v>
      </c>
      <c r="F2486" t="s">
        <v>8219</v>
      </c>
      <c r="G2486" t="s">
        <v>8224</v>
      </c>
      <c r="H2486" t="s">
        <v>8246</v>
      </c>
      <c r="I2486">
        <v>1437364740</v>
      </c>
      <c r="J2486">
        <v>1434405044</v>
      </c>
      <c r="K2486" t="b">
        <v>0</v>
      </c>
      <c r="L2486">
        <v>41</v>
      </c>
      <c r="M2486" t="b">
        <v>1</v>
      </c>
      <c r="N2486" t="s">
        <v>8271</v>
      </c>
      <c r="O2486" s="8">
        <f t="shared" si="266"/>
        <v>106</v>
      </c>
      <c r="P2486" s="9">
        <f t="shared" si="267"/>
        <v>64.634146341463421</v>
      </c>
      <c r="Q2486" t="s">
        <v>8317</v>
      </c>
      <c r="R2486" t="s">
        <v>8318</v>
      </c>
      <c r="S2486" s="13">
        <f t="shared" si="268"/>
        <v>42170.701898148145</v>
      </c>
      <c r="T2486" s="14">
        <f t="shared" si="269"/>
        <v>42204.957638888889</v>
      </c>
      <c r="U2486" s="13" t="str">
        <f t="shared" si="270"/>
        <v>Jun</v>
      </c>
      <c r="V2486" t="str">
        <f t="shared" si="271"/>
        <v>Jul</v>
      </c>
      <c r="W2486" t="str">
        <f t="shared" si="272"/>
        <v>2015</v>
      </c>
    </row>
    <row r="2487" spans="1:23" ht="45" x14ac:dyDescent="0.2">
      <c r="A2487">
        <v>9</v>
      </c>
      <c r="B2487" s="3" t="s">
        <v>11</v>
      </c>
      <c r="C2487" s="3" t="s">
        <v>4120</v>
      </c>
      <c r="D2487">
        <v>500</v>
      </c>
      <c r="E2487">
        <v>629.99</v>
      </c>
      <c r="F2487" t="s">
        <v>8219</v>
      </c>
      <c r="G2487" t="s">
        <v>8224</v>
      </c>
      <c r="H2487" t="s">
        <v>8246</v>
      </c>
      <c r="I2487">
        <v>1460860144</v>
      </c>
      <c r="J2487">
        <v>1458268144</v>
      </c>
      <c r="K2487" t="b">
        <v>0</v>
      </c>
      <c r="L2487">
        <v>20</v>
      </c>
      <c r="M2487" t="b">
        <v>1</v>
      </c>
      <c r="N2487" t="s">
        <v>8265</v>
      </c>
      <c r="O2487" s="8">
        <f t="shared" si="266"/>
        <v>125.998</v>
      </c>
      <c r="P2487" s="9">
        <f t="shared" si="267"/>
        <v>31.499500000000001</v>
      </c>
      <c r="Q2487" t="s">
        <v>8310</v>
      </c>
      <c r="R2487" t="s">
        <v>8311</v>
      </c>
      <c r="S2487" s="13">
        <f t="shared" si="268"/>
        <v>42446.895185185182</v>
      </c>
      <c r="T2487" s="14">
        <f t="shared" si="269"/>
        <v>42476.895185185182</v>
      </c>
      <c r="U2487" s="13" t="str">
        <f t="shared" si="270"/>
        <v>Mar</v>
      </c>
      <c r="V2487" t="str">
        <f t="shared" si="271"/>
        <v>Apr</v>
      </c>
      <c r="W2487" t="str">
        <f t="shared" si="272"/>
        <v>2016</v>
      </c>
    </row>
    <row r="2488" spans="1:23" ht="30" x14ac:dyDescent="0.2">
      <c r="A2488">
        <v>36</v>
      </c>
      <c r="B2488" s="3" t="s">
        <v>38</v>
      </c>
      <c r="C2488" s="3" t="s">
        <v>4147</v>
      </c>
      <c r="D2488">
        <v>6000</v>
      </c>
      <c r="E2488">
        <v>8529</v>
      </c>
      <c r="F2488" t="s">
        <v>8219</v>
      </c>
      <c r="G2488" t="s">
        <v>8224</v>
      </c>
      <c r="H2488" t="s">
        <v>8246</v>
      </c>
      <c r="I2488">
        <v>1428128525</v>
      </c>
      <c r="J2488">
        <v>1425540125</v>
      </c>
      <c r="K2488" t="b">
        <v>0</v>
      </c>
      <c r="L2488">
        <v>44</v>
      </c>
      <c r="M2488" t="b">
        <v>1</v>
      </c>
      <c r="N2488" t="s">
        <v>8265</v>
      </c>
      <c r="O2488" s="8">
        <f t="shared" si="266"/>
        <v>142.15</v>
      </c>
      <c r="P2488" s="9">
        <f t="shared" si="267"/>
        <v>193.84090909090909</v>
      </c>
      <c r="Q2488" t="s">
        <v>8310</v>
      </c>
      <c r="R2488" t="s">
        <v>8311</v>
      </c>
      <c r="S2488" s="13">
        <f t="shared" si="268"/>
        <v>42068.098668981482</v>
      </c>
      <c r="T2488" s="14">
        <f t="shared" si="269"/>
        <v>42098.05700231481</v>
      </c>
      <c r="U2488" s="13" t="str">
        <f t="shared" si="270"/>
        <v>Mar</v>
      </c>
      <c r="V2488" t="str">
        <f t="shared" si="271"/>
        <v>Apr</v>
      </c>
      <c r="W2488" t="str">
        <f t="shared" si="272"/>
        <v>2015</v>
      </c>
    </row>
    <row r="2489" spans="1:23" ht="45" x14ac:dyDescent="0.2">
      <c r="A2489">
        <v>45</v>
      </c>
      <c r="B2489" s="3" t="s">
        <v>47</v>
      </c>
      <c r="C2489" s="3" t="s">
        <v>4156</v>
      </c>
      <c r="D2489">
        <v>5000</v>
      </c>
      <c r="E2489">
        <v>6000</v>
      </c>
      <c r="F2489" t="s">
        <v>8219</v>
      </c>
      <c r="G2489" t="s">
        <v>8224</v>
      </c>
      <c r="H2489" t="s">
        <v>8246</v>
      </c>
      <c r="I2489">
        <v>1461769107</v>
      </c>
      <c r="J2489">
        <v>1459177107</v>
      </c>
      <c r="K2489" t="b">
        <v>0</v>
      </c>
      <c r="L2489">
        <v>61</v>
      </c>
      <c r="M2489" t="b">
        <v>1</v>
      </c>
      <c r="N2489" t="s">
        <v>8265</v>
      </c>
      <c r="O2489" s="8">
        <f t="shared" si="266"/>
        <v>120</v>
      </c>
      <c r="P2489" s="9">
        <f t="shared" si="267"/>
        <v>98.360655737704917</v>
      </c>
      <c r="Q2489" t="s">
        <v>8310</v>
      </c>
      <c r="R2489" t="s">
        <v>8311</v>
      </c>
      <c r="S2489" s="13">
        <f t="shared" si="268"/>
        <v>42457.415590277778</v>
      </c>
      <c r="T2489" s="14">
        <f t="shared" si="269"/>
        <v>42487.415590277778</v>
      </c>
      <c r="U2489" s="13" t="str">
        <f t="shared" si="270"/>
        <v>Mar</v>
      </c>
      <c r="V2489" t="str">
        <f t="shared" si="271"/>
        <v>Apr</v>
      </c>
      <c r="W2489" t="str">
        <f t="shared" si="272"/>
        <v>2016</v>
      </c>
    </row>
    <row r="2490" spans="1:23" ht="30" x14ac:dyDescent="0.2">
      <c r="A2490">
        <v>53</v>
      </c>
      <c r="B2490" s="3" t="s">
        <v>55</v>
      </c>
      <c r="C2490" s="3" t="s">
        <v>4164</v>
      </c>
      <c r="D2490">
        <v>3000</v>
      </c>
      <c r="E2490">
        <v>3289</v>
      </c>
      <c r="F2490" t="s">
        <v>8219</v>
      </c>
      <c r="G2490" t="s">
        <v>8224</v>
      </c>
      <c r="H2490" t="s">
        <v>8246</v>
      </c>
      <c r="I2490">
        <v>1396648800</v>
      </c>
      <c r="J2490">
        <v>1395407445</v>
      </c>
      <c r="K2490" t="b">
        <v>0</v>
      </c>
      <c r="L2490">
        <v>117</v>
      </c>
      <c r="M2490" t="b">
        <v>1</v>
      </c>
      <c r="N2490" t="s">
        <v>8265</v>
      </c>
      <c r="O2490" s="8">
        <f t="shared" si="266"/>
        <v>109.63333333333334</v>
      </c>
      <c r="P2490" s="9">
        <f t="shared" si="267"/>
        <v>28.111111111111111</v>
      </c>
      <c r="Q2490" t="s">
        <v>8310</v>
      </c>
      <c r="R2490" t="s">
        <v>8311</v>
      </c>
      <c r="S2490" s="13">
        <f t="shared" si="268"/>
        <v>41719.340798611105</v>
      </c>
      <c r="T2490" s="14">
        <f t="shared" si="269"/>
        <v>41733.708333333328</v>
      </c>
      <c r="U2490" s="13" t="str">
        <f t="shared" si="270"/>
        <v>Mar</v>
      </c>
      <c r="V2490" t="str">
        <f t="shared" si="271"/>
        <v>Apr</v>
      </c>
      <c r="W2490" t="str">
        <f t="shared" si="272"/>
        <v>2014</v>
      </c>
    </row>
    <row r="2491" spans="1:23" ht="45" x14ac:dyDescent="0.2">
      <c r="A2491">
        <v>57</v>
      </c>
      <c r="B2491" s="3" t="s">
        <v>59</v>
      </c>
      <c r="C2491" s="3" t="s">
        <v>4168</v>
      </c>
      <c r="D2491">
        <v>15000</v>
      </c>
      <c r="E2491">
        <v>15285</v>
      </c>
      <c r="F2491" t="s">
        <v>8219</v>
      </c>
      <c r="G2491" t="s">
        <v>8224</v>
      </c>
      <c r="H2491" t="s">
        <v>8246</v>
      </c>
      <c r="I2491">
        <v>1429991962</v>
      </c>
      <c r="J2491">
        <v>1427399962</v>
      </c>
      <c r="K2491" t="b">
        <v>0</v>
      </c>
      <c r="L2491">
        <v>69</v>
      </c>
      <c r="M2491" t="b">
        <v>1</v>
      </c>
      <c r="N2491" t="s">
        <v>8265</v>
      </c>
      <c r="O2491" s="8">
        <f t="shared" si="266"/>
        <v>101.89999999999999</v>
      </c>
      <c r="P2491" s="9">
        <f t="shared" si="267"/>
        <v>221.52173913043478</v>
      </c>
      <c r="Q2491" t="s">
        <v>8310</v>
      </c>
      <c r="R2491" t="s">
        <v>8311</v>
      </c>
      <c r="S2491" s="13">
        <f t="shared" si="268"/>
        <v>42089.624560185184</v>
      </c>
      <c r="T2491" s="14">
        <f t="shared" si="269"/>
        <v>42119.624560185184</v>
      </c>
      <c r="U2491" s="13" t="str">
        <f t="shared" si="270"/>
        <v>Mar</v>
      </c>
      <c r="V2491" t="str">
        <f t="shared" si="271"/>
        <v>Apr</v>
      </c>
      <c r="W2491" t="str">
        <f t="shared" si="272"/>
        <v>2015</v>
      </c>
    </row>
    <row r="2492" spans="1:23" ht="45" x14ac:dyDescent="0.2">
      <c r="A2492">
        <v>60</v>
      </c>
      <c r="B2492" s="3" t="s">
        <v>62</v>
      </c>
      <c r="C2492" s="3" t="s">
        <v>4171</v>
      </c>
      <c r="D2492">
        <v>4500</v>
      </c>
      <c r="E2492">
        <v>4648.33</v>
      </c>
      <c r="F2492" t="s">
        <v>8219</v>
      </c>
      <c r="G2492" t="s">
        <v>8225</v>
      </c>
      <c r="H2492" t="s">
        <v>8247</v>
      </c>
      <c r="I2492">
        <v>1395532800</v>
      </c>
      <c r="J2492">
        <v>1393882717</v>
      </c>
      <c r="K2492" t="b">
        <v>0</v>
      </c>
      <c r="L2492">
        <v>108</v>
      </c>
      <c r="M2492" t="b">
        <v>1</v>
      </c>
      <c r="N2492" t="s">
        <v>8266</v>
      </c>
      <c r="O2492" s="8">
        <f t="shared" si="266"/>
        <v>103.29622222222221</v>
      </c>
      <c r="P2492" s="9">
        <f t="shared" si="267"/>
        <v>43.040092592592593</v>
      </c>
      <c r="Q2492" t="s">
        <v>8310</v>
      </c>
      <c r="R2492" t="s">
        <v>8312</v>
      </c>
      <c r="S2492" s="13">
        <f t="shared" si="268"/>
        <v>41701.693483796298</v>
      </c>
      <c r="T2492" s="14">
        <f t="shared" si="269"/>
        <v>41720.791666666664</v>
      </c>
      <c r="U2492" s="13" t="str">
        <f t="shared" si="270"/>
        <v>Mar</v>
      </c>
      <c r="V2492" t="str">
        <f t="shared" si="271"/>
        <v>Mar</v>
      </c>
      <c r="W2492" t="str">
        <f t="shared" si="272"/>
        <v>2014</v>
      </c>
    </row>
    <row r="2493" spans="1:23" ht="45" x14ac:dyDescent="0.2">
      <c r="A2493">
        <v>71</v>
      </c>
      <c r="B2493" s="3" t="s">
        <v>73</v>
      </c>
      <c r="C2493" s="3" t="s">
        <v>4182</v>
      </c>
      <c r="D2493">
        <v>1800</v>
      </c>
      <c r="E2493">
        <v>2231</v>
      </c>
      <c r="F2493" t="s">
        <v>8219</v>
      </c>
      <c r="G2493" t="s">
        <v>8224</v>
      </c>
      <c r="H2493" t="s">
        <v>8246</v>
      </c>
      <c r="I2493">
        <v>1338186657</v>
      </c>
      <c r="J2493">
        <v>1333002657</v>
      </c>
      <c r="K2493" t="b">
        <v>0</v>
      </c>
      <c r="L2493">
        <v>32</v>
      </c>
      <c r="M2493" t="b">
        <v>1</v>
      </c>
      <c r="N2493" t="s">
        <v>8266</v>
      </c>
      <c r="O2493" s="8">
        <f t="shared" si="266"/>
        <v>123.94444444444443</v>
      </c>
      <c r="P2493" s="9">
        <f t="shared" si="267"/>
        <v>69.71875</v>
      </c>
      <c r="Q2493" t="s">
        <v>8310</v>
      </c>
      <c r="R2493" t="s">
        <v>8312</v>
      </c>
      <c r="S2493" s="13">
        <f t="shared" si="268"/>
        <v>40997.063159722216</v>
      </c>
      <c r="T2493" s="14">
        <f t="shared" si="269"/>
        <v>41057.063159722216</v>
      </c>
      <c r="U2493" s="13" t="str">
        <f t="shared" si="270"/>
        <v>Mar</v>
      </c>
      <c r="V2493" t="str">
        <f t="shared" si="271"/>
        <v>May</v>
      </c>
      <c r="W2493" t="str">
        <f t="shared" si="272"/>
        <v>2012</v>
      </c>
    </row>
    <row r="2494" spans="1:23" ht="45" x14ac:dyDescent="0.2">
      <c r="A2494">
        <v>75</v>
      </c>
      <c r="B2494" s="3" t="s">
        <v>77</v>
      </c>
      <c r="C2494" s="3" t="s">
        <v>4186</v>
      </c>
      <c r="D2494">
        <v>3500</v>
      </c>
      <c r="E2494">
        <v>4040</v>
      </c>
      <c r="F2494" t="s">
        <v>8219</v>
      </c>
      <c r="G2494" t="s">
        <v>8224</v>
      </c>
      <c r="H2494" t="s">
        <v>8246</v>
      </c>
      <c r="I2494">
        <v>1366693272</v>
      </c>
      <c r="J2494">
        <v>1364101272</v>
      </c>
      <c r="K2494" t="b">
        <v>0</v>
      </c>
      <c r="L2494">
        <v>47</v>
      </c>
      <c r="M2494" t="b">
        <v>1</v>
      </c>
      <c r="N2494" t="s">
        <v>8266</v>
      </c>
      <c r="O2494" s="8">
        <f t="shared" si="266"/>
        <v>115.42857142857143</v>
      </c>
      <c r="P2494" s="9">
        <f t="shared" si="267"/>
        <v>85.957446808510639</v>
      </c>
      <c r="Q2494" t="s">
        <v>8310</v>
      </c>
      <c r="R2494" t="s">
        <v>8312</v>
      </c>
      <c r="S2494" s="13">
        <f t="shared" si="268"/>
        <v>41357.000833333332</v>
      </c>
      <c r="T2494" s="14">
        <f t="shared" si="269"/>
        <v>41387.000833333332</v>
      </c>
      <c r="U2494" s="13" t="str">
        <f t="shared" si="270"/>
        <v>Mar</v>
      </c>
      <c r="V2494" t="str">
        <f t="shared" si="271"/>
        <v>Apr</v>
      </c>
      <c r="W2494" t="str">
        <f t="shared" si="272"/>
        <v>2013</v>
      </c>
    </row>
    <row r="2495" spans="1:23" ht="45" x14ac:dyDescent="0.2">
      <c r="A2495">
        <v>77</v>
      </c>
      <c r="B2495" s="3" t="s">
        <v>79</v>
      </c>
      <c r="C2495" s="3" t="s">
        <v>4188</v>
      </c>
      <c r="D2495">
        <v>400</v>
      </c>
      <c r="E2495">
        <v>1570</v>
      </c>
      <c r="F2495" t="s">
        <v>8219</v>
      </c>
      <c r="G2495" t="s">
        <v>8224</v>
      </c>
      <c r="H2495" t="s">
        <v>8246</v>
      </c>
      <c r="I2495">
        <v>1337569140</v>
      </c>
      <c r="J2495">
        <v>1332991717</v>
      </c>
      <c r="K2495" t="b">
        <v>0</v>
      </c>
      <c r="L2495">
        <v>26</v>
      </c>
      <c r="M2495" t="b">
        <v>1</v>
      </c>
      <c r="N2495" t="s">
        <v>8266</v>
      </c>
      <c r="O2495" s="8">
        <f t="shared" si="266"/>
        <v>392.5</v>
      </c>
      <c r="P2495" s="9">
        <f t="shared" si="267"/>
        <v>60.384615384615387</v>
      </c>
      <c r="Q2495" t="s">
        <v>8310</v>
      </c>
      <c r="R2495" t="s">
        <v>8312</v>
      </c>
      <c r="S2495" s="13">
        <f t="shared" si="268"/>
        <v>40996.936539351846</v>
      </c>
      <c r="T2495" s="14">
        <f t="shared" si="269"/>
        <v>41049.915972222218</v>
      </c>
      <c r="U2495" s="13" t="str">
        <f t="shared" si="270"/>
        <v>Mar</v>
      </c>
      <c r="V2495" t="str">
        <f t="shared" si="271"/>
        <v>May</v>
      </c>
      <c r="W2495" t="str">
        <f t="shared" si="272"/>
        <v>2012</v>
      </c>
    </row>
    <row r="2496" spans="1:23" ht="45" x14ac:dyDescent="0.2">
      <c r="A2496">
        <v>79</v>
      </c>
      <c r="B2496" s="3" t="s">
        <v>81</v>
      </c>
      <c r="C2496" s="3" t="s">
        <v>4190</v>
      </c>
      <c r="D2496">
        <v>1300</v>
      </c>
      <c r="E2496">
        <v>1651</v>
      </c>
      <c r="F2496" t="s">
        <v>8219</v>
      </c>
      <c r="G2496" t="s">
        <v>8225</v>
      </c>
      <c r="H2496" t="s">
        <v>8247</v>
      </c>
      <c r="I2496">
        <v>1398451093</v>
      </c>
      <c r="J2496">
        <v>1395859093</v>
      </c>
      <c r="K2496" t="b">
        <v>0</v>
      </c>
      <c r="L2496">
        <v>41</v>
      </c>
      <c r="M2496" t="b">
        <v>1</v>
      </c>
      <c r="N2496" t="s">
        <v>8266</v>
      </c>
      <c r="O2496" s="8">
        <f t="shared" si="266"/>
        <v>127</v>
      </c>
      <c r="P2496" s="9">
        <f t="shared" si="267"/>
        <v>40.268292682926827</v>
      </c>
      <c r="Q2496" t="s">
        <v>8310</v>
      </c>
      <c r="R2496" t="s">
        <v>8312</v>
      </c>
      <c r="S2496" s="13">
        <f t="shared" si="268"/>
        <v>41724.568206018514</v>
      </c>
      <c r="T2496" s="14">
        <f t="shared" si="269"/>
        <v>41754.568206018514</v>
      </c>
      <c r="U2496" s="13" t="str">
        <f t="shared" si="270"/>
        <v>Mar</v>
      </c>
      <c r="V2496" t="str">
        <f t="shared" si="271"/>
        <v>Apr</v>
      </c>
      <c r="W2496" t="str">
        <f t="shared" si="272"/>
        <v>2014</v>
      </c>
    </row>
    <row r="2497" spans="1:23" ht="45" x14ac:dyDescent="0.2">
      <c r="A2497">
        <v>91</v>
      </c>
      <c r="B2497" s="3" t="s">
        <v>93</v>
      </c>
      <c r="C2497" s="3" t="s">
        <v>4202</v>
      </c>
      <c r="D2497">
        <v>3000</v>
      </c>
      <c r="E2497">
        <v>3600</v>
      </c>
      <c r="F2497" t="s">
        <v>8219</v>
      </c>
      <c r="G2497" t="s">
        <v>8224</v>
      </c>
      <c r="H2497" t="s">
        <v>8246</v>
      </c>
      <c r="I2497">
        <v>1305625164</v>
      </c>
      <c r="J2497">
        <v>1300354764</v>
      </c>
      <c r="K2497" t="b">
        <v>0</v>
      </c>
      <c r="L2497">
        <v>46</v>
      </c>
      <c r="M2497" t="b">
        <v>1</v>
      </c>
      <c r="N2497" t="s">
        <v>8266</v>
      </c>
      <c r="O2497" s="8">
        <f t="shared" si="266"/>
        <v>120</v>
      </c>
      <c r="P2497" s="9">
        <f t="shared" si="267"/>
        <v>78.260869565217391</v>
      </c>
      <c r="Q2497" t="s">
        <v>8310</v>
      </c>
      <c r="R2497" t="s">
        <v>8312</v>
      </c>
      <c r="S2497" s="13">
        <f t="shared" si="268"/>
        <v>40619.194027777776</v>
      </c>
      <c r="T2497" s="14">
        <f t="shared" si="269"/>
        <v>40680.194027777776</v>
      </c>
      <c r="U2497" s="13" t="str">
        <f t="shared" si="270"/>
        <v>Mar</v>
      </c>
      <c r="V2497" t="str">
        <f t="shared" si="271"/>
        <v>May</v>
      </c>
      <c r="W2497" t="str">
        <f t="shared" si="272"/>
        <v>2011</v>
      </c>
    </row>
    <row r="2498" spans="1:23" ht="45" x14ac:dyDescent="0.2">
      <c r="A2498">
        <v>94</v>
      </c>
      <c r="B2498" s="3" t="s">
        <v>96</v>
      </c>
      <c r="C2498" s="3" t="s">
        <v>4205</v>
      </c>
      <c r="D2498">
        <v>250</v>
      </c>
      <c r="E2498">
        <v>260</v>
      </c>
      <c r="F2498" t="s">
        <v>8219</v>
      </c>
      <c r="G2498" t="s">
        <v>8225</v>
      </c>
      <c r="H2498" t="s">
        <v>8247</v>
      </c>
      <c r="I2498">
        <v>1396890822</v>
      </c>
      <c r="J2498">
        <v>1395162822</v>
      </c>
      <c r="K2498" t="b">
        <v>0</v>
      </c>
      <c r="L2498">
        <v>12</v>
      </c>
      <c r="M2498" t="b">
        <v>1</v>
      </c>
      <c r="N2498" t="s">
        <v>8266</v>
      </c>
      <c r="O2498" s="8">
        <f t="shared" ref="O2498:O2561" si="273">(E2498/D2498)*100</f>
        <v>104</v>
      </c>
      <c r="P2498" s="9">
        <f t="shared" ref="P2498:P2561" si="274">IFERROR(E2498/L2498,0)</f>
        <v>21.666666666666668</v>
      </c>
      <c r="Q2498" t="s">
        <v>8310</v>
      </c>
      <c r="R2498" t="s">
        <v>8312</v>
      </c>
      <c r="S2498" s="13">
        <f t="shared" ref="S2498:S2561" si="275">(J2498/86400)+25569+(-5/24)</f>
        <v>41716.509513888886</v>
      </c>
      <c r="T2498" s="14">
        <f t="shared" ref="T2498:T2561" si="276">(I2498/86400)+25569+(-5/24)</f>
        <v>41736.509513888886</v>
      </c>
      <c r="U2498" s="13" t="str">
        <f t="shared" ref="U2498:U2561" si="277">TEXT((S2498),"mmm")</f>
        <v>Mar</v>
      </c>
      <c r="V2498" t="str">
        <f t="shared" ref="V2498:V2561" si="278">TEXT((T2498),"mmm")</f>
        <v>Apr</v>
      </c>
      <c r="W2498" t="str">
        <f t="shared" ref="W2498:W2561" si="279">TEXT((S2498),"yyyy")</f>
        <v>2014</v>
      </c>
    </row>
    <row r="2499" spans="1:23" ht="30" x14ac:dyDescent="0.2">
      <c r="A2499">
        <v>104</v>
      </c>
      <c r="B2499" s="3" t="s">
        <v>106</v>
      </c>
      <c r="C2499" s="3" t="s">
        <v>4215</v>
      </c>
      <c r="D2499">
        <v>500</v>
      </c>
      <c r="E2499">
        <v>600</v>
      </c>
      <c r="F2499" t="s">
        <v>8219</v>
      </c>
      <c r="G2499" t="s">
        <v>8224</v>
      </c>
      <c r="H2499" t="s">
        <v>8246</v>
      </c>
      <c r="I2499">
        <v>1301792400</v>
      </c>
      <c r="J2499">
        <v>1299775266</v>
      </c>
      <c r="K2499" t="b">
        <v>0</v>
      </c>
      <c r="L2499">
        <v>10</v>
      </c>
      <c r="M2499" t="b">
        <v>1</v>
      </c>
      <c r="N2499" t="s">
        <v>8266</v>
      </c>
      <c r="O2499" s="8">
        <f t="shared" si="273"/>
        <v>120</v>
      </c>
      <c r="P2499" s="9">
        <f t="shared" si="274"/>
        <v>60</v>
      </c>
      <c r="Q2499" t="s">
        <v>8310</v>
      </c>
      <c r="R2499" t="s">
        <v>8312</v>
      </c>
      <c r="S2499" s="13">
        <f t="shared" si="275"/>
        <v>40612.486874999995</v>
      </c>
      <c r="T2499" s="14">
        <f t="shared" si="276"/>
        <v>40635.833333333328</v>
      </c>
      <c r="U2499" s="13" t="str">
        <f t="shared" si="277"/>
        <v>Mar</v>
      </c>
      <c r="V2499" t="str">
        <f t="shared" si="278"/>
        <v>Apr</v>
      </c>
      <c r="W2499" t="str">
        <f t="shared" si="279"/>
        <v>2011</v>
      </c>
    </row>
    <row r="2500" spans="1:23" x14ac:dyDescent="0.2">
      <c r="A2500">
        <v>106</v>
      </c>
      <c r="B2500" s="3" t="s">
        <v>108</v>
      </c>
      <c r="C2500" s="3" t="s">
        <v>4217</v>
      </c>
      <c r="D2500">
        <v>5000</v>
      </c>
      <c r="E2500">
        <v>5025</v>
      </c>
      <c r="F2500" t="s">
        <v>8219</v>
      </c>
      <c r="G2500" t="s">
        <v>8224</v>
      </c>
      <c r="H2500" t="s">
        <v>8246</v>
      </c>
      <c r="I2500">
        <v>1333391901</v>
      </c>
      <c r="J2500">
        <v>1332182301</v>
      </c>
      <c r="K2500" t="b">
        <v>0</v>
      </c>
      <c r="L2500">
        <v>27</v>
      </c>
      <c r="M2500" t="b">
        <v>1</v>
      </c>
      <c r="N2500" t="s">
        <v>8266</v>
      </c>
      <c r="O2500" s="8">
        <f t="shared" si="273"/>
        <v>100.49999999999999</v>
      </c>
      <c r="P2500" s="9">
        <f t="shared" si="274"/>
        <v>186.11111111111111</v>
      </c>
      <c r="Q2500" t="s">
        <v>8310</v>
      </c>
      <c r="R2500" t="s">
        <v>8312</v>
      </c>
      <c r="S2500" s="13">
        <f t="shared" si="275"/>
        <v>40987.568298611106</v>
      </c>
      <c r="T2500" s="14">
        <f t="shared" si="276"/>
        <v>41001.568298611106</v>
      </c>
      <c r="U2500" s="13" t="str">
        <f t="shared" si="277"/>
        <v>Mar</v>
      </c>
      <c r="V2500" t="str">
        <f t="shared" si="278"/>
        <v>Apr</v>
      </c>
      <c r="W2500" t="str">
        <f t="shared" si="279"/>
        <v>2012</v>
      </c>
    </row>
    <row r="2501" spans="1:23" ht="45" x14ac:dyDescent="0.2">
      <c r="A2501">
        <v>112</v>
      </c>
      <c r="B2501" s="3" t="s">
        <v>114</v>
      </c>
      <c r="C2501" s="3" t="s">
        <v>4223</v>
      </c>
      <c r="D2501">
        <v>5000</v>
      </c>
      <c r="E2501">
        <v>5200</v>
      </c>
      <c r="F2501" t="s">
        <v>8219</v>
      </c>
      <c r="G2501" t="s">
        <v>8224</v>
      </c>
      <c r="H2501" t="s">
        <v>8246</v>
      </c>
      <c r="I2501">
        <v>1397354400</v>
      </c>
      <c r="J2501">
        <v>1395277318</v>
      </c>
      <c r="K2501" t="b">
        <v>0</v>
      </c>
      <c r="L2501">
        <v>81</v>
      </c>
      <c r="M2501" t="b">
        <v>1</v>
      </c>
      <c r="N2501" t="s">
        <v>8266</v>
      </c>
      <c r="O2501" s="8">
        <f t="shared" si="273"/>
        <v>104</v>
      </c>
      <c r="P2501" s="9">
        <f t="shared" si="274"/>
        <v>64.197530864197532</v>
      </c>
      <c r="Q2501" t="s">
        <v>8310</v>
      </c>
      <c r="R2501" t="s">
        <v>8312</v>
      </c>
      <c r="S2501" s="13">
        <f t="shared" si="275"/>
        <v>41717.834699074076</v>
      </c>
      <c r="T2501" s="14">
        <f t="shared" si="276"/>
        <v>41741.875</v>
      </c>
      <c r="U2501" s="13" t="str">
        <f t="shared" si="277"/>
        <v>Mar</v>
      </c>
      <c r="V2501" t="str">
        <f t="shared" si="278"/>
        <v>Apr</v>
      </c>
      <c r="W2501" t="str">
        <f t="shared" si="279"/>
        <v>2014</v>
      </c>
    </row>
    <row r="2502" spans="1:23" ht="45" x14ac:dyDescent="0.2">
      <c r="A2502">
        <v>117</v>
      </c>
      <c r="B2502" s="3" t="s">
        <v>119</v>
      </c>
      <c r="C2502" s="3" t="s">
        <v>4228</v>
      </c>
      <c r="D2502">
        <v>4500</v>
      </c>
      <c r="E2502">
        <v>4522.22</v>
      </c>
      <c r="F2502" t="s">
        <v>8219</v>
      </c>
      <c r="G2502" t="s">
        <v>8224</v>
      </c>
      <c r="H2502" t="s">
        <v>8246</v>
      </c>
      <c r="I2502">
        <v>1276110000</v>
      </c>
      <c r="J2502">
        <v>1268337744</v>
      </c>
      <c r="K2502" t="b">
        <v>0</v>
      </c>
      <c r="L2502">
        <v>27</v>
      </c>
      <c r="M2502" t="b">
        <v>1</v>
      </c>
      <c r="N2502" t="s">
        <v>8266</v>
      </c>
      <c r="O2502" s="8">
        <f t="shared" si="273"/>
        <v>100.49377777777779</v>
      </c>
      <c r="P2502" s="9">
        <f t="shared" si="274"/>
        <v>167.48962962962963</v>
      </c>
      <c r="Q2502" t="s">
        <v>8310</v>
      </c>
      <c r="R2502" t="s">
        <v>8312</v>
      </c>
      <c r="S2502" s="13">
        <f t="shared" si="275"/>
        <v>40248.626666666663</v>
      </c>
      <c r="T2502" s="14">
        <f t="shared" si="276"/>
        <v>40338.583333333328</v>
      </c>
      <c r="U2502" s="13" t="str">
        <f t="shared" si="277"/>
        <v>Mar</v>
      </c>
      <c r="V2502" t="str">
        <f t="shared" si="278"/>
        <v>Jun</v>
      </c>
      <c r="W2502" t="str">
        <f t="shared" si="279"/>
        <v>2010</v>
      </c>
    </row>
    <row r="2503" spans="1:23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73"/>
        <v>2.5545454545454547</v>
      </c>
      <c r="P2503" s="9">
        <f t="shared" si="274"/>
        <v>40.142857142857146</v>
      </c>
      <c r="Q2503" t="s">
        <v>8336</v>
      </c>
      <c r="R2503" t="s">
        <v>8353</v>
      </c>
      <c r="S2503" s="13">
        <f t="shared" si="275"/>
        <v>42244.568333333336</v>
      </c>
      <c r="T2503" s="14">
        <f t="shared" si="276"/>
        <v>42274.568333333336</v>
      </c>
      <c r="U2503" s="13" t="str">
        <f t="shared" si="277"/>
        <v>Aug</v>
      </c>
      <c r="V2503" t="str">
        <f t="shared" si="278"/>
        <v>Sep</v>
      </c>
      <c r="W2503" t="str">
        <f t="shared" si="279"/>
        <v>2015</v>
      </c>
    </row>
    <row r="2504" spans="1:23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73"/>
        <v>7.8181818181818186E-2</v>
      </c>
      <c r="P2504" s="9">
        <f t="shared" si="274"/>
        <v>17.2</v>
      </c>
      <c r="Q2504" t="s">
        <v>8336</v>
      </c>
      <c r="R2504" t="s">
        <v>8353</v>
      </c>
      <c r="S2504" s="13">
        <f t="shared" si="275"/>
        <v>41858.617106481477</v>
      </c>
      <c r="T2504" s="14">
        <f t="shared" si="276"/>
        <v>41903.617106481477</v>
      </c>
      <c r="U2504" s="13" t="str">
        <f t="shared" si="277"/>
        <v>Aug</v>
      </c>
      <c r="V2504" t="str">
        <f t="shared" si="278"/>
        <v>Sep</v>
      </c>
      <c r="W2504" t="str">
        <f t="shared" si="279"/>
        <v>2014</v>
      </c>
    </row>
    <row r="2505" spans="1:23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73"/>
        <v>0</v>
      </c>
      <c r="P2505" s="9">
        <f t="shared" si="274"/>
        <v>0</v>
      </c>
      <c r="Q2505" t="s">
        <v>8336</v>
      </c>
      <c r="R2505" t="s">
        <v>8353</v>
      </c>
      <c r="S2505" s="13">
        <f t="shared" si="275"/>
        <v>42498.691064814811</v>
      </c>
      <c r="T2505" s="14">
        <f t="shared" si="276"/>
        <v>42528.67083333333</v>
      </c>
      <c r="U2505" s="13" t="str">
        <f t="shared" si="277"/>
        <v>May</v>
      </c>
      <c r="V2505" t="str">
        <f t="shared" si="278"/>
        <v>Jun</v>
      </c>
      <c r="W2505" t="str">
        <f t="shared" si="279"/>
        <v>2016</v>
      </c>
    </row>
    <row r="2506" spans="1:23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73"/>
        <v>0</v>
      </c>
      <c r="P2506" s="9">
        <f t="shared" si="274"/>
        <v>0</v>
      </c>
      <c r="Q2506" t="s">
        <v>8336</v>
      </c>
      <c r="R2506" t="s">
        <v>8353</v>
      </c>
      <c r="S2506" s="13">
        <f t="shared" si="275"/>
        <v>41927.807106481479</v>
      </c>
      <c r="T2506" s="14">
        <f t="shared" si="276"/>
        <v>41957.848773148151</v>
      </c>
      <c r="U2506" s="13" t="str">
        <f t="shared" si="277"/>
        <v>Oct</v>
      </c>
      <c r="V2506" t="str">
        <f t="shared" si="278"/>
        <v>Nov</v>
      </c>
      <c r="W2506" t="str">
        <f t="shared" si="279"/>
        <v>2014</v>
      </c>
    </row>
    <row r="2507" spans="1:23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73"/>
        <v>0</v>
      </c>
      <c r="P2507" s="9">
        <f t="shared" si="274"/>
        <v>0</v>
      </c>
      <c r="Q2507" t="s">
        <v>8336</v>
      </c>
      <c r="R2507" t="s">
        <v>8353</v>
      </c>
      <c r="S2507" s="13">
        <f t="shared" si="275"/>
        <v>42046.847407407404</v>
      </c>
      <c r="T2507" s="14">
        <f t="shared" si="276"/>
        <v>42076.80574074074</v>
      </c>
      <c r="U2507" s="13" t="str">
        <f t="shared" si="277"/>
        <v>Feb</v>
      </c>
      <c r="V2507" t="str">
        <f t="shared" si="278"/>
        <v>Mar</v>
      </c>
      <c r="W2507" t="str">
        <f t="shared" si="279"/>
        <v>2015</v>
      </c>
    </row>
    <row r="2508" spans="1:23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73"/>
        <v>0.6</v>
      </c>
      <c r="P2508" s="9">
        <f t="shared" si="274"/>
        <v>15</v>
      </c>
      <c r="Q2508" t="s">
        <v>8336</v>
      </c>
      <c r="R2508" t="s">
        <v>8353</v>
      </c>
      <c r="S2508" s="13">
        <f t="shared" si="275"/>
        <v>42258.088761574072</v>
      </c>
      <c r="T2508" s="14">
        <f t="shared" si="276"/>
        <v>42280.666666666664</v>
      </c>
      <c r="U2508" s="13" t="str">
        <f t="shared" si="277"/>
        <v>Sep</v>
      </c>
      <c r="V2508" t="str">
        <f t="shared" si="278"/>
        <v>Oct</v>
      </c>
      <c r="W2508" t="str">
        <f t="shared" si="279"/>
        <v>2015</v>
      </c>
    </row>
    <row r="2509" spans="1:23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73"/>
        <v>0</v>
      </c>
      <c r="P2509" s="9">
        <f t="shared" si="274"/>
        <v>0</v>
      </c>
      <c r="Q2509" t="s">
        <v>8336</v>
      </c>
      <c r="R2509" t="s">
        <v>8353</v>
      </c>
      <c r="S2509" s="13">
        <f t="shared" si="275"/>
        <v>42104.864629629628</v>
      </c>
      <c r="T2509" s="14">
        <f t="shared" si="276"/>
        <v>42134.864629629628</v>
      </c>
      <c r="U2509" s="13" t="str">
        <f t="shared" si="277"/>
        <v>Apr</v>
      </c>
      <c r="V2509" t="str">
        <f t="shared" si="278"/>
        <v>May</v>
      </c>
      <c r="W2509" t="str">
        <f t="shared" si="279"/>
        <v>2015</v>
      </c>
    </row>
    <row r="2510" spans="1:23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73"/>
        <v>0</v>
      </c>
      <c r="P2510" s="9">
        <f t="shared" si="274"/>
        <v>0</v>
      </c>
      <c r="Q2510" t="s">
        <v>8336</v>
      </c>
      <c r="R2510" t="s">
        <v>8353</v>
      </c>
      <c r="S2510" s="13">
        <f t="shared" si="275"/>
        <v>41835.743449074071</v>
      </c>
      <c r="T2510" s="14">
        <f t="shared" si="276"/>
        <v>41865.743449074071</v>
      </c>
      <c r="U2510" s="13" t="str">
        <f t="shared" si="277"/>
        <v>Jul</v>
      </c>
      <c r="V2510" t="str">
        <f t="shared" si="278"/>
        <v>Aug</v>
      </c>
      <c r="W2510" t="str">
        <f t="shared" si="279"/>
        <v>2014</v>
      </c>
    </row>
    <row r="2511" spans="1:23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73"/>
        <v>1.0526315789473684</v>
      </c>
      <c r="P2511" s="9">
        <f t="shared" si="274"/>
        <v>35.714285714285715</v>
      </c>
      <c r="Q2511" t="s">
        <v>8336</v>
      </c>
      <c r="R2511" t="s">
        <v>8353</v>
      </c>
      <c r="S2511" s="13">
        <f t="shared" si="275"/>
        <v>42058.601261574069</v>
      </c>
      <c r="T2511" s="14">
        <f t="shared" si="276"/>
        <v>42114.559594907405</v>
      </c>
      <c r="U2511" s="13" t="str">
        <f t="shared" si="277"/>
        <v>Feb</v>
      </c>
      <c r="V2511" t="str">
        <f t="shared" si="278"/>
        <v>Apr</v>
      </c>
      <c r="W2511" t="str">
        <f t="shared" si="279"/>
        <v>2015</v>
      </c>
    </row>
    <row r="2512" spans="1:23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73"/>
        <v>0.15</v>
      </c>
      <c r="P2512" s="9">
        <f t="shared" si="274"/>
        <v>37.5</v>
      </c>
      <c r="Q2512" t="s">
        <v>8336</v>
      </c>
      <c r="R2512" t="s">
        <v>8353</v>
      </c>
      <c r="S2512" s="13">
        <f t="shared" si="275"/>
        <v>42078.789027777777</v>
      </c>
      <c r="T2512" s="14">
        <f t="shared" si="276"/>
        <v>42138.789027777777</v>
      </c>
      <c r="U2512" s="13" t="str">
        <f t="shared" si="277"/>
        <v>Mar</v>
      </c>
      <c r="V2512" t="str">
        <f t="shared" si="278"/>
        <v>May</v>
      </c>
      <c r="W2512" t="str">
        <f t="shared" si="279"/>
        <v>2015</v>
      </c>
    </row>
    <row r="2513" spans="1:23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73"/>
        <v>0</v>
      </c>
      <c r="P2513" s="9">
        <f t="shared" si="274"/>
        <v>0</v>
      </c>
      <c r="Q2513" t="s">
        <v>8336</v>
      </c>
      <c r="R2513" t="s">
        <v>8353</v>
      </c>
      <c r="S2513" s="13">
        <f t="shared" si="275"/>
        <v>42371.238576388881</v>
      </c>
      <c r="T2513" s="14">
        <f t="shared" si="276"/>
        <v>42401.238576388881</v>
      </c>
      <c r="U2513" s="13" t="str">
        <f t="shared" si="277"/>
        <v>Jan</v>
      </c>
      <c r="V2513" t="str">
        <f t="shared" si="278"/>
        <v>Feb</v>
      </c>
      <c r="W2513" t="str">
        <f t="shared" si="279"/>
        <v>2016</v>
      </c>
    </row>
    <row r="2514" spans="1:23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73"/>
        <v>0</v>
      </c>
      <c r="P2514" s="9">
        <f t="shared" si="274"/>
        <v>0</v>
      </c>
      <c r="Q2514" t="s">
        <v>8336</v>
      </c>
      <c r="R2514" t="s">
        <v>8353</v>
      </c>
      <c r="S2514" s="13">
        <f t="shared" si="275"/>
        <v>41971.668530092589</v>
      </c>
      <c r="T2514" s="14">
        <f t="shared" si="276"/>
        <v>41986.668530092589</v>
      </c>
      <c r="U2514" s="13" t="str">
        <f t="shared" si="277"/>
        <v>Nov</v>
      </c>
      <c r="V2514" t="str">
        <f t="shared" si="278"/>
        <v>Dec</v>
      </c>
      <c r="W2514" t="str">
        <f t="shared" si="279"/>
        <v>2014</v>
      </c>
    </row>
    <row r="2515" spans="1:23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73"/>
        <v>0</v>
      </c>
      <c r="P2515" s="9">
        <f t="shared" si="274"/>
        <v>0</v>
      </c>
      <c r="Q2515" t="s">
        <v>8336</v>
      </c>
      <c r="R2515" t="s">
        <v>8353</v>
      </c>
      <c r="S2515" s="13">
        <f t="shared" si="275"/>
        <v>42731.798483796294</v>
      </c>
      <c r="T2515" s="14">
        <f t="shared" si="276"/>
        <v>42791.798483796294</v>
      </c>
      <c r="U2515" s="13" t="str">
        <f t="shared" si="277"/>
        <v>Dec</v>
      </c>
      <c r="V2515" t="str">
        <f t="shared" si="278"/>
        <v>Feb</v>
      </c>
      <c r="W2515" t="str">
        <f t="shared" si="279"/>
        <v>2016</v>
      </c>
    </row>
    <row r="2516" spans="1:23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73"/>
        <v>1.7500000000000002</v>
      </c>
      <c r="P2516" s="9">
        <f t="shared" si="274"/>
        <v>52.5</v>
      </c>
      <c r="Q2516" t="s">
        <v>8336</v>
      </c>
      <c r="R2516" t="s">
        <v>8353</v>
      </c>
      <c r="S2516" s="13">
        <f t="shared" si="275"/>
        <v>41854.181446759256</v>
      </c>
      <c r="T2516" s="14">
        <f t="shared" si="276"/>
        <v>41871.181446759256</v>
      </c>
      <c r="U2516" s="13" t="str">
        <f t="shared" si="277"/>
        <v>Aug</v>
      </c>
      <c r="V2516" t="str">
        <f t="shared" si="278"/>
        <v>Aug</v>
      </c>
      <c r="W2516" t="str">
        <f t="shared" si="279"/>
        <v>2014</v>
      </c>
    </row>
    <row r="2517" spans="1:23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73"/>
        <v>18.600000000000001</v>
      </c>
      <c r="P2517" s="9">
        <f t="shared" si="274"/>
        <v>77.5</v>
      </c>
      <c r="Q2517" t="s">
        <v>8336</v>
      </c>
      <c r="R2517" t="s">
        <v>8353</v>
      </c>
      <c r="S2517" s="13">
        <f t="shared" si="275"/>
        <v>42027.63140046296</v>
      </c>
      <c r="T2517" s="14">
        <f t="shared" si="276"/>
        <v>42057.63140046296</v>
      </c>
      <c r="U2517" s="13" t="str">
        <f t="shared" si="277"/>
        <v>Jan</v>
      </c>
      <c r="V2517" t="str">
        <f t="shared" si="278"/>
        <v>Feb</v>
      </c>
      <c r="W2517" t="str">
        <f t="shared" si="279"/>
        <v>2015</v>
      </c>
    </row>
    <row r="2518" spans="1:23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73"/>
        <v>0</v>
      </c>
      <c r="P2518" s="9">
        <f t="shared" si="274"/>
        <v>0</v>
      </c>
      <c r="Q2518" t="s">
        <v>8336</v>
      </c>
      <c r="R2518" t="s">
        <v>8353</v>
      </c>
      <c r="S2518" s="13">
        <f t="shared" si="275"/>
        <v>41942.445046296292</v>
      </c>
      <c r="T2518" s="14">
        <f t="shared" si="276"/>
        <v>41972.486712962964</v>
      </c>
      <c r="U2518" s="13" t="str">
        <f t="shared" si="277"/>
        <v>Oct</v>
      </c>
      <c r="V2518" t="str">
        <f t="shared" si="278"/>
        <v>Nov</v>
      </c>
      <c r="W2518" t="str">
        <f t="shared" si="279"/>
        <v>2014</v>
      </c>
    </row>
    <row r="2519" spans="1:23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73"/>
        <v>9.8166666666666664</v>
      </c>
      <c r="P2519" s="9">
        <f t="shared" si="274"/>
        <v>53.545454545454547</v>
      </c>
      <c r="Q2519" t="s">
        <v>8336</v>
      </c>
      <c r="R2519" t="s">
        <v>8353</v>
      </c>
      <c r="S2519" s="13">
        <f t="shared" si="275"/>
        <v>42052.594097222223</v>
      </c>
      <c r="T2519" s="14">
        <f t="shared" si="276"/>
        <v>42082.552430555552</v>
      </c>
      <c r="U2519" s="13" t="str">
        <f t="shared" si="277"/>
        <v>Feb</v>
      </c>
      <c r="V2519" t="str">
        <f t="shared" si="278"/>
        <v>Mar</v>
      </c>
      <c r="W2519" t="str">
        <f t="shared" si="279"/>
        <v>2015</v>
      </c>
    </row>
    <row r="2520" spans="1:23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73"/>
        <v>0</v>
      </c>
      <c r="P2520" s="9">
        <f t="shared" si="274"/>
        <v>0</v>
      </c>
      <c r="Q2520" t="s">
        <v>8336</v>
      </c>
      <c r="R2520" t="s">
        <v>8353</v>
      </c>
      <c r="S2520" s="13">
        <f t="shared" si="275"/>
        <v>41926.472546296296</v>
      </c>
      <c r="T2520" s="14">
        <f t="shared" si="276"/>
        <v>41956.51421296296</v>
      </c>
      <c r="U2520" s="13" t="str">
        <f t="shared" si="277"/>
        <v>Oct</v>
      </c>
      <c r="V2520" t="str">
        <f t="shared" si="278"/>
        <v>Nov</v>
      </c>
      <c r="W2520" t="str">
        <f t="shared" si="279"/>
        <v>2014</v>
      </c>
    </row>
    <row r="2521" spans="1:23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73"/>
        <v>4.3333333333333335E-2</v>
      </c>
      <c r="P2521" s="9">
        <f t="shared" si="274"/>
        <v>16.25</v>
      </c>
      <c r="Q2521" t="s">
        <v>8336</v>
      </c>
      <c r="R2521" t="s">
        <v>8353</v>
      </c>
      <c r="S2521" s="13">
        <f t="shared" si="275"/>
        <v>41808.946805555555</v>
      </c>
      <c r="T2521" s="14">
        <f t="shared" si="276"/>
        <v>41838.946805555555</v>
      </c>
      <c r="U2521" s="13" t="str">
        <f t="shared" si="277"/>
        <v>Jun</v>
      </c>
      <c r="V2521" t="str">
        <f t="shared" si="278"/>
        <v>Jul</v>
      </c>
      <c r="W2521" t="str">
        <f t="shared" si="279"/>
        <v>2014</v>
      </c>
    </row>
    <row r="2522" spans="1:23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73"/>
        <v>0</v>
      </c>
      <c r="P2522" s="9">
        <f t="shared" si="274"/>
        <v>0</v>
      </c>
      <c r="Q2522" t="s">
        <v>8336</v>
      </c>
      <c r="R2522" t="s">
        <v>8353</v>
      </c>
      <c r="S2522" s="13">
        <f t="shared" si="275"/>
        <v>42612.392187500001</v>
      </c>
      <c r="T2522" s="14">
        <f t="shared" si="276"/>
        <v>42658.597916666666</v>
      </c>
      <c r="U2522" s="13" t="str">
        <f t="shared" si="277"/>
        <v>Aug</v>
      </c>
      <c r="V2522" t="str">
        <f t="shared" si="278"/>
        <v>Oct</v>
      </c>
      <c r="W2522" t="str">
        <f t="shared" si="279"/>
        <v>2016</v>
      </c>
    </row>
    <row r="2523" spans="1:23" ht="45" x14ac:dyDescent="0.2">
      <c r="A2523">
        <v>240</v>
      </c>
      <c r="B2523" s="3" t="s">
        <v>242</v>
      </c>
      <c r="C2523" s="3" t="s">
        <v>4350</v>
      </c>
      <c r="D2523">
        <v>15000</v>
      </c>
      <c r="E2523">
        <v>16145.12</v>
      </c>
      <c r="F2523" t="s">
        <v>8219</v>
      </c>
      <c r="G2523" t="s">
        <v>8224</v>
      </c>
      <c r="H2523" t="s">
        <v>8246</v>
      </c>
      <c r="I2523">
        <v>1367773211</v>
      </c>
      <c r="J2523">
        <v>1363885211</v>
      </c>
      <c r="K2523" t="b">
        <v>1</v>
      </c>
      <c r="L2523">
        <v>137</v>
      </c>
      <c r="M2523" t="b">
        <v>1</v>
      </c>
      <c r="N2523" t="s">
        <v>8269</v>
      </c>
      <c r="O2523" s="8">
        <f t="shared" si="273"/>
        <v>107.63413333333334</v>
      </c>
      <c r="P2523" s="9">
        <f t="shared" si="274"/>
        <v>117.84759124087591</v>
      </c>
      <c r="Q2523" t="s">
        <v>8310</v>
      </c>
      <c r="R2523" t="s">
        <v>8315</v>
      </c>
      <c r="S2523" s="13">
        <f t="shared" si="275"/>
        <v>41354.500127314815</v>
      </c>
      <c r="T2523" s="14">
        <f t="shared" si="276"/>
        <v>41399.500127314815</v>
      </c>
      <c r="U2523" s="13" t="str">
        <f t="shared" si="277"/>
        <v>Mar</v>
      </c>
      <c r="V2523" t="str">
        <f t="shared" si="278"/>
        <v>May</v>
      </c>
      <c r="W2523" t="str">
        <f t="shared" si="279"/>
        <v>2013</v>
      </c>
    </row>
    <row r="2524" spans="1:23" ht="45" x14ac:dyDescent="0.2">
      <c r="A2524">
        <v>252</v>
      </c>
      <c r="B2524" s="3" t="s">
        <v>253</v>
      </c>
      <c r="C2524" s="3" t="s">
        <v>4362</v>
      </c>
      <c r="D2524">
        <v>5000</v>
      </c>
      <c r="E2524">
        <v>9228</v>
      </c>
      <c r="F2524" t="s">
        <v>8219</v>
      </c>
      <c r="G2524" t="s">
        <v>8224</v>
      </c>
      <c r="H2524" t="s">
        <v>8246</v>
      </c>
      <c r="I2524">
        <v>1275364740</v>
      </c>
      <c r="J2524">
        <v>1269878058</v>
      </c>
      <c r="K2524" t="b">
        <v>1</v>
      </c>
      <c r="L2524">
        <v>108</v>
      </c>
      <c r="M2524" t="b">
        <v>1</v>
      </c>
      <c r="N2524" t="s">
        <v>8269</v>
      </c>
      <c r="O2524" s="8">
        <f t="shared" si="273"/>
        <v>184.56</v>
      </c>
      <c r="P2524" s="9">
        <f t="shared" si="274"/>
        <v>85.444444444444443</v>
      </c>
      <c r="Q2524" t="s">
        <v>8310</v>
      </c>
      <c r="R2524" t="s">
        <v>8315</v>
      </c>
      <c r="S2524" s="13">
        <f t="shared" si="275"/>
        <v>40266.454374999994</v>
      </c>
      <c r="T2524" s="14">
        <f t="shared" si="276"/>
        <v>40329.957638888889</v>
      </c>
      <c r="U2524" s="13" t="str">
        <f t="shared" si="277"/>
        <v>Mar</v>
      </c>
      <c r="V2524" t="str">
        <f t="shared" si="278"/>
        <v>May</v>
      </c>
      <c r="W2524" t="str">
        <f t="shared" si="279"/>
        <v>2010</v>
      </c>
    </row>
    <row r="2525" spans="1:23" ht="45" x14ac:dyDescent="0.2">
      <c r="A2525">
        <v>259</v>
      </c>
      <c r="B2525" s="3" t="s">
        <v>260</v>
      </c>
      <c r="C2525" s="3" t="s">
        <v>4369</v>
      </c>
      <c r="D2525">
        <v>75000</v>
      </c>
      <c r="E2525">
        <v>98953.42</v>
      </c>
      <c r="F2525" t="s">
        <v>8219</v>
      </c>
      <c r="G2525" t="s">
        <v>8224</v>
      </c>
      <c r="H2525" t="s">
        <v>8246</v>
      </c>
      <c r="I2525">
        <v>1428514969</v>
      </c>
      <c r="J2525">
        <v>1425922969</v>
      </c>
      <c r="K2525" t="b">
        <v>1</v>
      </c>
      <c r="L2525">
        <v>942</v>
      </c>
      <c r="M2525" t="b">
        <v>1</v>
      </c>
      <c r="N2525" t="s">
        <v>8269</v>
      </c>
      <c r="O2525" s="8">
        <f t="shared" si="273"/>
        <v>131.93789333333334</v>
      </c>
      <c r="P2525" s="9">
        <f t="shared" si="274"/>
        <v>105.04609341825902</v>
      </c>
      <c r="Q2525" t="s">
        <v>8310</v>
      </c>
      <c r="R2525" t="s">
        <v>8315</v>
      </c>
      <c r="S2525" s="13">
        <f t="shared" si="275"/>
        <v>42072.529733796291</v>
      </c>
      <c r="T2525" s="14">
        <f t="shared" si="276"/>
        <v>42102.529733796291</v>
      </c>
      <c r="U2525" s="13" t="str">
        <f t="shared" si="277"/>
        <v>Mar</v>
      </c>
      <c r="V2525" t="str">
        <f t="shared" si="278"/>
        <v>Apr</v>
      </c>
      <c r="W2525" t="str">
        <f t="shared" si="279"/>
        <v>2015</v>
      </c>
    </row>
    <row r="2526" spans="1:23" ht="45" x14ac:dyDescent="0.2">
      <c r="A2526">
        <v>265</v>
      </c>
      <c r="B2526" s="3" t="s">
        <v>266</v>
      </c>
      <c r="C2526" s="3" t="s">
        <v>4375</v>
      </c>
      <c r="D2526">
        <v>5000</v>
      </c>
      <c r="E2526">
        <v>5555</v>
      </c>
      <c r="F2526" t="s">
        <v>8219</v>
      </c>
      <c r="G2526" t="s">
        <v>8224</v>
      </c>
      <c r="H2526" t="s">
        <v>8246</v>
      </c>
      <c r="I2526">
        <v>1273522560</v>
      </c>
      <c r="J2526">
        <v>1269928430</v>
      </c>
      <c r="K2526" t="b">
        <v>1</v>
      </c>
      <c r="L2526">
        <v>58</v>
      </c>
      <c r="M2526" t="b">
        <v>1</v>
      </c>
      <c r="N2526" t="s">
        <v>8269</v>
      </c>
      <c r="O2526" s="8">
        <f t="shared" si="273"/>
        <v>111.1</v>
      </c>
      <c r="P2526" s="9">
        <f t="shared" si="274"/>
        <v>95.775862068965523</v>
      </c>
      <c r="Q2526" t="s">
        <v>8310</v>
      </c>
      <c r="R2526" t="s">
        <v>8315</v>
      </c>
      <c r="S2526" s="13">
        <f t="shared" si="275"/>
        <v>40267.03738425926</v>
      </c>
      <c r="T2526" s="14">
        <f t="shared" si="276"/>
        <v>40308.636111111111</v>
      </c>
      <c r="U2526" s="13" t="str">
        <f t="shared" si="277"/>
        <v>Mar</v>
      </c>
      <c r="V2526" t="str">
        <f t="shared" si="278"/>
        <v>May</v>
      </c>
      <c r="W2526" t="str">
        <f t="shared" si="279"/>
        <v>2010</v>
      </c>
    </row>
    <row r="2527" spans="1:23" ht="45" x14ac:dyDescent="0.2">
      <c r="A2527">
        <v>274</v>
      </c>
      <c r="B2527" s="3" t="s">
        <v>275</v>
      </c>
      <c r="C2527" s="3" t="s">
        <v>4384</v>
      </c>
      <c r="D2527">
        <v>4000</v>
      </c>
      <c r="E2527">
        <v>6240</v>
      </c>
      <c r="F2527" t="s">
        <v>8219</v>
      </c>
      <c r="G2527" t="s">
        <v>8224</v>
      </c>
      <c r="H2527" t="s">
        <v>8246</v>
      </c>
      <c r="I2527">
        <v>1333609140</v>
      </c>
      <c r="J2527">
        <v>1330638829</v>
      </c>
      <c r="K2527" t="b">
        <v>1</v>
      </c>
      <c r="L2527">
        <v>113</v>
      </c>
      <c r="M2527" t="b">
        <v>1</v>
      </c>
      <c r="N2527" t="s">
        <v>8269</v>
      </c>
      <c r="O2527" s="8">
        <f t="shared" si="273"/>
        <v>156</v>
      </c>
      <c r="P2527" s="9">
        <f t="shared" si="274"/>
        <v>55.221238938053098</v>
      </c>
      <c r="Q2527" t="s">
        <v>8310</v>
      </c>
      <c r="R2527" t="s">
        <v>8315</v>
      </c>
      <c r="S2527" s="13">
        <f t="shared" si="275"/>
        <v>40969.704039351847</v>
      </c>
      <c r="T2527" s="14">
        <f t="shared" si="276"/>
        <v>41004.082638888889</v>
      </c>
      <c r="U2527" s="13" t="str">
        <f t="shared" si="277"/>
        <v>Mar</v>
      </c>
      <c r="V2527" t="str">
        <f t="shared" si="278"/>
        <v>Apr</v>
      </c>
      <c r="W2527" t="str">
        <f t="shared" si="279"/>
        <v>2012</v>
      </c>
    </row>
    <row r="2528" spans="1:23" ht="45" x14ac:dyDescent="0.2">
      <c r="A2528">
        <v>293</v>
      </c>
      <c r="B2528" s="3" t="s">
        <v>294</v>
      </c>
      <c r="C2528" s="3" t="s">
        <v>4403</v>
      </c>
      <c r="D2528">
        <v>26000</v>
      </c>
      <c r="E2528">
        <v>26360</v>
      </c>
      <c r="F2528" t="s">
        <v>8219</v>
      </c>
      <c r="G2528" t="s">
        <v>8224</v>
      </c>
      <c r="H2528" t="s">
        <v>8246</v>
      </c>
      <c r="I2528">
        <v>1398009714</v>
      </c>
      <c r="J2528">
        <v>1395417714</v>
      </c>
      <c r="K2528" t="b">
        <v>1</v>
      </c>
      <c r="L2528">
        <v>131</v>
      </c>
      <c r="M2528" t="b">
        <v>1</v>
      </c>
      <c r="N2528" t="s">
        <v>8269</v>
      </c>
      <c r="O2528" s="8">
        <f t="shared" si="273"/>
        <v>101.38461538461539</v>
      </c>
      <c r="P2528" s="9">
        <f t="shared" si="274"/>
        <v>201.22137404580153</v>
      </c>
      <c r="Q2528" t="s">
        <v>8310</v>
      </c>
      <c r="R2528" t="s">
        <v>8315</v>
      </c>
      <c r="S2528" s="13">
        <f t="shared" si="275"/>
        <v>41719.459652777776</v>
      </c>
      <c r="T2528" s="14">
        <f t="shared" si="276"/>
        <v>41749.459652777776</v>
      </c>
      <c r="U2528" s="13" t="str">
        <f t="shared" si="277"/>
        <v>Mar</v>
      </c>
      <c r="V2528" t="str">
        <f t="shared" si="278"/>
        <v>Apr</v>
      </c>
      <c r="W2528" t="str">
        <f t="shared" si="279"/>
        <v>2014</v>
      </c>
    </row>
    <row r="2529" spans="1:23" ht="45" x14ac:dyDescent="0.2">
      <c r="A2529">
        <v>297</v>
      </c>
      <c r="B2529" s="3" t="s">
        <v>298</v>
      </c>
      <c r="C2529" s="3" t="s">
        <v>4407</v>
      </c>
      <c r="D2529">
        <v>20000</v>
      </c>
      <c r="E2529">
        <v>20128</v>
      </c>
      <c r="F2529" t="s">
        <v>8219</v>
      </c>
      <c r="G2529" t="s">
        <v>8224</v>
      </c>
      <c r="H2529" t="s">
        <v>8246</v>
      </c>
      <c r="I2529">
        <v>1430452740</v>
      </c>
      <c r="J2529">
        <v>1427390901</v>
      </c>
      <c r="K2529" t="b">
        <v>1</v>
      </c>
      <c r="L2529">
        <v>142</v>
      </c>
      <c r="M2529" t="b">
        <v>1</v>
      </c>
      <c r="N2529" t="s">
        <v>8269</v>
      </c>
      <c r="O2529" s="8">
        <f t="shared" si="273"/>
        <v>100.64</v>
      </c>
      <c r="P2529" s="9">
        <f t="shared" si="274"/>
        <v>141.74647887323943</v>
      </c>
      <c r="Q2529" t="s">
        <v>8310</v>
      </c>
      <c r="R2529" t="s">
        <v>8315</v>
      </c>
      <c r="S2529" s="13">
        <f t="shared" si="275"/>
        <v>42089.519687499997</v>
      </c>
      <c r="T2529" s="14">
        <f t="shared" si="276"/>
        <v>42124.957638888889</v>
      </c>
      <c r="U2529" s="13" t="str">
        <f t="shared" si="277"/>
        <v>Mar</v>
      </c>
      <c r="V2529" t="str">
        <f t="shared" si="278"/>
        <v>Apr</v>
      </c>
      <c r="W2529" t="str">
        <f t="shared" si="279"/>
        <v>2015</v>
      </c>
    </row>
    <row r="2530" spans="1:23" ht="30" x14ac:dyDescent="0.2">
      <c r="A2530">
        <v>298</v>
      </c>
      <c r="B2530" s="3" t="s">
        <v>299</v>
      </c>
      <c r="C2530" s="3" t="s">
        <v>4408</v>
      </c>
      <c r="D2530">
        <v>126000</v>
      </c>
      <c r="E2530">
        <v>137254.84</v>
      </c>
      <c r="F2530" t="s">
        <v>8219</v>
      </c>
      <c r="G2530" t="s">
        <v>8224</v>
      </c>
      <c r="H2530" t="s">
        <v>8246</v>
      </c>
      <c r="I2530">
        <v>1399669200</v>
      </c>
      <c r="J2530">
        <v>1394536048</v>
      </c>
      <c r="K2530" t="b">
        <v>1</v>
      </c>
      <c r="L2530">
        <v>2436</v>
      </c>
      <c r="M2530" t="b">
        <v>1</v>
      </c>
      <c r="N2530" t="s">
        <v>8269</v>
      </c>
      <c r="O2530" s="8">
        <f t="shared" si="273"/>
        <v>108.93241269841269</v>
      </c>
      <c r="P2530" s="9">
        <f t="shared" si="274"/>
        <v>56.344351395730705</v>
      </c>
      <c r="Q2530" t="s">
        <v>8310</v>
      </c>
      <c r="R2530" t="s">
        <v>8315</v>
      </c>
      <c r="S2530" s="13">
        <f t="shared" si="275"/>
        <v>41709.255185185182</v>
      </c>
      <c r="T2530" s="14">
        <f t="shared" si="276"/>
        <v>41768.666666666664</v>
      </c>
      <c r="U2530" s="13" t="str">
        <f t="shared" si="277"/>
        <v>Mar</v>
      </c>
      <c r="V2530" t="str">
        <f t="shared" si="278"/>
        <v>May</v>
      </c>
      <c r="W2530" t="str">
        <f t="shared" si="279"/>
        <v>2014</v>
      </c>
    </row>
    <row r="2531" spans="1:23" ht="45" x14ac:dyDescent="0.2">
      <c r="A2531">
        <v>300</v>
      </c>
      <c r="B2531" s="3" t="s">
        <v>301</v>
      </c>
      <c r="C2531" s="3" t="s">
        <v>4410</v>
      </c>
      <c r="D2531">
        <v>25000</v>
      </c>
      <c r="E2531">
        <v>25430.66</v>
      </c>
      <c r="F2531" t="s">
        <v>8219</v>
      </c>
      <c r="G2531" t="s">
        <v>8224</v>
      </c>
      <c r="H2531" t="s">
        <v>8246</v>
      </c>
      <c r="I2531">
        <v>1303686138</v>
      </c>
      <c r="J2531">
        <v>1301007738</v>
      </c>
      <c r="K2531" t="b">
        <v>1</v>
      </c>
      <c r="L2531">
        <v>298</v>
      </c>
      <c r="M2531" t="b">
        <v>1</v>
      </c>
      <c r="N2531" t="s">
        <v>8269</v>
      </c>
      <c r="O2531" s="8">
        <f t="shared" si="273"/>
        <v>101.72264</v>
      </c>
      <c r="P2531" s="9">
        <f t="shared" si="274"/>
        <v>85.337785234899329</v>
      </c>
      <c r="Q2531" t="s">
        <v>8310</v>
      </c>
      <c r="R2531" t="s">
        <v>8315</v>
      </c>
      <c r="S2531" s="13">
        <f t="shared" si="275"/>
        <v>40626.751597222217</v>
      </c>
      <c r="T2531" s="14">
        <f t="shared" si="276"/>
        <v>40657.751597222217</v>
      </c>
      <c r="U2531" s="13" t="str">
        <f t="shared" si="277"/>
        <v>Mar</v>
      </c>
      <c r="V2531" t="str">
        <f t="shared" si="278"/>
        <v>Apr</v>
      </c>
      <c r="W2531" t="str">
        <f t="shared" si="279"/>
        <v>2011</v>
      </c>
    </row>
    <row r="2532" spans="1:23" ht="45" x14ac:dyDescent="0.2">
      <c r="A2532">
        <v>312</v>
      </c>
      <c r="B2532" s="3" t="s">
        <v>313</v>
      </c>
      <c r="C2532" s="3" t="s">
        <v>4422</v>
      </c>
      <c r="D2532">
        <v>8000</v>
      </c>
      <c r="E2532">
        <v>8950</v>
      </c>
      <c r="F2532" t="s">
        <v>8219</v>
      </c>
      <c r="G2532" t="s">
        <v>8224</v>
      </c>
      <c r="H2532" t="s">
        <v>8246</v>
      </c>
      <c r="I2532">
        <v>1365973432</v>
      </c>
      <c r="J2532">
        <v>1363381432</v>
      </c>
      <c r="K2532" t="b">
        <v>1</v>
      </c>
      <c r="L2532">
        <v>146</v>
      </c>
      <c r="M2532" t="b">
        <v>1</v>
      </c>
      <c r="N2532" t="s">
        <v>8269</v>
      </c>
      <c r="O2532" s="8">
        <f t="shared" si="273"/>
        <v>111.87499999999999</v>
      </c>
      <c r="P2532" s="9">
        <f t="shared" si="274"/>
        <v>61.301369863013697</v>
      </c>
      <c r="Q2532" t="s">
        <v>8310</v>
      </c>
      <c r="R2532" t="s">
        <v>8315</v>
      </c>
      <c r="S2532" s="13">
        <f t="shared" si="275"/>
        <v>41348.669351851851</v>
      </c>
      <c r="T2532" s="14">
        <f t="shared" si="276"/>
        <v>41378.669351851851</v>
      </c>
      <c r="U2532" s="13" t="str">
        <f t="shared" si="277"/>
        <v>Mar</v>
      </c>
      <c r="V2532" t="str">
        <f t="shared" si="278"/>
        <v>Apr</v>
      </c>
      <c r="W2532" t="str">
        <f t="shared" si="279"/>
        <v>2013</v>
      </c>
    </row>
    <row r="2533" spans="1:23" ht="45" x14ac:dyDescent="0.2">
      <c r="A2533">
        <v>333</v>
      </c>
      <c r="B2533" s="3" t="s">
        <v>334</v>
      </c>
      <c r="C2533" s="3" t="s">
        <v>4443</v>
      </c>
      <c r="D2533">
        <v>40000</v>
      </c>
      <c r="E2533">
        <v>50091</v>
      </c>
      <c r="F2533" t="s">
        <v>8219</v>
      </c>
      <c r="G2533" t="s">
        <v>8224</v>
      </c>
      <c r="H2533" t="s">
        <v>8246</v>
      </c>
      <c r="I2533">
        <v>1460038591</v>
      </c>
      <c r="J2533">
        <v>1457450191</v>
      </c>
      <c r="K2533" t="b">
        <v>1</v>
      </c>
      <c r="L2533">
        <v>266</v>
      </c>
      <c r="M2533" t="b">
        <v>1</v>
      </c>
      <c r="N2533" t="s">
        <v>8269</v>
      </c>
      <c r="O2533" s="8">
        <f t="shared" si="273"/>
        <v>125.22750000000001</v>
      </c>
      <c r="P2533" s="9">
        <f t="shared" si="274"/>
        <v>188.31203007518798</v>
      </c>
      <c r="Q2533" t="s">
        <v>8310</v>
      </c>
      <c r="R2533" t="s">
        <v>8315</v>
      </c>
      <c r="S2533" s="13">
        <f t="shared" si="275"/>
        <v>42437.428136574068</v>
      </c>
      <c r="T2533" s="14">
        <f t="shared" si="276"/>
        <v>42467.386469907404</v>
      </c>
      <c r="U2533" s="13" t="str">
        <f t="shared" si="277"/>
        <v>Mar</v>
      </c>
      <c r="V2533" t="str">
        <f t="shared" si="278"/>
        <v>Apr</v>
      </c>
      <c r="W2533" t="str">
        <f t="shared" si="279"/>
        <v>2016</v>
      </c>
    </row>
    <row r="2534" spans="1:23" ht="45" x14ac:dyDescent="0.2">
      <c r="A2534">
        <v>339</v>
      </c>
      <c r="B2534" s="3" t="s">
        <v>340</v>
      </c>
      <c r="C2534" s="3" t="s">
        <v>4449</v>
      </c>
      <c r="D2534">
        <v>6000</v>
      </c>
      <c r="E2534">
        <v>6485</v>
      </c>
      <c r="F2534" t="s">
        <v>8219</v>
      </c>
      <c r="G2534" t="s">
        <v>8224</v>
      </c>
      <c r="H2534" t="s">
        <v>8246</v>
      </c>
      <c r="I2534">
        <v>1430331268</v>
      </c>
      <c r="J2534">
        <v>1427739268</v>
      </c>
      <c r="K2534" t="b">
        <v>1</v>
      </c>
      <c r="L2534">
        <v>89</v>
      </c>
      <c r="M2534" t="b">
        <v>1</v>
      </c>
      <c r="N2534" t="s">
        <v>8269</v>
      </c>
      <c r="O2534" s="8">
        <f t="shared" si="273"/>
        <v>108.08333333333333</v>
      </c>
      <c r="P2534" s="9">
        <f t="shared" si="274"/>
        <v>72.865168539325836</v>
      </c>
      <c r="Q2534" t="s">
        <v>8310</v>
      </c>
      <c r="R2534" t="s">
        <v>8315</v>
      </c>
      <c r="S2534" s="13">
        <f t="shared" si="275"/>
        <v>42093.551712962959</v>
      </c>
      <c r="T2534" s="14">
        <f t="shared" si="276"/>
        <v>42123.551712962959</v>
      </c>
      <c r="U2534" s="13" t="str">
        <f t="shared" si="277"/>
        <v>Mar</v>
      </c>
      <c r="V2534" t="str">
        <f t="shared" si="278"/>
        <v>Apr</v>
      </c>
      <c r="W2534" t="str">
        <f t="shared" si="279"/>
        <v>2015</v>
      </c>
    </row>
    <row r="2535" spans="1:23" ht="30" x14ac:dyDescent="0.2">
      <c r="A2535">
        <v>342</v>
      </c>
      <c r="B2535" s="3" t="s">
        <v>343</v>
      </c>
      <c r="C2535" s="3" t="s">
        <v>4452</v>
      </c>
      <c r="D2535">
        <v>55000</v>
      </c>
      <c r="E2535">
        <v>55201.52</v>
      </c>
      <c r="F2535" t="s">
        <v>8219</v>
      </c>
      <c r="G2535" t="s">
        <v>8224</v>
      </c>
      <c r="H2535" t="s">
        <v>8246</v>
      </c>
      <c r="I2535">
        <v>1461955465</v>
      </c>
      <c r="J2535">
        <v>1459363465</v>
      </c>
      <c r="K2535" t="b">
        <v>1</v>
      </c>
      <c r="L2535">
        <v>325</v>
      </c>
      <c r="M2535" t="b">
        <v>1</v>
      </c>
      <c r="N2535" t="s">
        <v>8269</v>
      </c>
      <c r="O2535" s="8">
        <f t="shared" si="273"/>
        <v>100.36639999999998</v>
      </c>
      <c r="P2535" s="9">
        <f t="shared" si="274"/>
        <v>169.85083076923075</v>
      </c>
      <c r="Q2535" t="s">
        <v>8310</v>
      </c>
      <c r="R2535" t="s">
        <v>8315</v>
      </c>
      <c r="S2535" s="13">
        <f t="shared" si="275"/>
        <v>42459.572511574072</v>
      </c>
      <c r="T2535" s="14">
        <f t="shared" si="276"/>
        <v>42489.572511574072</v>
      </c>
      <c r="U2535" s="13" t="str">
        <f t="shared" si="277"/>
        <v>Mar</v>
      </c>
      <c r="V2535" t="str">
        <f t="shared" si="278"/>
        <v>Apr</v>
      </c>
      <c r="W2535" t="str">
        <f t="shared" si="279"/>
        <v>2016</v>
      </c>
    </row>
    <row r="2536" spans="1:23" ht="45" x14ac:dyDescent="0.2">
      <c r="A2536">
        <v>354</v>
      </c>
      <c r="B2536" s="3" t="s">
        <v>355</v>
      </c>
      <c r="C2536" s="3" t="s">
        <v>4464</v>
      </c>
      <c r="D2536">
        <v>3500</v>
      </c>
      <c r="E2536">
        <v>3638</v>
      </c>
      <c r="F2536" t="s">
        <v>8219</v>
      </c>
      <c r="G2536" t="s">
        <v>8224</v>
      </c>
      <c r="H2536" t="s">
        <v>8246</v>
      </c>
      <c r="I2536">
        <v>1460141521</v>
      </c>
      <c r="J2536">
        <v>1457553121</v>
      </c>
      <c r="K2536" t="b">
        <v>1</v>
      </c>
      <c r="L2536">
        <v>29</v>
      </c>
      <c r="M2536" t="b">
        <v>1</v>
      </c>
      <c r="N2536" t="s">
        <v>8269</v>
      </c>
      <c r="O2536" s="8">
        <f t="shared" si="273"/>
        <v>103.94285714285714</v>
      </c>
      <c r="P2536" s="9">
        <f t="shared" si="274"/>
        <v>125.44827586206897</v>
      </c>
      <c r="Q2536" t="s">
        <v>8310</v>
      </c>
      <c r="R2536" t="s">
        <v>8315</v>
      </c>
      <c r="S2536" s="13">
        <f t="shared" si="275"/>
        <v>42438.619456018518</v>
      </c>
      <c r="T2536" s="14">
        <f t="shared" si="276"/>
        <v>42468.577789351846</v>
      </c>
      <c r="U2536" s="13" t="str">
        <f t="shared" si="277"/>
        <v>Mar</v>
      </c>
      <c r="V2536" t="str">
        <f t="shared" si="278"/>
        <v>Apr</v>
      </c>
      <c r="W2536" t="str">
        <f t="shared" si="279"/>
        <v>2016</v>
      </c>
    </row>
    <row r="2537" spans="1:23" ht="45" x14ac:dyDescent="0.2">
      <c r="A2537">
        <v>357</v>
      </c>
      <c r="B2537" s="3" t="s">
        <v>358</v>
      </c>
      <c r="C2537" s="3" t="s">
        <v>4467</v>
      </c>
      <c r="D2537">
        <v>15000</v>
      </c>
      <c r="E2537">
        <v>26100</v>
      </c>
      <c r="F2537" t="s">
        <v>8219</v>
      </c>
      <c r="G2537" t="s">
        <v>8224</v>
      </c>
      <c r="H2537" t="s">
        <v>8246</v>
      </c>
      <c r="I2537">
        <v>1429852797</v>
      </c>
      <c r="J2537">
        <v>1426396797</v>
      </c>
      <c r="K2537" t="b">
        <v>1</v>
      </c>
      <c r="L2537">
        <v>303</v>
      </c>
      <c r="M2537" t="b">
        <v>1</v>
      </c>
      <c r="N2537" t="s">
        <v>8269</v>
      </c>
      <c r="O2537" s="8">
        <f t="shared" si="273"/>
        <v>174</v>
      </c>
      <c r="P2537" s="9">
        <f t="shared" si="274"/>
        <v>86.138613861386133</v>
      </c>
      <c r="Q2537" t="s">
        <v>8310</v>
      </c>
      <c r="R2537" t="s">
        <v>8315</v>
      </c>
      <c r="S2537" s="13">
        <f t="shared" si="275"/>
        <v>42078.01385416666</v>
      </c>
      <c r="T2537" s="14">
        <f t="shared" si="276"/>
        <v>42118.01385416666</v>
      </c>
      <c r="U2537" s="13" t="str">
        <f t="shared" si="277"/>
        <v>Mar</v>
      </c>
      <c r="V2537" t="str">
        <f t="shared" si="278"/>
        <v>Apr</v>
      </c>
      <c r="W2537" t="str">
        <f t="shared" si="279"/>
        <v>2015</v>
      </c>
    </row>
    <row r="2538" spans="1:23" ht="45" x14ac:dyDescent="0.2">
      <c r="A2538">
        <v>363</v>
      </c>
      <c r="B2538" s="3" t="s">
        <v>364</v>
      </c>
      <c r="C2538" s="3" t="s">
        <v>4473</v>
      </c>
      <c r="D2538">
        <v>8925</v>
      </c>
      <c r="E2538">
        <v>9044</v>
      </c>
      <c r="F2538" t="s">
        <v>8219</v>
      </c>
      <c r="G2538" t="s">
        <v>8224</v>
      </c>
      <c r="H2538" t="s">
        <v>8246</v>
      </c>
      <c r="I2538">
        <v>1272828120</v>
      </c>
      <c r="J2538">
        <v>1268934736</v>
      </c>
      <c r="K2538" t="b">
        <v>0</v>
      </c>
      <c r="L2538">
        <v>26</v>
      </c>
      <c r="M2538" t="b">
        <v>1</v>
      </c>
      <c r="N2538" t="s">
        <v>8269</v>
      </c>
      <c r="O2538" s="8">
        <f t="shared" si="273"/>
        <v>101.33333333333334</v>
      </c>
      <c r="P2538" s="9">
        <f t="shared" si="274"/>
        <v>347.84615384615387</v>
      </c>
      <c r="Q2538" t="s">
        <v>8310</v>
      </c>
      <c r="R2538" t="s">
        <v>8315</v>
      </c>
      <c r="S2538" s="13">
        <f t="shared" si="275"/>
        <v>40255.53629629629</v>
      </c>
      <c r="T2538" s="14">
        <f t="shared" si="276"/>
        <v>40300.598611111105</v>
      </c>
      <c r="U2538" s="13" t="str">
        <f t="shared" si="277"/>
        <v>Mar</v>
      </c>
      <c r="V2538" t="str">
        <f t="shared" si="278"/>
        <v>May</v>
      </c>
      <c r="W2538" t="str">
        <f t="shared" si="279"/>
        <v>2010</v>
      </c>
    </row>
    <row r="2539" spans="1:23" ht="45" x14ac:dyDescent="0.2">
      <c r="A2539">
        <v>367</v>
      </c>
      <c r="B2539" s="3" t="s">
        <v>368</v>
      </c>
      <c r="C2539" s="3" t="s">
        <v>4477</v>
      </c>
      <c r="D2539">
        <v>10000</v>
      </c>
      <c r="E2539">
        <v>10335.01</v>
      </c>
      <c r="F2539" t="s">
        <v>8219</v>
      </c>
      <c r="G2539" t="s">
        <v>8224</v>
      </c>
      <c r="H2539" t="s">
        <v>8246</v>
      </c>
      <c r="I2539">
        <v>1367384340</v>
      </c>
      <c r="J2539">
        <v>1363960278</v>
      </c>
      <c r="K2539" t="b">
        <v>0</v>
      </c>
      <c r="L2539">
        <v>119</v>
      </c>
      <c r="M2539" t="b">
        <v>1</v>
      </c>
      <c r="N2539" t="s">
        <v>8269</v>
      </c>
      <c r="O2539" s="8">
        <f t="shared" si="273"/>
        <v>103.3501</v>
      </c>
      <c r="P2539" s="9">
        <f t="shared" si="274"/>
        <v>86.84882352941176</v>
      </c>
      <c r="Q2539" t="s">
        <v>8310</v>
      </c>
      <c r="R2539" t="s">
        <v>8315</v>
      </c>
      <c r="S2539" s="13">
        <f t="shared" si="275"/>
        <v>41355.368958333333</v>
      </c>
      <c r="T2539" s="14">
        <f t="shared" si="276"/>
        <v>41394.999305555553</v>
      </c>
      <c r="U2539" s="13" t="str">
        <f t="shared" si="277"/>
        <v>Mar</v>
      </c>
      <c r="V2539" t="str">
        <f t="shared" si="278"/>
        <v>Apr</v>
      </c>
      <c r="W2539" t="str">
        <f t="shared" si="279"/>
        <v>2013</v>
      </c>
    </row>
    <row r="2540" spans="1:23" ht="45" x14ac:dyDescent="0.2">
      <c r="A2540">
        <v>379</v>
      </c>
      <c r="B2540" s="3" t="s">
        <v>380</v>
      </c>
      <c r="C2540" s="3" t="s">
        <v>4489</v>
      </c>
      <c r="D2540">
        <v>15000</v>
      </c>
      <c r="E2540">
        <v>17412</v>
      </c>
      <c r="F2540" t="s">
        <v>8219</v>
      </c>
      <c r="G2540" t="s">
        <v>8224</v>
      </c>
      <c r="H2540" t="s">
        <v>8246</v>
      </c>
      <c r="I2540">
        <v>1336062672</v>
      </c>
      <c r="J2540">
        <v>1332174672</v>
      </c>
      <c r="K2540" t="b">
        <v>0</v>
      </c>
      <c r="L2540">
        <v>149</v>
      </c>
      <c r="M2540" t="b">
        <v>1</v>
      </c>
      <c r="N2540" t="s">
        <v>8269</v>
      </c>
      <c r="O2540" s="8">
        <f t="shared" si="273"/>
        <v>116.08000000000001</v>
      </c>
      <c r="P2540" s="9">
        <f t="shared" si="274"/>
        <v>116.85906040268456</v>
      </c>
      <c r="Q2540" t="s">
        <v>8310</v>
      </c>
      <c r="R2540" t="s">
        <v>8315</v>
      </c>
      <c r="S2540" s="13">
        <f t="shared" si="275"/>
        <v>40987.479999999996</v>
      </c>
      <c r="T2540" s="14">
        <f t="shared" si="276"/>
        <v>41032.479999999996</v>
      </c>
      <c r="U2540" s="13" t="str">
        <f t="shared" si="277"/>
        <v>Mar</v>
      </c>
      <c r="V2540" t="str">
        <f t="shared" si="278"/>
        <v>May</v>
      </c>
      <c r="W2540" t="str">
        <f t="shared" si="279"/>
        <v>2012</v>
      </c>
    </row>
    <row r="2541" spans="1:23" ht="45" x14ac:dyDescent="0.2">
      <c r="A2541">
        <v>395</v>
      </c>
      <c r="B2541" s="3" t="s">
        <v>396</v>
      </c>
      <c r="C2541" s="3" t="s">
        <v>4505</v>
      </c>
      <c r="D2541">
        <v>10000</v>
      </c>
      <c r="E2541">
        <v>10804.45</v>
      </c>
      <c r="F2541" t="s">
        <v>8219</v>
      </c>
      <c r="G2541" t="s">
        <v>8224</v>
      </c>
      <c r="H2541" t="s">
        <v>8246</v>
      </c>
      <c r="I2541">
        <v>1335562320</v>
      </c>
      <c r="J2541">
        <v>1332452960</v>
      </c>
      <c r="K2541" t="b">
        <v>0</v>
      </c>
      <c r="L2541">
        <v>184</v>
      </c>
      <c r="M2541" t="b">
        <v>1</v>
      </c>
      <c r="N2541" t="s">
        <v>8269</v>
      </c>
      <c r="O2541" s="8">
        <f t="shared" si="273"/>
        <v>108.04450000000001</v>
      </c>
      <c r="P2541" s="9">
        <f t="shared" si="274"/>
        <v>58.719836956521746</v>
      </c>
      <c r="Q2541" t="s">
        <v>8310</v>
      </c>
      <c r="R2541" t="s">
        <v>8315</v>
      </c>
      <c r="S2541" s="13">
        <f t="shared" si="275"/>
        <v>40990.700925925921</v>
      </c>
      <c r="T2541" s="14">
        <f t="shared" si="276"/>
        <v>41026.688888888886</v>
      </c>
      <c r="U2541" s="13" t="str">
        <f t="shared" si="277"/>
        <v>Mar</v>
      </c>
      <c r="V2541" t="str">
        <f t="shared" si="278"/>
        <v>Apr</v>
      </c>
      <c r="W2541" t="str">
        <f t="shared" si="279"/>
        <v>2012</v>
      </c>
    </row>
    <row r="2542" spans="1:23" ht="45" x14ac:dyDescent="0.2">
      <c r="A2542">
        <v>398</v>
      </c>
      <c r="B2542" s="3" t="s">
        <v>399</v>
      </c>
      <c r="C2542" s="3" t="s">
        <v>4508</v>
      </c>
      <c r="D2542">
        <v>7500</v>
      </c>
      <c r="E2542">
        <v>9387</v>
      </c>
      <c r="F2542" t="s">
        <v>8219</v>
      </c>
      <c r="G2542" t="s">
        <v>8224</v>
      </c>
      <c r="H2542" t="s">
        <v>8246</v>
      </c>
      <c r="I2542">
        <v>1430334126</v>
      </c>
      <c r="J2542">
        <v>1426446126</v>
      </c>
      <c r="K2542" t="b">
        <v>0</v>
      </c>
      <c r="L2542">
        <v>67</v>
      </c>
      <c r="M2542" t="b">
        <v>1</v>
      </c>
      <c r="N2542" t="s">
        <v>8269</v>
      </c>
      <c r="O2542" s="8">
        <f t="shared" si="273"/>
        <v>125.16000000000001</v>
      </c>
      <c r="P2542" s="9">
        <f t="shared" si="274"/>
        <v>140.1044776119403</v>
      </c>
      <c r="Q2542" t="s">
        <v>8310</v>
      </c>
      <c r="R2542" t="s">
        <v>8315</v>
      </c>
      <c r="S2542" s="13">
        <f t="shared" si="275"/>
        <v>42078.584791666661</v>
      </c>
      <c r="T2542" s="14">
        <f t="shared" si="276"/>
        <v>42123.584791666661</v>
      </c>
      <c r="U2542" s="13" t="str">
        <f t="shared" si="277"/>
        <v>Mar</v>
      </c>
      <c r="V2542" t="str">
        <f t="shared" si="278"/>
        <v>Apr</v>
      </c>
      <c r="W2542" t="str">
        <f t="shared" si="279"/>
        <v>2015</v>
      </c>
    </row>
    <row r="2543" spans="1:23" ht="45" x14ac:dyDescent="0.2">
      <c r="A2543">
        <v>417</v>
      </c>
      <c r="B2543" s="3" t="s">
        <v>418</v>
      </c>
      <c r="C2543" s="3" t="s">
        <v>4527</v>
      </c>
      <c r="D2543">
        <v>10500</v>
      </c>
      <c r="E2543">
        <v>10526</v>
      </c>
      <c r="F2543" t="s">
        <v>8219</v>
      </c>
      <c r="G2543" t="s">
        <v>8224</v>
      </c>
      <c r="H2543" t="s">
        <v>8246</v>
      </c>
      <c r="I2543">
        <v>1365395580</v>
      </c>
      <c r="J2543">
        <v>1364426260</v>
      </c>
      <c r="K2543" t="b">
        <v>0</v>
      </c>
      <c r="L2543">
        <v>52</v>
      </c>
      <c r="M2543" t="b">
        <v>1</v>
      </c>
      <c r="N2543" t="s">
        <v>8269</v>
      </c>
      <c r="O2543" s="8">
        <f t="shared" si="273"/>
        <v>100.24761904761905</v>
      </c>
      <c r="P2543" s="9">
        <f t="shared" si="274"/>
        <v>202.42307692307693</v>
      </c>
      <c r="Q2543" t="s">
        <v>8310</v>
      </c>
      <c r="R2543" t="s">
        <v>8315</v>
      </c>
      <c r="S2543" s="13">
        <f t="shared" si="275"/>
        <v>41360.762268518512</v>
      </c>
      <c r="T2543" s="14">
        <f t="shared" si="276"/>
        <v>41371.981249999997</v>
      </c>
      <c r="U2543" s="13" t="str">
        <f t="shared" si="277"/>
        <v>Mar</v>
      </c>
      <c r="V2543" t="str">
        <f t="shared" si="278"/>
        <v>Apr</v>
      </c>
      <c r="W2543" t="str">
        <f t="shared" si="279"/>
        <v>2013</v>
      </c>
    </row>
    <row r="2544" spans="1:23" ht="45" x14ac:dyDescent="0.2">
      <c r="A2544">
        <v>722</v>
      </c>
      <c r="B2544" s="3" t="s">
        <v>723</v>
      </c>
      <c r="C2544" s="3" t="s">
        <v>4832</v>
      </c>
      <c r="D2544">
        <v>25000</v>
      </c>
      <c r="E2544">
        <v>33006</v>
      </c>
      <c r="F2544" t="s">
        <v>8219</v>
      </c>
      <c r="G2544" t="s">
        <v>8224</v>
      </c>
      <c r="H2544" t="s">
        <v>8246</v>
      </c>
      <c r="I2544">
        <v>1333909178</v>
      </c>
      <c r="J2544">
        <v>1331320778</v>
      </c>
      <c r="K2544" t="b">
        <v>0</v>
      </c>
      <c r="L2544">
        <v>153</v>
      </c>
      <c r="M2544" t="b">
        <v>1</v>
      </c>
      <c r="N2544" t="s">
        <v>8274</v>
      </c>
      <c r="O2544" s="8">
        <f t="shared" si="273"/>
        <v>132.024</v>
      </c>
      <c r="P2544" s="9">
        <f t="shared" si="274"/>
        <v>215.72549019607843</v>
      </c>
      <c r="Q2544" t="s">
        <v>8322</v>
      </c>
      <c r="R2544" t="s">
        <v>8323</v>
      </c>
      <c r="S2544" s="13">
        <f t="shared" si="275"/>
        <v>40977.596967592588</v>
      </c>
      <c r="T2544" s="14">
        <f t="shared" si="276"/>
        <v>41007.555300925924</v>
      </c>
      <c r="U2544" s="13" t="str">
        <f t="shared" si="277"/>
        <v>Mar</v>
      </c>
      <c r="V2544" t="str">
        <f t="shared" si="278"/>
        <v>Apr</v>
      </c>
      <c r="W2544" t="str">
        <f t="shared" si="279"/>
        <v>2012</v>
      </c>
    </row>
    <row r="2545" spans="1:23" ht="45" x14ac:dyDescent="0.2">
      <c r="A2545">
        <v>726</v>
      </c>
      <c r="B2545" s="3" t="s">
        <v>727</v>
      </c>
      <c r="C2545" s="3" t="s">
        <v>4836</v>
      </c>
      <c r="D2545">
        <v>2500</v>
      </c>
      <c r="E2545">
        <v>2535</v>
      </c>
      <c r="F2545" t="s">
        <v>8219</v>
      </c>
      <c r="G2545" t="s">
        <v>8224</v>
      </c>
      <c r="H2545" t="s">
        <v>8246</v>
      </c>
      <c r="I2545">
        <v>1365728487</v>
      </c>
      <c r="J2545">
        <v>1363136487</v>
      </c>
      <c r="K2545" t="b">
        <v>0</v>
      </c>
      <c r="L2545">
        <v>35</v>
      </c>
      <c r="M2545" t="b">
        <v>1</v>
      </c>
      <c r="N2545" t="s">
        <v>8274</v>
      </c>
      <c r="O2545" s="8">
        <f t="shared" si="273"/>
        <v>101.4</v>
      </c>
      <c r="P2545" s="9">
        <f t="shared" si="274"/>
        <v>72.428571428571431</v>
      </c>
      <c r="Q2545" t="s">
        <v>8322</v>
      </c>
      <c r="R2545" t="s">
        <v>8323</v>
      </c>
      <c r="S2545" s="13">
        <f t="shared" si="275"/>
        <v>41345.834340277775</v>
      </c>
      <c r="T2545" s="14">
        <f t="shared" si="276"/>
        <v>41375.834340277775</v>
      </c>
      <c r="U2545" s="13" t="str">
        <f t="shared" si="277"/>
        <v>Mar</v>
      </c>
      <c r="V2545" t="str">
        <f t="shared" si="278"/>
        <v>Apr</v>
      </c>
      <c r="W2545" t="str">
        <f t="shared" si="279"/>
        <v>2013</v>
      </c>
    </row>
    <row r="2546" spans="1:23" ht="45" x14ac:dyDescent="0.2">
      <c r="A2546">
        <v>743</v>
      </c>
      <c r="B2546" s="3" t="s">
        <v>744</v>
      </c>
      <c r="C2546" s="3" t="s">
        <v>4853</v>
      </c>
      <c r="D2546">
        <v>550</v>
      </c>
      <c r="E2546">
        <v>814</v>
      </c>
      <c r="F2546" t="s">
        <v>8219</v>
      </c>
      <c r="G2546" t="s">
        <v>8224</v>
      </c>
      <c r="H2546" t="s">
        <v>8246</v>
      </c>
      <c r="I2546">
        <v>1334610000</v>
      </c>
      <c r="J2546">
        <v>1332435685</v>
      </c>
      <c r="K2546" t="b">
        <v>0</v>
      </c>
      <c r="L2546">
        <v>15</v>
      </c>
      <c r="M2546" t="b">
        <v>1</v>
      </c>
      <c r="N2546" t="s">
        <v>8274</v>
      </c>
      <c r="O2546" s="8">
        <f t="shared" si="273"/>
        <v>148</v>
      </c>
      <c r="P2546" s="9">
        <f t="shared" si="274"/>
        <v>54.266666666666666</v>
      </c>
      <c r="Q2546" t="s">
        <v>8322</v>
      </c>
      <c r="R2546" t="s">
        <v>8323</v>
      </c>
      <c r="S2546" s="13">
        <f t="shared" si="275"/>
        <v>40990.500983796293</v>
      </c>
      <c r="T2546" s="14">
        <f t="shared" si="276"/>
        <v>41015.666666666664</v>
      </c>
      <c r="U2546" s="13" t="str">
        <f t="shared" si="277"/>
        <v>Mar</v>
      </c>
      <c r="V2546" t="str">
        <f t="shared" si="278"/>
        <v>Apr</v>
      </c>
      <c r="W2546" t="str">
        <f t="shared" si="279"/>
        <v>2012</v>
      </c>
    </row>
    <row r="2547" spans="1:23" ht="45" x14ac:dyDescent="0.2">
      <c r="A2547">
        <v>783</v>
      </c>
      <c r="B2547" s="3" t="s">
        <v>784</v>
      </c>
      <c r="C2547" s="3" t="s">
        <v>4893</v>
      </c>
      <c r="D2547">
        <v>1500</v>
      </c>
      <c r="E2547">
        <v>2222</v>
      </c>
      <c r="F2547" t="s">
        <v>8219</v>
      </c>
      <c r="G2547" t="s">
        <v>8224</v>
      </c>
      <c r="H2547" t="s">
        <v>8246</v>
      </c>
      <c r="I2547">
        <v>1335564000</v>
      </c>
      <c r="J2547">
        <v>1332182049</v>
      </c>
      <c r="K2547" t="b">
        <v>0</v>
      </c>
      <c r="L2547">
        <v>35</v>
      </c>
      <c r="M2547" t="b">
        <v>1</v>
      </c>
      <c r="N2547" t="s">
        <v>8276</v>
      </c>
      <c r="O2547" s="8">
        <f t="shared" si="273"/>
        <v>148.13333333333333</v>
      </c>
      <c r="P2547" s="9">
        <f t="shared" si="274"/>
        <v>63.485714285714288</v>
      </c>
      <c r="Q2547" t="s">
        <v>8325</v>
      </c>
      <c r="R2547" t="s">
        <v>8326</v>
      </c>
      <c r="S2547" s="13">
        <f t="shared" si="275"/>
        <v>40987.565381944441</v>
      </c>
      <c r="T2547" s="14">
        <f t="shared" si="276"/>
        <v>41026.708333333328</v>
      </c>
      <c r="U2547" s="13" t="str">
        <f t="shared" si="277"/>
        <v>Mar</v>
      </c>
      <c r="V2547" t="str">
        <f t="shared" si="278"/>
        <v>Apr</v>
      </c>
      <c r="W2547" t="str">
        <f t="shared" si="279"/>
        <v>2012</v>
      </c>
    </row>
    <row r="2548" spans="1:23" ht="45" x14ac:dyDescent="0.2">
      <c r="A2548">
        <v>786</v>
      </c>
      <c r="B2548" s="3" t="s">
        <v>787</v>
      </c>
      <c r="C2548" s="3" t="s">
        <v>4896</v>
      </c>
      <c r="D2548">
        <v>5000</v>
      </c>
      <c r="E2548">
        <v>7140</v>
      </c>
      <c r="F2548" t="s">
        <v>8219</v>
      </c>
      <c r="G2548" t="s">
        <v>8224</v>
      </c>
      <c r="H2548" t="s">
        <v>8246</v>
      </c>
      <c r="I2548">
        <v>1336751220</v>
      </c>
      <c r="J2548">
        <v>1331774434</v>
      </c>
      <c r="K2548" t="b">
        <v>0</v>
      </c>
      <c r="L2548">
        <v>44</v>
      </c>
      <c r="M2548" t="b">
        <v>1</v>
      </c>
      <c r="N2548" t="s">
        <v>8276</v>
      </c>
      <c r="O2548" s="8">
        <f t="shared" si="273"/>
        <v>142.79999999999998</v>
      </c>
      <c r="P2548" s="9">
        <f t="shared" si="274"/>
        <v>162.27272727272728</v>
      </c>
      <c r="Q2548" t="s">
        <v>8325</v>
      </c>
      <c r="R2548" t="s">
        <v>8326</v>
      </c>
      <c r="S2548" s="13">
        <f t="shared" si="275"/>
        <v>40982.847615740735</v>
      </c>
      <c r="T2548" s="14">
        <f t="shared" si="276"/>
        <v>41040.449305555558</v>
      </c>
      <c r="U2548" s="13" t="str">
        <f t="shared" si="277"/>
        <v>Mar</v>
      </c>
      <c r="V2548" t="str">
        <f t="shared" si="278"/>
        <v>May</v>
      </c>
      <c r="W2548" t="str">
        <f t="shared" si="279"/>
        <v>2012</v>
      </c>
    </row>
    <row r="2549" spans="1:23" ht="45" x14ac:dyDescent="0.2">
      <c r="A2549">
        <v>797</v>
      </c>
      <c r="B2549" s="3" t="s">
        <v>798</v>
      </c>
      <c r="C2549" s="3" t="s">
        <v>4907</v>
      </c>
      <c r="D2549">
        <v>3000</v>
      </c>
      <c r="E2549">
        <v>3226</v>
      </c>
      <c r="F2549" t="s">
        <v>8219</v>
      </c>
      <c r="G2549" t="s">
        <v>8224</v>
      </c>
      <c r="H2549" t="s">
        <v>8246</v>
      </c>
      <c r="I2549">
        <v>1335672000</v>
      </c>
      <c r="J2549">
        <v>1332978688</v>
      </c>
      <c r="K2549" t="b">
        <v>0</v>
      </c>
      <c r="L2549">
        <v>71</v>
      </c>
      <c r="M2549" t="b">
        <v>1</v>
      </c>
      <c r="N2549" t="s">
        <v>8276</v>
      </c>
      <c r="O2549" s="8">
        <f t="shared" si="273"/>
        <v>107.53333333333333</v>
      </c>
      <c r="P2549" s="9">
        <f t="shared" si="274"/>
        <v>45.436619718309856</v>
      </c>
      <c r="Q2549" t="s">
        <v>8325</v>
      </c>
      <c r="R2549" t="s">
        <v>8326</v>
      </c>
      <c r="S2549" s="13">
        <f t="shared" si="275"/>
        <v>40996.785740740735</v>
      </c>
      <c r="T2549" s="14">
        <f t="shared" si="276"/>
        <v>41027.958333333328</v>
      </c>
      <c r="U2549" s="13" t="str">
        <f t="shared" si="277"/>
        <v>Mar</v>
      </c>
      <c r="V2549" t="str">
        <f t="shared" si="278"/>
        <v>Apr</v>
      </c>
      <c r="W2549" t="str">
        <f t="shared" si="279"/>
        <v>2012</v>
      </c>
    </row>
    <row r="2550" spans="1:23" ht="45" x14ac:dyDescent="0.2">
      <c r="A2550">
        <v>799</v>
      </c>
      <c r="B2550" s="3" t="s">
        <v>800</v>
      </c>
      <c r="C2550" s="3" t="s">
        <v>4909</v>
      </c>
      <c r="D2550">
        <v>5000</v>
      </c>
      <c r="E2550">
        <v>5001</v>
      </c>
      <c r="F2550" t="s">
        <v>8219</v>
      </c>
      <c r="G2550" t="s">
        <v>8224</v>
      </c>
      <c r="H2550" t="s">
        <v>8246</v>
      </c>
      <c r="I2550">
        <v>1335542446</v>
      </c>
      <c r="J2550">
        <v>1332950446</v>
      </c>
      <c r="K2550" t="b">
        <v>0</v>
      </c>
      <c r="L2550">
        <v>28</v>
      </c>
      <c r="M2550" t="b">
        <v>1</v>
      </c>
      <c r="N2550" t="s">
        <v>8276</v>
      </c>
      <c r="O2550" s="8">
        <f t="shared" si="273"/>
        <v>100.02</v>
      </c>
      <c r="P2550" s="9">
        <f t="shared" si="274"/>
        <v>178.60714285714286</v>
      </c>
      <c r="Q2550" t="s">
        <v>8325</v>
      </c>
      <c r="R2550" t="s">
        <v>8326</v>
      </c>
      <c r="S2550" s="13">
        <f t="shared" si="275"/>
        <v>40996.458865740737</v>
      </c>
      <c r="T2550" s="14">
        <f t="shared" si="276"/>
        <v>41026.458865740737</v>
      </c>
      <c r="U2550" s="13" t="str">
        <f t="shared" si="277"/>
        <v>Mar</v>
      </c>
      <c r="V2550" t="str">
        <f t="shared" si="278"/>
        <v>Apr</v>
      </c>
      <c r="W2550" t="str">
        <f t="shared" si="279"/>
        <v>2012</v>
      </c>
    </row>
    <row r="2551" spans="1:23" ht="30" x14ac:dyDescent="0.2">
      <c r="A2551">
        <v>816</v>
      </c>
      <c r="B2551" s="3" t="s">
        <v>817</v>
      </c>
      <c r="C2551" s="3" t="s">
        <v>4926</v>
      </c>
      <c r="D2551">
        <v>7000</v>
      </c>
      <c r="E2551">
        <v>8058.55</v>
      </c>
      <c r="F2551" t="s">
        <v>8219</v>
      </c>
      <c r="G2551" t="s">
        <v>8224</v>
      </c>
      <c r="H2551" t="s">
        <v>8246</v>
      </c>
      <c r="I2551">
        <v>1365489000</v>
      </c>
      <c r="J2551">
        <v>1362776043</v>
      </c>
      <c r="K2551" t="b">
        <v>0</v>
      </c>
      <c r="L2551">
        <v>205</v>
      </c>
      <c r="M2551" t="b">
        <v>1</v>
      </c>
      <c r="N2551" t="s">
        <v>8276</v>
      </c>
      <c r="O2551" s="8">
        <f t="shared" si="273"/>
        <v>115.12214285714286</v>
      </c>
      <c r="P2551" s="9">
        <f t="shared" si="274"/>
        <v>39.31</v>
      </c>
      <c r="Q2551" t="s">
        <v>8325</v>
      </c>
      <c r="R2551" t="s">
        <v>8326</v>
      </c>
      <c r="S2551" s="13">
        <f t="shared" si="275"/>
        <v>41341.662534722222</v>
      </c>
      <c r="T2551" s="14">
        <f t="shared" si="276"/>
        <v>41373.0625</v>
      </c>
      <c r="U2551" s="13" t="str">
        <f t="shared" si="277"/>
        <v>Mar</v>
      </c>
      <c r="V2551" t="str">
        <f t="shared" si="278"/>
        <v>Apr</v>
      </c>
      <c r="W2551" t="str">
        <f t="shared" si="279"/>
        <v>2013</v>
      </c>
    </row>
    <row r="2552" spans="1:23" ht="45" x14ac:dyDescent="0.2">
      <c r="A2552">
        <v>821</v>
      </c>
      <c r="B2552" s="3" t="s">
        <v>822</v>
      </c>
      <c r="C2552" s="3" t="s">
        <v>4931</v>
      </c>
      <c r="D2552">
        <v>17482</v>
      </c>
      <c r="E2552">
        <v>17482</v>
      </c>
      <c r="F2552" t="s">
        <v>8219</v>
      </c>
      <c r="G2552" t="s">
        <v>8224</v>
      </c>
      <c r="H2552" t="s">
        <v>8246</v>
      </c>
      <c r="I2552">
        <v>1430712060</v>
      </c>
      <c r="J2552">
        <v>1427753265</v>
      </c>
      <c r="K2552" t="b">
        <v>0</v>
      </c>
      <c r="L2552">
        <v>78</v>
      </c>
      <c r="M2552" t="b">
        <v>1</v>
      </c>
      <c r="N2552" t="s">
        <v>8276</v>
      </c>
      <c r="O2552" s="8">
        <f t="shared" si="273"/>
        <v>100</v>
      </c>
      <c r="P2552" s="9">
        <f t="shared" si="274"/>
        <v>224.12820512820514</v>
      </c>
      <c r="Q2552" t="s">
        <v>8325</v>
      </c>
      <c r="R2552" t="s">
        <v>8326</v>
      </c>
      <c r="S2552" s="13">
        <f t="shared" si="275"/>
        <v>42093.71371527778</v>
      </c>
      <c r="T2552" s="14">
        <f t="shared" si="276"/>
        <v>42127.959027777775</v>
      </c>
      <c r="U2552" s="13" t="str">
        <f t="shared" si="277"/>
        <v>Mar</v>
      </c>
      <c r="V2552" t="str">
        <f t="shared" si="278"/>
        <v>May</v>
      </c>
      <c r="W2552" t="str">
        <f t="shared" si="279"/>
        <v>2015</v>
      </c>
    </row>
    <row r="2553" spans="1:23" ht="45" x14ac:dyDescent="0.2">
      <c r="A2553">
        <v>824</v>
      </c>
      <c r="B2553" s="3" t="s">
        <v>825</v>
      </c>
      <c r="C2553" s="3" t="s">
        <v>4934</v>
      </c>
      <c r="D2553">
        <v>1600</v>
      </c>
      <c r="E2553">
        <v>2150.1</v>
      </c>
      <c r="F2553" t="s">
        <v>8219</v>
      </c>
      <c r="G2553" t="s">
        <v>8224</v>
      </c>
      <c r="H2553" t="s">
        <v>8246</v>
      </c>
      <c r="I2553">
        <v>1271573940</v>
      </c>
      <c r="J2553">
        <v>1268459318</v>
      </c>
      <c r="K2553" t="b">
        <v>0</v>
      </c>
      <c r="L2553">
        <v>54</v>
      </c>
      <c r="M2553" t="b">
        <v>1</v>
      </c>
      <c r="N2553" t="s">
        <v>8276</v>
      </c>
      <c r="O2553" s="8">
        <f t="shared" si="273"/>
        <v>134.38124999999999</v>
      </c>
      <c r="P2553" s="9">
        <f t="shared" si="274"/>
        <v>39.816666666666663</v>
      </c>
      <c r="Q2553" t="s">
        <v>8325</v>
      </c>
      <c r="R2553" t="s">
        <v>8326</v>
      </c>
      <c r="S2553" s="13">
        <f t="shared" si="275"/>
        <v>40250.033773148149</v>
      </c>
      <c r="T2553" s="14">
        <f t="shared" si="276"/>
        <v>40286.082638888889</v>
      </c>
      <c r="U2553" s="13" t="str">
        <f t="shared" si="277"/>
        <v>Mar</v>
      </c>
      <c r="V2553" t="str">
        <f t="shared" si="278"/>
        <v>Apr</v>
      </c>
      <c r="W2553" t="str">
        <f t="shared" si="279"/>
        <v>2010</v>
      </c>
    </row>
    <row r="2554" spans="1:23" ht="45" x14ac:dyDescent="0.2">
      <c r="A2554">
        <v>826</v>
      </c>
      <c r="B2554" s="3" t="s">
        <v>827</v>
      </c>
      <c r="C2554" s="3" t="s">
        <v>4936</v>
      </c>
      <c r="D2554">
        <v>5500</v>
      </c>
      <c r="E2554">
        <v>5580</v>
      </c>
      <c r="F2554" t="s">
        <v>8219</v>
      </c>
      <c r="G2554" t="s">
        <v>8224</v>
      </c>
      <c r="H2554" t="s">
        <v>8246</v>
      </c>
      <c r="I2554">
        <v>1332719730</v>
      </c>
      <c r="J2554">
        <v>1330908930</v>
      </c>
      <c r="K2554" t="b">
        <v>0</v>
      </c>
      <c r="L2554">
        <v>49</v>
      </c>
      <c r="M2554" t="b">
        <v>1</v>
      </c>
      <c r="N2554" t="s">
        <v>8276</v>
      </c>
      <c r="O2554" s="8">
        <f t="shared" si="273"/>
        <v>101.45454545454547</v>
      </c>
      <c r="P2554" s="9">
        <f t="shared" si="274"/>
        <v>113.87755102040816</v>
      </c>
      <c r="Q2554" t="s">
        <v>8325</v>
      </c>
      <c r="R2554" t="s">
        <v>8326</v>
      </c>
      <c r="S2554" s="13">
        <f t="shared" si="275"/>
        <v>40972.830208333333</v>
      </c>
      <c r="T2554" s="14">
        <f t="shared" si="276"/>
        <v>40993.788541666661</v>
      </c>
      <c r="U2554" s="13" t="str">
        <f t="shared" si="277"/>
        <v>Mar</v>
      </c>
      <c r="V2554" t="str">
        <f t="shared" si="278"/>
        <v>Mar</v>
      </c>
      <c r="W2554" t="str">
        <f t="shared" si="279"/>
        <v>2012</v>
      </c>
    </row>
    <row r="2555" spans="1:23" ht="30" x14ac:dyDescent="0.2">
      <c r="A2555">
        <v>831</v>
      </c>
      <c r="B2555" s="3" t="s">
        <v>832</v>
      </c>
      <c r="C2555" s="3" t="s">
        <v>4941</v>
      </c>
      <c r="D2555">
        <v>1500</v>
      </c>
      <c r="E2555">
        <v>3500</v>
      </c>
      <c r="F2555" t="s">
        <v>8219</v>
      </c>
      <c r="G2555" t="s">
        <v>8224</v>
      </c>
      <c r="H2555" t="s">
        <v>8246</v>
      </c>
      <c r="I2555">
        <v>1335540694</v>
      </c>
      <c r="J2555">
        <v>1332948694</v>
      </c>
      <c r="K2555" t="b">
        <v>0</v>
      </c>
      <c r="L2555">
        <v>20</v>
      </c>
      <c r="M2555" t="b">
        <v>1</v>
      </c>
      <c r="N2555" t="s">
        <v>8276</v>
      </c>
      <c r="O2555" s="8">
        <f t="shared" si="273"/>
        <v>233.33333333333334</v>
      </c>
      <c r="P2555" s="9">
        <f t="shared" si="274"/>
        <v>175</v>
      </c>
      <c r="Q2555" t="s">
        <v>8325</v>
      </c>
      <c r="R2555" t="s">
        <v>8326</v>
      </c>
      <c r="S2555" s="13">
        <f t="shared" si="275"/>
        <v>40996.438587962963</v>
      </c>
      <c r="T2555" s="14">
        <f t="shared" si="276"/>
        <v>41026.438587962963</v>
      </c>
      <c r="U2555" s="13" t="str">
        <f t="shared" si="277"/>
        <v>Mar</v>
      </c>
      <c r="V2555" t="str">
        <f t="shared" si="278"/>
        <v>Apr</v>
      </c>
      <c r="W2555" t="str">
        <f t="shared" si="279"/>
        <v>2012</v>
      </c>
    </row>
    <row r="2556" spans="1:23" x14ac:dyDescent="0.2">
      <c r="A2556">
        <v>833</v>
      </c>
      <c r="B2556" s="3" t="s">
        <v>834</v>
      </c>
      <c r="C2556" s="3" t="s">
        <v>4943</v>
      </c>
      <c r="D2556">
        <v>6000</v>
      </c>
      <c r="E2556">
        <v>6100</v>
      </c>
      <c r="F2556" t="s">
        <v>8219</v>
      </c>
      <c r="G2556" t="s">
        <v>8224</v>
      </c>
      <c r="H2556" t="s">
        <v>8246</v>
      </c>
      <c r="I2556">
        <v>1397941475</v>
      </c>
      <c r="J2556">
        <v>1395349475</v>
      </c>
      <c r="K2556" t="b">
        <v>0</v>
      </c>
      <c r="L2556">
        <v>41</v>
      </c>
      <c r="M2556" t="b">
        <v>1</v>
      </c>
      <c r="N2556" t="s">
        <v>8276</v>
      </c>
      <c r="O2556" s="8">
        <f t="shared" si="273"/>
        <v>101.66666666666666</v>
      </c>
      <c r="P2556" s="9">
        <f t="shared" si="274"/>
        <v>148.78048780487805</v>
      </c>
      <c r="Q2556" t="s">
        <v>8325</v>
      </c>
      <c r="R2556" t="s">
        <v>8326</v>
      </c>
      <c r="S2556" s="13">
        <f t="shared" si="275"/>
        <v>41718.669849537036</v>
      </c>
      <c r="T2556" s="14">
        <f t="shared" si="276"/>
        <v>41748.669849537036</v>
      </c>
      <c r="U2556" s="13" t="str">
        <f t="shared" si="277"/>
        <v>Mar</v>
      </c>
      <c r="V2556" t="str">
        <f t="shared" si="278"/>
        <v>Apr</v>
      </c>
      <c r="W2556" t="str">
        <f t="shared" si="279"/>
        <v>2014</v>
      </c>
    </row>
    <row r="2557" spans="1:23" ht="45" x14ac:dyDescent="0.2">
      <c r="A2557">
        <v>848</v>
      </c>
      <c r="B2557" s="3" t="s">
        <v>849</v>
      </c>
      <c r="C2557" s="3" t="s">
        <v>4958</v>
      </c>
      <c r="D2557">
        <v>300</v>
      </c>
      <c r="E2557">
        <v>300</v>
      </c>
      <c r="F2557" t="s">
        <v>8219</v>
      </c>
      <c r="G2557" t="s">
        <v>8224</v>
      </c>
      <c r="H2557" t="s">
        <v>8246</v>
      </c>
      <c r="I2557">
        <v>1429038033</v>
      </c>
      <c r="J2557">
        <v>1426446033</v>
      </c>
      <c r="K2557" t="b">
        <v>0</v>
      </c>
      <c r="L2557">
        <v>16</v>
      </c>
      <c r="M2557" t="b">
        <v>1</v>
      </c>
      <c r="N2557" t="s">
        <v>8277</v>
      </c>
      <c r="O2557" s="8">
        <f t="shared" si="273"/>
        <v>100</v>
      </c>
      <c r="P2557" s="9">
        <f t="shared" si="274"/>
        <v>18.75</v>
      </c>
      <c r="Q2557" t="s">
        <v>8325</v>
      </c>
      <c r="R2557" t="s">
        <v>8327</v>
      </c>
      <c r="S2557" s="13">
        <f t="shared" si="275"/>
        <v>42078.583715277775</v>
      </c>
      <c r="T2557" s="14">
        <f t="shared" si="276"/>
        <v>42108.583715277775</v>
      </c>
      <c r="U2557" s="13" t="str">
        <f t="shared" si="277"/>
        <v>Mar</v>
      </c>
      <c r="V2557" t="str">
        <f t="shared" si="278"/>
        <v>Apr</v>
      </c>
      <c r="W2557" t="str">
        <f t="shared" si="279"/>
        <v>2015</v>
      </c>
    </row>
    <row r="2558" spans="1:23" ht="45" x14ac:dyDescent="0.2">
      <c r="A2558">
        <v>850</v>
      </c>
      <c r="B2558" s="3" t="s">
        <v>851</v>
      </c>
      <c r="C2558" s="3" t="s">
        <v>4960</v>
      </c>
      <c r="D2558">
        <v>4000</v>
      </c>
      <c r="E2558">
        <v>6207</v>
      </c>
      <c r="F2558" t="s">
        <v>8219</v>
      </c>
      <c r="G2558" t="s">
        <v>8224</v>
      </c>
      <c r="H2558" t="s">
        <v>8246</v>
      </c>
      <c r="I2558">
        <v>1461560340</v>
      </c>
      <c r="J2558">
        <v>1458762717</v>
      </c>
      <c r="K2558" t="b">
        <v>0</v>
      </c>
      <c r="L2558">
        <v>133</v>
      </c>
      <c r="M2558" t="b">
        <v>1</v>
      </c>
      <c r="N2558" t="s">
        <v>8277</v>
      </c>
      <c r="O2558" s="8">
        <f t="shared" si="273"/>
        <v>155.17499999999998</v>
      </c>
      <c r="P2558" s="9">
        <f t="shared" si="274"/>
        <v>46.669172932330824</v>
      </c>
      <c r="Q2558" t="s">
        <v>8325</v>
      </c>
      <c r="R2558" t="s">
        <v>8327</v>
      </c>
      <c r="S2558" s="13">
        <f t="shared" si="275"/>
        <v>42452.619409722225</v>
      </c>
      <c r="T2558" s="14">
        <f t="shared" si="276"/>
        <v>42484.999305555553</v>
      </c>
      <c r="U2558" s="13" t="str">
        <f t="shared" si="277"/>
        <v>Mar</v>
      </c>
      <c r="V2558" t="str">
        <f t="shared" si="278"/>
        <v>Apr</v>
      </c>
      <c r="W2558" t="str">
        <f t="shared" si="279"/>
        <v>2016</v>
      </c>
    </row>
    <row r="2559" spans="1:23" ht="45" x14ac:dyDescent="0.2">
      <c r="A2559">
        <v>858</v>
      </c>
      <c r="B2559" s="3" t="s">
        <v>859</v>
      </c>
      <c r="C2559" s="3" t="s">
        <v>4968</v>
      </c>
      <c r="D2559">
        <v>1200</v>
      </c>
      <c r="E2559">
        <v>1728.07</v>
      </c>
      <c r="F2559" t="s">
        <v>8219</v>
      </c>
      <c r="G2559" t="s">
        <v>8225</v>
      </c>
      <c r="H2559" t="s">
        <v>8247</v>
      </c>
      <c r="I2559">
        <v>1429138740</v>
      </c>
      <c r="J2559">
        <v>1426528418</v>
      </c>
      <c r="K2559" t="b">
        <v>0</v>
      </c>
      <c r="L2559">
        <v>76</v>
      </c>
      <c r="M2559" t="b">
        <v>1</v>
      </c>
      <c r="N2559" t="s">
        <v>8277</v>
      </c>
      <c r="O2559" s="8">
        <f t="shared" si="273"/>
        <v>144.00583333333333</v>
      </c>
      <c r="P2559" s="9">
        <f t="shared" si="274"/>
        <v>22.737763157894737</v>
      </c>
      <c r="Q2559" t="s">
        <v>8325</v>
      </c>
      <c r="R2559" t="s">
        <v>8327</v>
      </c>
      <c r="S2559" s="13">
        <f t="shared" si="275"/>
        <v>42079.537245370368</v>
      </c>
      <c r="T2559" s="14">
        <f t="shared" si="276"/>
        <v>42109.749305555553</v>
      </c>
      <c r="U2559" s="13" t="str">
        <f t="shared" si="277"/>
        <v>Mar</v>
      </c>
      <c r="V2559" t="str">
        <f t="shared" si="278"/>
        <v>Apr</v>
      </c>
      <c r="W2559" t="str">
        <f t="shared" si="279"/>
        <v>2015</v>
      </c>
    </row>
    <row r="2560" spans="1:23" ht="45" x14ac:dyDescent="0.2">
      <c r="A2560">
        <v>1194</v>
      </c>
      <c r="B2560" s="3" t="s">
        <v>1195</v>
      </c>
      <c r="C2560" s="3" t="s">
        <v>5304</v>
      </c>
      <c r="D2560">
        <v>12500</v>
      </c>
      <c r="E2560">
        <v>40280</v>
      </c>
      <c r="F2560" t="s">
        <v>8219</v>
      </c>
      <c r="G2560" t="s">
        <v>8241</v>
      </c>
      <c r="H2560" t="s">
        <v>8249</v>
      </c>
      <c r="I2560">
        <v>1428493379</v>
      </c>
      <c r="J2560">
        <v>1425901379</v>
      </c>
      <c r="K2560" t="b">
        <v>0</v>
      </c>
      <c r="L2560">
        <v>714</v>
      </c>
      <c r="M2560" t="b">
        <v>1</v>
      </c>
      <c r="N2560" t="s">
        <v>8285</v>
      </c>
      <c r="O2560" s="8">
        <f t="shared" si="273"/>
        <v>322.24</v>
      </c>
      <c r="P2560" s="9">
        <f t="shared" si="274"/>
        <v>56.414565826330531</v>
      </c>
      <c r="Q2560" t="s">
        <v>8338</v>
      </c>
      <c r="R2560" t="s">
        <v>8339</v>
      </c>
      <c r="S2560" s="13">
        <f t="shared" si="275"/>
        <v>42072.27984953703</v>
      </c>
      <c r="T2560" s="14">
        <f t="shared" si="276"/>
        <v>42102.27984953703</v>
      </c>
      <c r="U2560" s="13" t="str">
        <f t="shared" si="277"/>
        <v>Mar</v>
      </c>
      <c r="V2560" t="str">
        <f t="shared" si="278"/>
        <v>Apr</v>
      </c>
      <c r="W2560" t="str">
        <f t="shared" si="279"/>
        <v>2015</v>
      </c>
    </row>
    <row r="2561" spans="1:23" ht="45" x14ac:dyDescent="0.2">
      <c r="A2561">
        <v>1200</v>
      </c>
      <c r="B2561" s="3" t="s">
        <v>1201</v>
      </c>
      <c r="C2561" s="3" t="s">
        <v>5310</v>
      </c>
      <c r="D2561">
        <v>4800</v>
      </c>
      <c r="E2561">
        <v>6029</v>
      </c>
      <c r="F2561" t="s">
        <v>8219</v>
      </c>
      <c r="G2561" t="s">
        <v>8224</v>
      </c>
      <c r="H2561" t="s">
        <v>8246</v>
      </c>
      <c r="I2561">
        <v>1429183656</v>
      </c>
      <c r="J2561">
        <v>1427369256</v>
      </c>
      <c r="K2561" t="b">
        <v>0</v>
      </c>
      <c r="L2561">
        <v>103</v>
      </c>
      <c r="M2561" t="b">
        <v>1</v>
      </c>
      <c r="N2561" t="s">
        <v>8285</v>
      </c>
      <c r="O2561" s="8">
        <f t="shared" si="273"/>
        <v>125.60416666666667</v>
      </c>
      <c r="P2561" s="9">
        <f t="shared" si="274"/>
        <v>58.533980582524272</v>
      </c>
      <c r="Q2561" t="s">
        <v>8338</v>
      </c>
      <c r="R2561" t="s">
        <v>8339</v>
      </c>
      <c r="S2561" s="13">
        <f t="shared" si="275"/>
        <v>42089.269166666665</v>
      </c>
      <c r="T2561" s="14">
        <f t="shared" si="276"/>
        <v>42110.269166666665</v>
      </c>
      <c r="U2561" s="13" t="str">
        <f t="shared" si="277"/>
        <v>Mar</v>
      </c>
      <c r="V2561" t="str">
        <f t="shared" si="278"/>
        <v>Apr</v>
      </c>
      <c r="W2561" t="str">
        <f t="shared" si="279"/>
        <v>2015</v>
      </c>
    </row>
    <row r="2562" spans="1:23" ht="30" x14ac:dyDescent="0.2">
      <c r="A2562">
        <v>1207</v>
      </c>
      <c r="B2562" s="3" t="s">
        <v>1208</v>
      </c>
      <c r="C2562" s="3" t="s">
        <v>5317</v>
      </c>
      <c r="D2562">
        <v>16700</v>
      </c>
      <c r="E2562">
        <v>17396</v>
      </c>
      <c r="F2562" t="s">
        <v>8219</v>
      </c>
      <c r="G2562" t="s">
        <v>8237</v>
      </c>
      <c r="H2562" t="s">
        <v>8249</v>
      </c>
      <c r="I2562">
        <v>1459418400</v>
      </c>
      <c r="J2562">
        <v>1456827573</v>
      </c>
      <c r="K2562" t="b">
        <v>0</v>
      </c>
      <c r="L2562">
        <v>141</v>
      </c>
      <c r="M2562" t="b">
        <v>1</v>
      </c>
      <c r="N2562" t="s">
        <v>8285</v>
      </c>
      <c r="O2562" s="8">
        <f t="shared" ref="O2562:O2625" si="280">(E2562/D2562)*100</f>
        <v>104.16766467065868</v>
      </c>
      <c r="P2562" s="9">
        <f t="shared" ref="P2562:P2625" si="281">IFERROR(E2562/L2562,0)</f>
        <v>123.37588652482269</v>
      </c>
      <c r="Q2562" t="s">
        <v>8338</v>
      </c>
      <c r="R2562" t="s">
        <v>8339</v>
      </c>
      <c r="S2562" s="13">
        <f t="shared" ref="S2562:S2625" si="282">(J2562/86400)+25569+(-5/24)</f>
        <v>42430.221909722219</v>
      </c>
      <c r="T2562" s="14">
        <f t="shared" ref="T2562:T2625" si="283">(I2562/86400)+25569+(-5/24)</f>
        <v>42460.208333333336</v>
      </c>
      <c r="U2562" s="13" t="str">
        <f t="shared" ref="U2562:U2625" si="284">TEXT((S2562),"mmm")</f>
        <v>Mar</v>
      </c>
      <c r="V2562" t="str">
        <f t="shared" ref="V2562:V2625" si="285">TEXT((T2562),"mmm")</f>
        <v>Mar</v>
      </c>
      <c r="W2562" t="str">
        <f t="shared" ref="W2562:W2625" si="286">TEXT((S2562),"yyyy")</f>
        <v>2016</v>
      </c>
    </row>
    <row r="2563" spans="1:23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80"/>
        <v>0</v>
      </c>
      <c r="P2563" s="9">
        <f t="shared" si="281"/>
        <v>0</v>
      </c>
      <c r="Q2563" t="s">
        <v>8336</v>
      </c>
      <c r="R2563" t="s">
        <v>8337</v>
      </c>
      <c r="S2563" s="13">
        <f t="shared" si="282"/>
        <v>42260.320474537039</v>
      </c>
      <c r="T2563" s="14">
        <f t="shared" si="283"/>
        <v>42290.320474537039</v>
      </c>
      <c r="U2563" s="13" t="str">
        <f t="shared" si="284"/>
        <v>Sep</v>
      </c>
      <c r="V2563" t="str">
        <f t="shared" si="285"/>
        <v>Oct</v>
      </c>
      <c r="W2563" t="str">
        <f t="shared" si="286"/>
        <v>2015</v>
      </c>
    </row>
    <row r="2564" spans="1:23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80"/>
        <v>0.75</v>
      </c>
      <c r="P2564" s="9">
        <f t="shared" si="281"/>
        <v>25</v>
      </c>
      <c r="Q2564" t="s">
        <v>8336</v>
      </c>
      <c r="R2564" t="s">
        <v>8337</v>
      </c>
      <c r="S2564" s="13">
        <f t="shared" si="282"/>
        <v>42594.316423611112</v>
      </c>
      <c r="T2564" s="14">
        <f t="shared" si="283"/>
        <v>42654.316423611112</v>
      </c>
      <c r="U2564" s="13" t="str">
        <f t="shared" si="284"/>
        <v>Aug</v>
      </c>
      <c r="V2564" t="str">
        <f t="shared" si="285"/>
        <v>Oct</v>
      </c>
      <c r="W2564" t="str">
        <f t="shared" si="286"/>
        <v>2016</v>
      </c>
    </row>
    <row r="2565" spans="1:23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80"/>
        <v>0</v>
      </c>
      <c r="P2565" s="9">
        <f t="shared" si="281"/>
        <v>0</v>
      </c>
      <c r="Q2565" t="s">
        <v>8336</v>
      </c>
      <c r="R2565" t="s">
        <v>8337</v>
      </c>
      <c r="S2565" s="13">
        <f t="shared" si="282"/>
        <v>42154.931145833332</v>
      </c>
      <c r="T2565" s="14">
        <f t="shared" si="283"/>
        <v>42214.931145833332</v>
      </c>
      <c r="U2565" s="13" t="str">
        <f t="shared" si="284"/>
        <v>May</v>
      </c>
      <c r="V2565" t="str">
        <f t="shared" si="285"/>
        <v>Jul</v>
      </c>
      <c r="W2565" t="str">
        <f t="shared" si="286"/>
        <v>2015</v>
      </c>
    </row>
    <row r="2566" spans="1:23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80"/>
        <v>0</v>
      </c>
      <c r="P2566" s="9">
        <f t="shared" si="281"/>
        <v>0</v>
      </c>
      <c r="Q2566" t="s">
        <v>8336</v>
      </c>
      <c r="R2566" t="s">
        <v>8337</v>
      </c>
      <c r="S2566" s="13">
        <f t="shared" si="282"/>
        <v>41821.83216435185</v>
      </c>
      <c r="T2566" s="14">
        <f t="shared" si="283"/>
        <v>41851.83216435185</v>
      </c>
      <c r="U2566" s="13" t="str">
        <f t="shared" si="284"/>
        <v>Jul</v>
      </c>
      <c r="V2566" t="str">
        <f t="shared" si="285"/>
        <v>Jul</v>
      </c>
      <c r="W2566" t="str">
        <f t="shared" si="286"/>
        <v>2014</v>
      </c>
    </row>
    <row r="2567" spans="1:23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80"/>
        <v>1</v>
      </c>
      <c r="P2567" s="9">
        <f t="shared" si="281"/>
        <v>100</v>
      </c>
      <c r="Q2567" t="s">
        <v>8336</v>
      </c>
      <c r="R2567" t="s">
        <v>8337</v>
      </c>
      <c r="S2567" s="13">
        <f t="shared" si="282"/>
        <v>42440.442002314812</v>
      </c>
      <c r="T2567" s="14">
        <f t="shared" si="283"/>
        <v>42499.659722222219</v>
      </c>
      <c r="U2567" s="13" t="str">
        <f t="shared" si="284"/>
        <v>Mar</v>
      </c>
      <c r="V2567" t="str">
        <f t="shared" si="285"/>
        <v>May</v>
      </c>
      <c r="W2567" t="str">
        <f t="shared" si="286"/>
        <v>2016</v>
      </c>
    </row>
    <row r="2568" spans="1:23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80"/>
        <v>0</v>
      </c>
      <c r="P2568" s="9">
        <f t="shared" si="281"/>
        <v>0</v>
      </c>
      <c r="Q2568" t="s">
        <v>8336</v>
      </c>
      <c r="R2568" t="s">
        <v>8337</v>
      </c>
      <c r="S2568" s="13">
        <f t="shared" si="282"/>
        <v>41842.772546296292</v>
      </c>
      <c r="T2568" s="14">
        <f t="shared" si="283"/>
        <v>41872.772546296292</v>
      </c>
      <c r="U2568" s="13" t="str">
        <f t="shared" si="284"/>
        <v>Jul</v>
      </c>
      <c r="V2568" t="str">
        <f t="shared" si="285"/>
        <v>Aug</v>
      </c>
      <c r="W2568" t="str">
        <f t="shared" si="286"/>
        <v>2014</v>
      </c>
    </row>
    <row r="2569" spans="1:23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80"/>
        <v>0.26666666666666666</v>
      </c>
      <c r="P2569" s="9">
        <f t="shared" si="281"/>
        <v>60</v>
      </c>
      <c r="Q2569" t="s">
        <v>8336</v>
      </c>
      <c r="R2569" t="s">
        <v>8337</v>
      </c>
      <c r="S2569" s="13">
        <f t="shared" si="282"/>
        <v>42087.670578703699</v>
      </c>
      <c r="T2569" s="14">
        <f t="shared" si="283"/>
        <v>42117.670578703699</v>
      </c>
      <c r="U2569" s="13" t="str">
        <f t="shared" si="284"/>
        <v>Mar</v>
      </c>
      <c r="V2569" t="str">
        <f t="shared" si="285"/>
        <v>Apr</v>
      </c>
      <c r="W2569" t="str">
        <f t="shared" si="286"/>
        <v>2015</v>
      </c>
    </row>
    <row r="2570" spans="1:23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80"/>
        <v>0.5</v>
      </c>
      <c r="P2570" s="9">
        <f t="shared" si="281"/>
        <v>50</v>
      </c>
      <c r="Q2570" t="s">
        <v>8336</v>
      </c>
      <c r="R2570" t="s">
        <v>8337</v>
      </c>
      <c r="S2570" s="13">
        <f t="shared" si="282"/>
        <v>42584.45826388889</v>
      </c>
      <c r="T2570" s="14">
        <f t="shared" si="283"/>
        <v>42614.45826388889</v>
      </c>
      <c r="U2570" s="13" t="str">
        <f t="shared" si="284"/>
        <v>Aug</v>
      </c>
      <c r="V2570" t="str">
        <f t="shared" si="285"/>
        <v>Sep</v>
      </c>
      <c r="W2570" t="str">
        <f t="shared" si="286"/>
        <v>2016</v>
      </c>
    </row>
    <row r="2571" spans="1:23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80"/>
        <v>2.2307692307692308</v>
      </c>
      <c r="P2571" s="9">
        <f t="shared" si="281"/>
        <v>72.5</v>
      </c>
      <c r="Q2571" t="s">
        <v>8336</v>
      </c>
      <c r="R2571" t="s">
        <v>8337</v>
      </c>
      <c r="S2571" s="13">
        <f t="shared" si="282"/>
        <v>42233.897129629629</v>
      </c>
      <c r="T2571" s="14">
        <f t="shared" si="283"/>
        <v>42263.897129629629</v>
      </c>
      <c r="U2571" s="13" t="str">
        <f t="shared" si="284"/>
        <v>Aug</v>
      </c>
      <c r="V2571" t="str">
        <f t="shared" si="285"/>
        <v>Sep</v>
      </c>
      <c r="W2571" t="str">
        <f t="shared" si="286"/>
        <v>2015</v>
      </c>
    </row>
    <row r="2572" spans="1:23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80"/>
        <v>0.84285714285714297</v>
      </c>
      <c r="P2572" s="9">
        <f t="shared" si="281"/>
        <v>29.5</v>
      </c>
      <c r="Q2572" t="s">
        <v>8336</v>
      </c>
      <c r="R2572" t="s">
        <v>8337</v>
      </c>
      <c r="S2572" s="13">
        <f t="shared" si="282"/>
        <v>42744.694849537038</v>
      </c>
      <c r="T2572" s="14">
        <f t="shared" si="283"/>
        <v>42774.694849537038</v>
      </c>
      <c r="U2572" s="13" t="str">
        <f t="shared" si="284"/>
        <v>Jan</v>
      </c>
      <c r="V2572" t="str">
        <f t="shared" si="285"/>
        <v>Feb</v>
      </c>
      <c r="W2572" t="str">
        <f t="shared" si="286"/>
        <v>2017</v>
      </c>
    </row>
    <row r="2573" spans="1:23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80"/>
        <v>0.25</v>
      </c>
      <c r="P2573" s="9">
        <f t="shared" si="281"/>
        <v>62.5</v>
      </c>
      <c r="Q2573" t="s">
        <v>8336</v>
      </c>
      <c r="R2573" t="s">
        <v>8337</v>
      </c>
      <c r="S2573" s="13">
        <f t="shared" si="282"/>
        <v>42449.133344907408</v>
      </c>
      <c r="T2573" s="14">
        <f t="shared" si="283"/>
        <v>42509.133344907408</v>
      </c>
      <c r="U2573" s="13" t="str">
        <f t="shared" si="284"/>
        <v>Mar</v>
      </c>
      <c r="V2573" t="str">
        <f t="shared" si="285"/>
        <v>May</v>
      </c>
      <c r="W2573" t="str">
        <f t="shared" si="286"/>
        <v>2016</v>
      </c>
    </row>
    <row r="2574" spans="1:23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80"/>
        <v>0</v>
      </c>
      <c r="P2574" s="9">
        <f t="shared" si="281"/>
        <v>0</v>
      </c>
      <c r="Q2574" t="s">
        <v>8336</v>
      </c>
      <c r="R2574" t="s">
        <v>8337</v>
      </c>
      <c r="S2574" s="13">
        <f t="shared" si="282"/>
        <v>42076.911076388882</v>
      </c>
      <c r="T2574" s="14">
        <f t="shared" si="283"/>
        <v>42106.911076388882</v>
      </c>
      <c r="U2574" s="13" t="str">
        <f t="shared" si="284"/>
        <v>Mar</v>
      </c>
      <c r="V2574" t="str">
        <f t="shared" si="285"/>
        <v>Apr</v>
      </c>
      <c r="W2574" t="str">
        <f t="shared" si="286"/>
        <v>2015</v>
      </c>
    </row>
    <row r="2575" spans="1:23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80"/>
        <v>0</v>
      </c>
      <c r="P2575" s="9">
        <f t="shared" si="281"/>
        <v>0</v>
      </c>
      <c r="Q2575" t="s">
        <v>8336</v>
      </c>
      <c r="R2575" t="s">
        <v>8337</v>
      </c>
      <c r="S2575" s="13">
        <f t="shared" si="282"/>
        <v>41829.383668981478</v>
      </c>
      <c r="T2575" s="14">
        <f t="shared" si="283"/>
        <v>41874.383668981478</v>
      </c>
      <c r="U2575" s="13" t="str">
        <f t="shared" si="284"/>
        <v>Jul</v>
      </c>
      <c r="V2575" t="str">
        <f t="shared" si="285"/>
        <v>Aug</v>
      </c>
      <c r="W2575" t="str">
        <f t="shared" si="286"/>
        <v>2014</v>
      </c>
    </row>
    <row r="2576" spans="1:23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80"/>
        <v>0</v>
      </c>
      <c r="P2576" s="9">
        <f t="shared" si="281"/>
        <v>0</v>
      </c>
      <c r="Q2576" t="s">
        <v>8336</v>
      </c>
      <c r="R2576" t="s">
        <v>8337</v>
      </c>
      <c r="S2576" s="13">
        <f t="shared" si="282"/>
        <v>42487.617418981477</v>
      </c>
      <c r="T2576" s="14">
        <f t="shared" si="283"/>
        <v>42508.617418981477</v>
      </c>
      <c r="U2576" s="13" t="str">
        <f t="shared" si="284"/>
        <v>Apr</v>
      </c>
      <c r="V2576" t="str">
        <f t="shared" si="285"/>
        <v>May</v>
      </c>
      <c r="W2576" t="str">
        <f t="shared" si="286"/>
        <v>2016</v>
      </c>
    </row>
    <row r="2577" spans="1:23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80"/>
        <v>0</v>
      </c>
      <c r="P2577" s="9">
        <f t="shared" si="281"/>
        <v>0</v>
      </c>
      <c r="Q2577" t="s">
        <v>8336</v>
      </c>
      <c r="R2577" t="s">
        <v>8337</v>
      </c>
      <c r="S2577" s="13">
        <f t="shared" si="282"/>
        <v>41985.900393518517</v>
      </c>
      <c r="T2577" s="14">
        <f t="shared" si="283"/>
        <v>42015.900393518517</v>
      </c>
      <c r="U2577" s="13" t="str">
        <f t="shared" si="284"/>
        <v>Dec</v>
      </c>
      <c r="V2577" t="str">
        <f t="shared" si="285"/>
        <v>Jan</v>
      </c>
      <c r="W2577" t="str">
        <f t="shared" si="286"/>
        <v>2014</v>
      </c>
    </row>
    <row r="2578" spans="1:23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80"/>
        <v>0</v>
      </c>
      <c r="P2578" s="9">
        <f t="shared" si="281"/>
        <v>0</v>
      </c>
      <c r="Q2578" t="s">
        <v>8336</v>
      </c>
      <c r="R2578" t="s">
        <v>8337</v>
      </c>
      <c r="S2578" s="13">
        <f t="shared" si="282"/>
        <v>42059.801469907405</v>
      </c>
      <c r="T2578" s="14">
        <f t="shared" si="283"/>
        <v>42104.759803240733</v>
      </c>
      <c r="U2578" s="13" t="str">
        <f t="shared" si="284"/>
        <v>Feb</v>
      </c>
      <c r="V2578" t="str">
        <f t="shared" si="285"/>
        <v>Apr</v>
      </c>
      <c r="W2578" t="str">
        <f t="shared" si="286"/>
        <v>2015</v>
      </c>
    </row>
    <row r="2579" spans="1:23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80"/>
        <v>0</v>
      </c>
      <c r="P2579" s="9">
        <f t="shared" si="281"/>
        <v>0</v>
      </c>
      <c r="Q2579" t="s">
        <v>8336</v>
      </c>
      <c r="R2579" t="s">
        <v>8337</v>
      </c>
      <c r="S2579" s="13">
        <f t="shared" si="282"/>
        <v>41830.612233796295</v>
      </c>
      <c r="T2579" s="14">
        <f t="shared" si="283"/>
        <v>41855.612233796295</v>
      </c>
      <c r="U2579" s="13" t="str">
        <f t="shared" si="284"/>
        <v>Jul</v>
      </c>
      <c r="V2579" t="str">
        <f t="shared" si="285"/>
        <v>Aug</v>
      </c>
      <c r="W2579" t="str">
        <f t="shared" si="286"/>
        <v>2014</v>
      </c>
    </row>
    <row r="2580" spans="1:23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80"/>
        <v>0</v>
      </c>
      <c r="P2580" s="9">
        <f t="shared" si="281"/>
        <v>0</v>
      </c>
      <c r="Q2580" t="s">
        <v>8336</v>
      </c>
      <c r="R2580" t="s">
        <v>8337</v>
      </c>
      <c r="S2580" s="13">
        <f t="shared" si="282"/>
        <v>42237.814571759256</v>
      </c>
      <c r="T2580" s="14">
        <f t="shared" si="283"/>
        <v>42286.499999999993</v>
      </c>
      <c r="U2580" s="13" t="str">
        <f t="shared" si="284"/>
        <v>Aug</v>
      </c>
      <c r="V2580" t="str">
        <f t="shared" si="285"/>
        <v>Oct</v>
      </c>
      <c r="W2580" t="str">
        <f t="shared" si="286"/>
        <v>2015</v>
      </c>
    </row>
    <row r="2581" spans="1:23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80"/>
        <v>0.13849999999999998</v>
      </c>
      <c r="P2581" s="9">
        <f t="shared" si="281"/>
        <v>23.083333333333332</v>
      </c>
      <c r="Q2581" t="s">
        <v>8336</v>
      </c>
      <c r="R2581" t="s">
        <v>8337</v>
      </c>
      <c r="S2581" s="13">
        <f t="shared" si="282"/>
        <v>41837.621562499997</v>
      </c>
      <c r="T2581" s="14">
        <f t="shared" si="283"/>
        <v>41897.621562499997</v>
      </c>
      <c r="U2581" s="13" t="str">
        <f t="shared" si="284"/>
        <v>Jul</v>
      </c>
      <c r="V2581" t="str">
        <f t="shared" si="285"/>
        <v>Sep</v>
      </c>
      <c r="W2581" t="str">
        <f t="shared" si="286"/>
        <v>2014</v>
      </c>
    </row>
    <row r="2582" spans="1:23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80"/>
        <v>0.6</v>
      </c>
      <c r="P2582" s="9">
        <f t="shared" si="281"/>
        <v>25.5</v>
      </c>
      <c r="Q2582" t="s">
        <v>8336</v>
      </c>
      <c r="R2582" t="s">
        <v>8337</v>
      </c>
      <c r="S2582" s="13">
        <f t="shared" si="282"/>
        <v>42110.118090277778</v>
      </c>
      <c r="T2582" s="14">
        <f t="shared" si="283"/>
        <v>42139.916666666664</v>
      </c>
      <c r="U2582" s="13" t="str">
        <f t="shared" si="284"/>
        <v>Apr</v>
      </c>
      <c r="V2582" t="str">
        <f t="shared" si="285"/>
        <v>May</v>
      </c>
      <c r="W2582" t="str">
        <f t="shared" si="286"/>
        <v>2015</v>
      </c>
    </row>
    <row r="2583" spans="1:23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80"/>
        <v>10.6</v>
      </c>
      <c r="P2583" s="9">
        <f t="shared" si="281"/>
        <v>48.18181818181818</v>
      </c>
      <c r="Q2583" t="s">
        <v>8336</v>
      </c>
      <c r="R2583" t="s">
        <v>8337</v>
      </c>
      <c r="S2583" s="13">
        <f t="shared" si="282"/>
        <v>42294.420115740737</v>
      </c>
      <c r="T2583" s="14">
        <f t="shared" si="283"/>
        <v>42324.461782407401</v>
      </c>
      <c r="U2583" s="13" t="str">
        <f t="shared" si="284"/>
        <v>Oct</v>
      </c>
      <c r="V2583" t="str">
        <f t="shared" si="285"/>
        <v>Nov</v>
      </c>
      <c r="W2583" t="str">
        <f t="shared" si="286"/>
        <v>2015</v>
      </c>
    </row>
    <row r="2584" spans="1:23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80"/>
        <v>1.1111111111111111E-3</v>
      </c>
      <c r="P2584" s="9">
        <f t="shared" si="281"/>
        <v>1</v>
      </c>
      <c r="Q2584" t="s">
        <v>8336</v>
      </c>
      <c r="R2584" t="s">
        <v>8337</v>
      </c>
      <c r="S2584" s="13">
        <f t="shared" si="282"/>
        <v>42642.780486111107</v>
      </c>
      <c r="T2584" s="14">
        <f t="shared" si="283"/>
        <v>42672.780486111107</v>
      </c>
      <c r="U2584" s="13" t="str">
        <f t="shared" si="284"/>
        <v>Sep</v>
      </c>
      <c r="V2584" t="str">
        <f t="shared" si="285"/>
        <v>Oct</v>
      </c>
      <c r="W2584" t="str">
        <f t="shared" si="286"/>
        <v>2016</v>
      </c>
    </row>
    <row r="2585" spans="1:23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80"/>
        <v>0.5</v>
      </c>
      <c r="P2585" s="9">
        <f t="shared" si="281"/>
        <v>1</v>
      </c>
      <c r="Q2585" t="s">
        <v>8336</v>
      </c>
      <c r="R2585" t="s">
        <v>8337</v>
      </c>
      <c r="S2585" s="13">
        <f t="shared" si="282"/>
        <v>42019.561111111114</v>
      </c>
      <c r="T2585" s="14">
        <f t="shared" si="283"/>
        <v>42079.519444444442</v>
      </c>
      <c r="U2585" s="13" t="str">
        <f t="shared" si="284"/>
        <v>Jan</v>
      </c>
      <c r="V2585" t="str">
        <f t="shared" si="285"/>
        <v>Mar</v>
      </c>
      <c r="W2585" t="str">
        <f t="shared" si="286"/>
        <v>2015</v>
      </c>
    </row>
    <row r="2586" spans="1:23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80"/>
        <v>0</v>
      </c>
      <c r="P2586" s="9">
        <f t="shared" si="281"/>
        <v>0</v>
      </c>
      <c r="Q2586" t="s">
        <v>8336</v>
      </c>
      <c r="R2586" t="s">
        <v>8337</v>
      </c>
      <c r="S2586" s="13">
        <f t="shared" si="282"/>
        <v>42139.964918981474</v>
      </c>
      <c r="T2586" s="14">
        <f t="shared" si="283"/>
        <v>42169.964918981474</v>
      </c>
      <c r="U2586" s="13" t="str">
        <f t="shared" si="284"/>
        <v>May</v>
      </c>
      <c r="V2586" t="str">
        <f t="shared" si="285"/>
        <v>Jun</v>
      </c>
      <c r="W2586" t="str">
        <f t="shared" si="286"/>
        <v>2015</v>
      </c>
    </row>
    <row r="2587" spans="1:23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80"/>
        <v>0.16666666666666669</v>
      </c>
      <c r="P2587" s="9">
        <f t="shared" si="281"/>
        <v>50</v>
      </c>
      <c r="Q2587" t="s">
        <v>8336</v>
      </c>
      <c r="R2587" t="s">
        <v>8337</v>
      </c>
      <c r="S2587" s="13">
        <f t="shared" si="282"/>
        <v>41795.754999999997</v>
      </c>
      <c r="T2587" s="14">
        <f t="shared" si="283"/>
        <v>41825.754999999997</v>
      </c>
      <c r="U2587" s="13" t="str">
        <f t="shared" si="284"/>
        <v>Jun</v>
      </c>
      <c r="V2587" t="str">
        <f t="shared" si="285"/>
        <v>Jul</v>
      </c>
      <c r="W2587" t="str">
        <f t="shared" si="286"/>
        <v>2014</v>
      </c>
    </row>
    <row r="2588" spans="1:23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80"/>
        <v>0.16666666666666669</v>
      </c>
      <c r="P2588" s="9">
        <f t="shared" si="281"/>
        <v>5</v>
      </c>
      <c r="Q2588" t="s">
        <v>8336</v>
      </c>
      <c r="R2588" t="s">
        <v>8337</v>
      </c>
      <c r="S2588" s="13">
        <f t="shared" si="282"/>
        <v>42333.121944444443</v>
      </c>
      <c r="T2588" s="14">
        <f t="shared" si="283"/>
        <v>42363.121944444443</v>
      </c>
      <c r="U2588" s="13" t="str">
        <f t="shared" si="284"/>
        <v>Nov</v>
      </c>
      <c r="V2588" t="str">
        <f t="shared" si="285"/>
        <v>Dec</v>
      </c>
      <c r="W2588" t="str">
        <f t="shared" si="286"/>
        <v>2015</v>
      </c>
    </row>
    <row r="2589" spans="1:23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80"/>
        <v>2.4340000000000002</v>
      </c>
      <c r="P2589" s="9">
        <f t="shared" si="281"/>
        <v>202.83333333333334</v>
      </c>
      <c r="Q2589" t="s">
        <v>8336</v>
      </c>
      <c r="R2589" t="s">
        <v>8337</v>
      </c>
      <c r="S2589" s="13">
        <f t="shared" si="282"/>
        <v>42338.467048611106</v>
      </c>
      <c r="T2589" s="14">
        <f t="shared" si="283"/>
        <v>42368.467048611106</v>
      </c>
      <c r="U2589" s="13" t="str">
        <f t="shared" si="284"/>
        <v>Nov</v>
      </c>
      <c r="V2589" t="str">
        <f t="shared" si="285"/>
        <v>Dec</v>
      </c>
      <c r="W2589" t="str">
        <f t="shared" si="286"/>
        <v>2015</v>
      </c>
    </row>
    <row r="2590" spans="1:23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80"/>
        <v>3.8833333333333329</v>
      </c>
      <c r="P2590" s="9">
        <f t="shared" si="281"/>
        <v>29.125</v>
      </c>
      <c r="Q2590" t="s">
        <v>8336</v>
      </c>
      <c r="R2590" t="s">
        <v>8337</v>
      </c>
      <c r="S2590" s="13">
        <f t="shared" si="282"/>
        <v>42042.467893518515</v>
      </c>
      <c r="T2590" s="14">
        <f t="shared" si="283"/>
        <v>42094.343055555553</v>
      </c>
      <c r="U2590" s="13" t="str">
        <f t="shared" si="284"/>
        <v>Feb</v>
      </c>
      <c r="V2590" t="str">
        <f t="shared" si="285"/>
        <v>Mar</v>
      </c>
      <c r="W2590" t="str">
        <f t="shared" si="286"/>
        <v>2015</v>
      </c>
    </row>
    <row r="2591" spans="1:23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80"/>
        <v>0.01</v>
      </c>
      <c r="P2591" s="9">
        <f t="shared" si="281"/>
        <v>5</v>
      </c>
      <c r="Q2591" t="s">
        <v>8336</v>
      </c>
      <c r="R2591" t="s">
        <v>8337</v>
      </c>
      <c r="S2591" s="13">
        <f t="shared" si="282"/>
        <v>42422.327858796292</v>
      </c>
      <c r="T2591" s="14">
        <f t="shared" si="283"/>
        <v>42452.286192129628</v>
      </c>
      <c r="U2591" s="13" t="str">
        <f t="shared" si="284"/>
        <v>Feb</v>
      </c>
      <c r="V2591" t="str">
        <f t="shared" si="285"/>
        <v>Mar</v>
      </c>
      <c r="W2591" t="str">
        <f t="shared" si="286"/>
        <v>2016</v>
      </c>
    </row>
    <row r="2592" spans="1:23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80"/>
        <v>0</v>
      </c>
      <c r="P2592" s="9">
        <f t="shared" si="281"/>
        <v>0</v>
      </c>
      <c r="Q2592" t="s">
        <v>8336</v>
      </c>
      <c r="R2592" t="s">
        <v>8337</v>
      </c>
      <c r="S2592" s="13">
        <f t="shared" si="282"/>
        <v>42388.380752314813</v>
      </c>
      <c r="T2592" s="14">
        <f t="shared" si="283"/>
        <v>42395.380752314813</v>
      </c>
      <c r="U2592" s="13" t="str">
        <f t="shared" si="284"/>
        <v>Jan</v>
      </c>
      <c r="V2592" t="str">
        <f t="shared" si="285"/>
        <v>Jan</v>
      </c>
      <c r="W2592" t="str">
        <f t="shared" si="286"/>
        <v>2016</v>
      </c>
    </row>
    <row r="2593" spans="1:23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80"/>
        <v>1.7333333333333332</v>
      </c>
      <c r="P2593" s="9">
        <f t="shared" si="281"/>
        <v>13</v>
      </c>
      <c r="Q2593" t="s">
        <v>8336</v>
      </c>
      <c r="R2593" t="s">
        <v>8337</v>
      </c>
      <c r="S2593" s="13">
        <f t="shared" si="282"/>
        <v>42382.698194444441</v>
      </c>
      <c r="T2593" s="14">
        <f t="shared" si="283"/>
        <v>42442.656527777777</v>
      </c>
      <c r="U2593" s="13" t="str">
        <f t="shared" si="284"/>
        <v>Jan</v>
      </c>
      <c r="V2593" t="str">
        <f t="shared" si="285"/>
        <v>Mar</v>
      </c>
      <c r="W2593" t="str">
        <f t="shared" si="286"/>
        <v>2016</v>
      </c>
    </row>
    <row r="2594" spans="1:23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80"/>
        <v>0.16666666666666669</v>
      </c>
      <c r="P2594" s="9">
        <f t="shared" si="281"/>
        <v>50</v>
      </c>
      <c r="Q2594" t="s">
        <v>8336</v>
      </c>
      <c r="R2594" t="s">
        <v>8337</v>
      </c>
      <c r="S2594" s="13">
        <f t="shared" si="282"/>
        <v>41887.592835648145</v>
      </c>
      <c r="T2594" s="14">
        <f t="shared" si="283"/>
        <v>41917.592835648145</v>
      </c>
      <c r="U2594" s="13" t="str">
        <f t="shared" si="284"/>
        <v>Sep</v>
      </c>
      <c r="V2594" t="str">
        <f t="shared" si="285"/>
        <v>Oct</v>
      </c>
      <c r="W2594" t="str">
        <f t="shared" si="286"/>
        <v>2014</v>
      </c>
    </row>
    <row r="2595" spans="1:23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80"/>
        <v>0</v>
      </c>
      <c r="P2595" s="9">
        <f t="shared" si="281"/>
        <v>0</v>
      </c>
      <c r="Q2595" t="s">
        <v>8336</v>
      </c>
      <c r="R2595" t="s">
        <v>8337</v>
      </c>
      <c r="S2595" s="13">
        <f t="shared" si="282"/>
        <v>42089.636874999997</v>
      </c>
      <c r="T2595" s="14">
        <f t="shared" si="283"/>
        <v>42119.636874999997</v>
      </c>
      <c r="U2595" s="13" t="str">
        <f t="shared" si="284"/>
        <v>Mar</v>
      </c>
      <c r="V2595" t="str">
        <f t="shared" si="285"/>
        <v>Apr</v>
      </c>
      <c r="W2595" t="str">
        <f t="shared" si="286"/>
        <v>2015</v>
      </c>
    </row>
    <row r="2596" spans="1:23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80"/>
        <v>1.25E-3</v>
      </c>
      <c r="P2596" s="9">
        <f t="shared" si="281"/>
        <v>1</v>
      </c>
      <c r="Q2596" t="s">
        <v>8336</v>
      </c>
      <c r="R2596" t="s">
        <v>8337</v>
      </c>
      <c r="S2596" s="13">
        <f t="shared" si="282"/>
        <v>41828.759583333333</v>
      </c>
      <c r="T2596" s="14">
        <f t="shared" si="283"/>
        <v>41858.759583333333</v>
      </c>
      <c r="U2596" s="13" t="str">
        <f t="shared" si="284"/>
        <v>Jul</v>
      </c>
      <c r="V2596" t="str">
        <f t="shared" si="285"/>
        <v>Aug</v>
      </c>
      <c r="W2596" t="str">
        <f t="shared" si="286"/>
        <v>2014</v>
      </c>
    </row>
    <row r="2597" spans="1:23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80"/>
        <v>12.166666666666668</v>
      </c>
      <c r="P2597" s="9">
        <f t="shared" si="281"/>
        <v>96.05263157894737</v>
      </c>
      <c r="Q2597" t="s">
        <v>8336</v>
      </c>
      <c r="R2597" t="s">
        <v>8337</v>
      </c>
      <c r="S2597" s="13">
        <f t="shared" si="282"/>
        <v>42760.035879629628</v>
      </c>
      <c r="T2597" s="14">
        <f t="shared" si="283"/>
        <v>42790.035879629628</v>
      </c>
      <c r="U2597" s="13" t="str">
        <f t="shared" si="284"/>
        <v>Jan</v>
      </c>
      <c r="V2597" t="str">
        <f t="shared" si="285"/>
        <v>Feb</v>
      </c>
      <c r="W2597" t="str">
        <f t="shared" si="286"/>
        <v>2017</v>
      </c>
    </row>
    <row r="2598" spans="1:23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80"/>
        <v>23.588571428571427</v>
      </c>
      <c r="P2598" s="9">
        <f t="shared" si="281"/>
        <v>305.77777777777777</v>
      </c>
      <c r="Q2598" t="s">
        <v>8336</v>
      </c>
      <c r="R2598" t="s">
        <v>8337</v>
      </c>
      <c r="S2598" s="13">
        <f t="shared" si="282"/>
        <v>41828.45612268518</v>
      </c>
      <c r="T2598" s="14">
        <f t="shared" si="283"/>
        <v>41858.45612268518</v>
      </c>
      <c r="U2598" s="13" t="str">
        <f t="shared" si="284"/>
        <v>Jul</v>
      </c>
      <c r="V2598" t="str">
        <f t="shared" si="285"/>
        <v>Aug</v>
      </c>
      <c r="W2598" t="str">
        <f t="shared" si="286"/>
        <v>2014</v>
      </c>
    </row>
    <row r="2599" spans="1:23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80"/>
        <v>5.6666666666666661</v>
      </c>
      <c r="P2599" s="9">
        <f t="shared" si="281"/>
        <v>12.142857142857142</v>
      </c>
      <c r="Q2599" t="s">
        <v>8336</v>
      </c>
      <c r="R2599" t="s">
        <v>8337</v>
      </c>
      <c r="S2599" s="13">
        <f t="shared" si="282"/>
        <v>42510.133298611108</v>
      </c>
      <c r="T2599" s="14">
        <f t="shared" si="283"/>
        <v>42540.133298611108</v>
      </c>
      <c r="U2599" s="13" t="str">
        <f t="shared" si="284"/>
        <v>May</v>
      </c>
      <c r="V2599" t="str">
        <f t="shared" si="285"/>
        <v>Jun</v>
      </c>
      <c r="W2599" t="str">
        <f t="shared" si="286"/>
        <v>2016</v>
      </c>
    </row>
    <row r="2600" spans="1:23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80"/>
        <v>39</v>
      </c>
      <c r="P2600" s="9">
        <f t="shared" si="281"/>
        <v>83.571428571428569</v>
      </c>
      <c r="Q2600" t="s">
        <v>8336</v>
      </c>
      <c r="R2600" t="s">
        <v>8337</v>
      </c>
      <c r="S2600" s="13">
        <f t="shared" si="282"/>
        <v>42240.631956018515</v>
      </c>
      <c r="T2600" s="14">
        <f t="shared" si="283"/>
        <v>42270.631956018515</v>
      </c>
      <c r="U2600" s="13" t="str">
        <f t="shared" si="284"/>
        <v>Aug</v>
      </c>
      <c r="V2600" t="str">
        <f t="shared" si="285"/>
        <v>Sep</v>
      </c>
      <c r="W2600" t="str">
        <f t="shared" si="286"/>
        <v>2015</v>
      </c>
    </row>
    <row r="2601" spans="1:23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80"/>
        <v>0.99546510341776351</v>
      </c>
      <c r="P2601" s="9">
        <f t="shared" si="281"/>
        <v>18</v>
      </c>
      <c r="Q2601" t="s">
        <v>8336</v>
      </c>
      <c r="R2601" t="s">
        <v>8337</v>
      </c>
      <c r="S2601" s="13">
        <f t="shared" si="282"/>
        <v>41809.545682870368</v>
      </c>
      <c r="T2601" s="14">
        <f t="shared" si="283"/>
        <v>41854.545682870368</v>
      </c>
      <c r="U2601" s="13" t="str">
        <f t="shared" si="284"/>
        <v>Jun</v>
      </c>
      <c r="V2601" t="str">
        <f t="shared" si="285"/>
        <v>Aug</v>
      </c>
      <c r="W2601" t="str">
        <f t="shared" si="286"/>
        <v>2014</v>
      </c>
    </row>
    <row r="2602" spans="1:23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80"/>
        <v>6.9320000000000004</v>
      </c>
      <c r="P2602" s="9">
        <f t="shared" si="281"/>
        <v>115.53333333333333</v>
      </c>
      <c r="Q2602" t="s">
        <v>8336</v>
      </c>
      <c r="R2602" t="s">
        <v>8337</v>
      </c>
      <c r="S2602" s="13">
        <f t="shared" si="282"/>
        <v>42394.692129629628</v>
      </c>
      <c r="T2602" s="14">
        <f t="shared" si="283"/>
        <v>42454.650462962956</v>
      </c>
      <c r="U2602" s="13" t="str">
        <f t="shared" si="284"/>
        <v>Jan</v>
      </c>
      <c r="V2602" t="str">
        <f t="shared" si="285"/>
        <v>Mar</v>
      </c>
      <c r="W2602" t="str">
        <f t="shared" si="286"/>
        <v>2016</v>
      </c>
    </row>
    <row r="2603" spans="1:23" ht="30" x14ac:dyDescent="0.2">
      <c r="A2603">
        <v>1222</v>
      </c>
      <c r="B2603" s="3" t="s">
        <v>1223</v>
      </c>
      <c r="C2603" s="3" t="s">
        <v>5332</v>
      </c>
      <c r="D2603">
        <v>4000</v>
      </c>
      <c r="E2603">
        <v>11215</v>
      </c>
      <c r="F2603" t="s">
        <v>8219</v>
      </c>
      <c r="G2603" t="s">
        <v>8229</v>
      </c>
      <c r="H2603" t="s">
        <v>8251</v>
      </c>
      <c r="I2603">
        <v>1459483200</v>
      </c>
      <c r="J2603">
        <v>1456852647</v>
      </c>
      <c r="K2603" t="b">
        <v>0</v>
      </c>
      <c r="L2603">
        <v>138</v>
      </c>
      <c r="M2603" t="b">
        <v>1</v>
      </c>
      <c r="N2603" t="s">
        <v>8285</v>
      </c>
      <c r="O2603" s="8">
        <f t="shared" si="280"/>
        <v>280.375</v>
      </c>
      <c r="P2603" s="9">
        <f t="shared" si="281"/>
        <v>81.268115942028984</v>
      </c>
      <c r="Q2603" t="s">
        <v>8338</v>
      </c>
      <c r="R2603" t="s">
        <v>8339</v>
      </c>
      <c r="S2603" s="13">
        <f t="shared" si="282"/>
        <v>42430.512118055551</v>
      </c>
      <c r="T2603" s="14">
        <f t="shared" si="283"/>
        <v>42460.958333333336</v>
      </c>
      <c r="U2603" s="13" t="str">
        <f t="shared" si="284"/>
        <v>Mar</v>
      </c>
      <c r="V2603" t="str">
        <f t="shared" si="285"/>
        <v>Mar</v>
      </c>
      <c r="W2603" t="str">
        <f t="shared" si="286"/>
        <v>2016</v>
      </c>
    </row>
    <row r="2604" spans="1:23" ht="45" x14ac:dyDescent="0.2">
      <c r="A2604">
        <v>1244</v>
      </c>
      <c r="B2604" s="3" t="s">
        <v>1245</v>
      </c>
      <c r="C2604" s="3" t="s">
        <v>5354</v>
      </c>
      <c r="D2604">
        <v>2000</v>
      </c>
      <c r="E2604">
        <v>2076</v>
      </c>
      <c r="F2604" t="s">
        <v>8219</v>
      </c>
      <c r="G2604" t="s">
        <v>8224</v>
      </c>
      <c r="H2604" t="s">
        <v>8246</v>
      </c>
      <c r="I2604">
        <v>1366664400</v>
      </c>
      <c r="J2604">
        <v>1363981723</v>
      </c>
      <c r="K2604" t="b">
        <v>1</v>
      </c>
      <c r="L2604">
        <v>45</v>
      </c>
      <c r="M2604" t="b">
        <v>1</v>
      </c>
      <c r="N2604" t="s">
        <v>8276</v>
      </c>
      <c r="O2604" s="8">
        <f t="shared" si="280"/>
        <v>103.8</v>
      </c>
      <c r="P2604" s="9">
        <f t="shared" si="281"/>
        <v>46.133333333333333</v>
      </c>
      <c r="Q2604" t="s">
        <v>8325</v>
      </c>
      <c r="R2604" t="s">
        <v>8326</v>
      </c>
      <c r="S2604" s="13">
        <f t="shared" si="282"/>
        <v>41355.617164351854</v>
      </c>
      <c r="T2604" s="14">
        <f t="shared" si="283"/>
        <v>41386.666666666664</v>
      </c>
      <c r="U2604" s="13" t="str">
        <f t="shared" si="284"/>
        <v>Mar</v>
      </c>
      <c r="V2604" t="str">
        <f t="shared" si="285"/>
        <v>Apr</v>
      </c>
      <c r="W2604" t="str">
        <f t="shared" si="286"/>
        <v>2013</v>
      </c>
    </row>
    <row r="2605" spans="1:23" ht="45" x14ac:dyDescent="0.2">
      <c r="A2605">
        <v>1269</v>
      </c>
      <c r="B2605" s="3" t="s">
        <v>1270</v>
      </c>
      <c r="C2605" s="3" t="s">
        <v>5379</v>
      </c>
      <c r="D2605">
        <v>18800</v>
      </c>
      <c r="E2605">
        <v>20426</v>
      </c>
      <c r="F2605" t="s">
        <v>8219</v>
      </c>
      <c r="G2605" t="s">
        <v>8224</v>
      </c>
      <c r="H2605" t="s">
        <v>8246</v>
      </c>
      <c r="I2605">
        <v>1460764800</v>
      </c>
      <c r="J2605">
        <v>1458157512</v>
      </c>
      <c r="K2605" t="b">
        <v>1</v>
      </c>
      <c r="L2605">
        <v>206</v>
      </c>
      <c r="M2605" t="b">
        <v>1</v>
      </c>
      <c r="N2605" t="s">
        <v>8276</v>
      </c>
      <c r="O2605" s="8">
        <f t="shared" si="280"/>
        <v>108.64893617021276</v>
      </c>
      <c r="P2605" s="9">
        <f t="shared" si="281"/>
        <v>99.15533980582525</v>
      </c>
      <c r="Q2605" t="s">
        <v>8325</v>
      </c>
      <c r="R2605" t="s">
        <v>8326</v>
      </c>
      <c r="S2605" s="13">
        <f t="shared" si="282"/>
        <v>42445.614722222221</v>
      </c>
      <c r="T2605" s="14">
        <f t="shared" si="283"/>
        <v>42475.791666666664</v>
      </c>
      <c r="U2605" s="13" t="str">
        <f t="shared" si="284"/>
        <v>Mar</v>
      </c>
      <c r="V2605" t="str">
        <f t="shared" si="285"/>
        <v>Apr</v>
      </c>
      <c r="W2605" t="str">
        <f t="shared" si="286"/>
        <v>2016</v>
      </c>
    </row>
    <row r="2606" spans="1:23" ht="30" x14ac:dyDescent="0.2">
      <c r="A2606">
        <v>1290</v>
      </c>
      <c r="B2606" s="3" t="s">
        <v>1291</v>
      </c>
      <c r="C2606" s="3" t="s">
        <v>5400</v>
      </c>
      <c r="D2606">
        <v>3500</v>
      </c>
      <c r="E2606">
        <v>3800</v>
      </c>
      <c r="F2606" t="s">
        <v>8219</v>
      </c>
      <c r="G2606" t="s">
        <v>8224</v>
      </c>
      <c r="H2606" t="s">
        <v>8246</v>
      </c>
      <c r="I2606">
        <v>1429772340</v>
      </c>
      <c r="J2606">
        <v>1427121931</v>
      </c>
      <c r="K2606" t="b">
        <v>0</v>
      </c>
      <c r="L2606">
        <v>86</v>
      </c>
      <c r="M2606" t="b">
        <v>1</v>
      </c>
      <c r="N2606" t="s">
        <v>8271</v>
      </c>
      <c r="O2606" s="8">
        <f t="shared" si="280"/>
        <v>108.57142857142857</v>
      </c>
      <c r="P2606" s="9">
        <f t="shared" si="281"/>
        <v>44.186046511627907</v>
      </c>
      <c r="Q2606" t="s">
        <v>8317</v>
      </c>
      <c r="R2606" t="s">
        <v>8318</v>
      </c>
      <c r="S2606" s="13">
        <f t="shared" si="282"/>
        <v>42086.406608796293</v>
      </c>
      <c r="T2606" s="14">
        <f t="shared" si="283"/>
        <v>42117.082638888889</v>
      </c>
      <c r="U2606" s="13" t="str">
        <f t="shared" si="284"/>
        <v>Mar</v>
      </c>
      <c r="V2606" t="str">
        <f t="shared" si="285"/>
        <v>Apr</v>
      </c>
      <c r="W2606" t="str">
        <f t="shared" si="286"/>
        <v>2015</v>
      </c>
    </row>
    <row r="2607" spans="1:23" ht="45" x14ac:dyDescent="0.2">
      <c r="A2607">
        <v>1291</v>
      </c>
      <c r="B2607" s="3" t="s">
        <v>1292</v>
      </c>
      <c r="C2607" s="3" t="s">
        <v>5401</v>
      </c>
      <c r="D2607">
        <v>3000</v>
      </c>
      <c r="E2607">
        <v>4371</v>
      </c>
      <c r="F2607" t="s">
        <v>8219</v>
      </c>
      <c r="G2607" t="s">
        <v>8224</v>
      </c>
      <c r="H2607" t="s">
        <v>8246</v>
      </c>
      <c r="I2607">
        <v>1428390000</v>
      </c>
      <c r="J2607">
        <v>1425224391</v>
      </c>
      <c r="K2607" t="b">
        <v>0</v>
      </c>
      <c r="L2607">
        <v>42</v>
      </c>
      <c r="M2607" t="b">
        <v>1</v>
      </c>
      <c r="N2607" t="s">
        <v>8271</v>
      </c>
      <c r="O2607" s="8">
        <f t="shared" si="280"/>
        <v>145.70000000000002</v>
      </c>
      <c r="P2607" s="9">
        <f t="shared" si="281"/>
        <v>104.07142857142857</v>
      </c>
      <c r="Q2607" t="s">
        <v>8317</v>
      </c>
      <c r="R2607" t="s">
        <v>8318</v>
      </c>
      <c r="S2607" s="13">
        <f t="shared" si="282"/>
        <v>42064.444340277776</v>
      </c>
      <c r="T2607" s="14">
        <f t="shared" si="283"/>
        <v>42101.083333333336</v>
      </c>
      <c r="U2607" s="13" t="str">
        <f t="shared" si="284"/>
        <v>Mar</v>
      </c>
      <c r="V2607" t="str">
        <f t="shared" si="285"/>
        <v>Apr</v>
      </c>
      <c r="W2607" t="str">
        <f t="shared" si="286"/>
        <v>2015</v>
      </c>
    </row>
    <row r="2608" spans="1:23" ht="45" x14ac:dyDescent="0.2">
      <c r="A2608">
        <v>1298</v>
      </c>
      <c r="B2608" s="3" t="s">
        <v>1299</v>
      </c>
      <c r="C2608" s="3" t="s">
        <v>5408</v>
      </c>
      <c r="D2608">
        <v>2000</v>
      </c>
      <c r="E2608">
        <v>2093</v>
      </c>
      <c r="F2608" t="s">
        <v>8219</v>
      </c>
      <c r="G2608" t="s">
        <v>8225</v>
      </c>
      <c r="H2608" t="s">
        <v>8247</v>
      </c>
      <c r="I2608">
        <v>1461860432</v>
      </c>
      <c r="J2608">
        <v>1459268432</v>
      </c>
      <c r="K2608" t="b">
        <v>0</v>
      </c>
      <c r="L2608">
        <v>33</v>
      </c>
      <c r="M2608" t="b">
        <v>1</v>
      </c>
      <c r="N2608" t="s">
        <v>8271</v>
      </c>
      <c r="O2608" s="8">
        <f t="shared" si="280"/>
        <v>104.65</v>
      </c>
      <c r="P2608" s="9">
        <f t="shared" si="281"/>
        <v>63.424242424242422</v>
      </c>
      <c r="Q2608" t="s">
        <v>8317</v>
      </c>
      <c r="R2608" t="s">
        <v>8318</v>
      </c>
      <c r="S2608" s="13">
        <f t="shared" si="282"/>
        <v>42458.472592592589</v>
      </c>
      <c r="T2608" s="14">
        <f t="shared" si="283"/>
        <v>42488.472592592589</v>
      </c>
      <c r="U2608" s="13" t="str">
        <f t="shared" si="284"/>
        <v>Mar</v>
      </c>
      <c r="V2608" t="str">
        <f t="shared" si="285"/>
        <v>Apr</v>
      </c>
      <c r="W2608" t="str">
        <f t="shared" si="286"/>
        <v>2016</v>
      </c>
    </row>
    <row r="2609" spans="1:23" ht="45" x14ac:dyDescent="0.2">
      <c r="A2609">
        <v>1369</v>
      </c>
      <c r="B2609" s="3" t="s">
        <v>1370</v>
      </c>
      <c r="C2609" s="3" t="s">
        <v>5479</v>
      </c>
      <c r="D2609">
        <v>32360</v>
      </c>
      <c r="E2609">
        <v>34090.629999999997</v>
      </c>
      <c r="F2609" t="s">
        <v>8219</v>
      </c>
      <c r="G2609" t="s">
        <v>8224</v>
      </c>
      <c r="H2609" t="s">
        <v>8246</v>
      </c>
      <c r="I2609">
        <v>1397225746</v>
      </c>
      <c r="J2609">
        <v>1394633746</v>
      </c>
      <c r="K2609" t="b">
        <v>0</v>
      </c>
      <c r="L2609">
        <v>406</v>
      </c>
      <c r="M2609" t="b">
        <v>1</v>
      </c>
      <c r="N2609" t="s">
        <v>8276</v>
      </c>
      <c r="O2609" s="8">
        <f t="shared" si="280"/>
        <v>105.34805315203954</v>
      </c>
      <c r="P2609" s="9">
        <f t="shared" si="281"/>
        <v>83.967068965517228</v>
      </c>
      <c r="Q2609" t="s">
        <v>8325</v>
      </c>
      <c r="R2609" t="s">
        <v>8326</v>
      </c>
      <c r="S2609" s="13">
        <f t="shared" si="282"/>
        <v>41710.385949074072</v>
      </c>
      <c r="T2609" s="14">
        <f t="shared" si="283"/>
        <v>41740.385949074072</v>
      </c>
      <c r="U2609" s="13" t="str">
        <f t="shared" si="284"/>
        <v>Mar</v>
      </c>
      <c r="V2609" t="str">
        <f t="shared" si="285"/>
        <v>Apr</v>
      </c>
      <c r="W2609" t="str">
        <f t="shared" si="286"/>
        <v>2014</v>
      </c>
    </row>
    <row r="2610" spans="1:23" ht="45" x14ac:dyDescent="0.2">
      <c r="A2610">
        <v>1385</v>
      </c>
      <c r="B2610" s="3" t="s">
        <v>1386</v>
      </c>
      <c r="C2610" s="3" t="s">
        <v>5495</v>
      </c>
      <c r="D2610">
        <v>8000</v>
      </c>
      <c r="E2610">
        <v>8832.49</v>
      </c>
      <c r="F2610" t="s">
        <v>8219</v>
      </c>
      <c r="G2610" t="s">
        <v>8236</v>
      </c>
      <c r="H2610" t="s">
        <v>8249</v>
      </c>
      <c r="I2610">
        <v>1461931860</v>
      </c>
      <c r="J2610">
        <v>1457109121</v>
      </c>
      <c r="K2610" t="b">
        <v>0</v>
      </c>
      <c r="L2610">
        <v>134</v>
      </c>
      <c r="M2610" t="b">
        <v>1</v>
      </c>
      <c r="N2610" t="s">
        <v>8276</v>
      </c>
      <c r="O2610" s="8">
        <f t="shared" si="280"/>
        <v>110.406125</v>
      </c>
      <c r="P2610" s="9">
        <f t="shared" si="281"/>
        <v>65.914104477611943</v>
      </c>
      <c r="Q2610" t="s">
        <v>8325</v>
      </c>
      <c r="R2610" t="s">
        <v>8326</v>
      </c>
      <c r="S2610" s="13">
        <f t="shared" si="282"/>
        <v>42433.480567129627</v>
      </c>
      <c r="T2610" s="14">
        <f t="shared" si="283"/>
        <v>42489.299305555549</v>
      </c>
      <c r="U2610" s="13" t="str">
        <f t="shared" si="284"/>
        <v>Mar</v>
      </c>
      <c r="V2610" t="str">
        <f t="shared" si="285"/>
        <v>Apr</v>
      </c>
      <c r="W2610" t="str">
        <f t="shared" si="286"/>
        <v>2016</v>
      </c>
    </row>
    <row r="2611" spans="1:23" ht="30" x14ac:dyDescent="0.2">
      <c r="A2611">
        <v>1390</v>
      </c>
      <c r="B2611" s="3" t="s">
        <v>1391</v>
      </c>
      <c r="C2611" s="3" t="s">
        <v>5500</v>
      </c>
      <c r="D2611">
        <v>2800</v>
      </c>
      <c r="E2611">
        <v>3055</v>
      </c>
      <c r="F2611" t="s">
        <v>8219</v>
      </c>
      <c r="G2611" t="s">
        <v>8224</v>
      </c>
      <c r="H2611" t="s">
        <v>8246</v>
      </c>
      <c r="I2611">
        <v>1430154720</v>
      </c>
      <c r="J2611">
        <v>1427224606</v>
      </c>
      <c r="K2611" t="b">
        <v>0</v>
      </c>
      <c r="L2611">
        <v>19</v>
      </c>
      <c r="M2611" t="b">
        <v>1</v>
      </c>
      <c r="N2611" t="s">
        <v>8276</v>
      </c>
      <c r="O2611" s="8">
        <f t="shared" si="280"/>
        <v>109.10714285714285</v>
      </c>
      <c r="P2611" s="9">
        <f t="shared" si="281"/>
        <v>160.78947368421052</v>
      </c>
      <c r="Q2611" t="s">
        <v>8325</v>
      </c>
      <c r="R2611" t="s">
        <v>8326</v>
      </c>
      <c r="S2611" s="13">
        <f t="shared" si="282"/>
        <v>42087.594976851855</v>
      </c>
      <c r="T2611" s="14">
        <f t="shared" si="283"/>
        <v>42121.508333333331</v>
      </c>
      <c r="U2611" s="13" t="str">
        <f t="shared" si="284"/>
        <v>Mar</v>
      </c>
      <c r="V2611" t="str">
        <f t="shared" si="285"/>
        <v>Apr</v>
      </c>
      <c r="W2611" t="str">
        <f t="shared" si="286"/>
        <v>2015</v>
      </c>
    </row>
    <row r="2612" spans="1:23" ht="45" x14ac:dyDescent="0.2">
      <c r="A2612">
        <v>1402</v>
      </c>
      <c r="B2612" s="3" t="s">
        <v>1403</v>
      </c>
      <c r="C2612" s="3" t="s">
        <v>5512</v>
      </c>
      <c r="D2612">
        <v>2500</v>
      </c>
      <c r="E2612">
        <v>2729</v>
      </c>
      <c r="F2612" t="s">
        <v>8219</v>
      </c>
      <c r="G2612" t="s">
        <v>8225</v>
      </c>
      <c r="H2612" t="s">
        <v>8247</v>
      </c>
      <c r="I2612">
        <v>1430439411</v>
      </c>
      <c r="J2612">
        <v>1425259011</v>
      </c>
      <c r="K2612" t="b">
        <v>0</v>
      </c>
      <c r="L2612">
        <v>113</v>
      </c>
      <c r="M2612" t="b">
        <v>1</v>
      </c>
      <c r="N2612" t="s">
        <v>8276</v>
      </c>
      <c r="O2612" s="8">
        <f t="shared" si="280"/>
        <v>109.16</v>
      </c>
      <c r="P2612" s="9">
        <f t="shared" si="281"/>
        <v>24.150442477876105</v>
      </c>
      <c r="Q2612" t="s">
        <v>8325</v>
      </c>
      <c r="R2612" t="s">
        <v>8326</v>
      </c>
      <c r="S2612" s="13">
        <f t="shared" si="282"/>
        <v>42064.845034722217</v>
      </c>
      <c r="T2612" s="14">
        <f t="shared" si="283"/>
        <v>42124.803368055553</v>
      </c>
      <c r="U2612" s="13" t="str">
        <f t="shared" si="284"/>
        <v>Mar</v>
      </c>
      <c r="V2612" t="str">
        <f t="shared" si="285"/>
        <v>Apr</v>
      </c>
      <c r="W2612" t="str">
        <f t="shared" si="286"/>
        <v>2015</v>
      </c>
    </row>
    <row r="2613" spans="1:23" ht="30" x14ac:dyDescent="0.2">
      <c r="A2613">
        <v>1462</v>
      </c>
      <c r="B2613" s="3" t="s">
        <v>1463</v>
      </c>
      <c r="C2613" s="3" t="s">
        <v>5572</v>
      </c>
      <c r="D2613">
        <v>4000</v>
      </c>
      <c r="E2613">
        <v>4340.7</v>
      </c>
      <c r="F2613" t="s">
        <v>8219</v>
      </c>
      <c r="G2613" t="s">
        <v>8224</v>
      </c>
      <c r="H2613" t="s">
        <v>8246</v>
      </c>
      <c r="I2613">
        <v>1365609271</v>
      </c>
      <c r="J2613">
        <v>1363017271</v>
      </c>
      <c r="K2613" t="b">
        <v>1</v>
      </c>
      <c r="L2613">
        <v>150</v>
      </c>
      <c r="M2613" t="b">
        <v>1</v>
      </c>
      <c r="N2613" t="s">
        <v>8288</v>
      </c>
      <c r="O2613" s="8">
        <f t="shared" si="280"/>
        <v>108.5175</v>
      </c>
      <c r="P2613" s="9">
        <f t="shared" si="281"/>
        <v>28.937999999999999</v>
      </c>
      <c r="Q2613" t="s">
        <v>8322</v>
      </c>
      <c r="R2613" t="s">
        <v>8342</v>
      </c>
      <c r="S2613" s="13">
        <f t="shared" si="282"/>
        <v>41344.454525462963</v>
      </c>
      <c r="T2613" s="14">
        <f t="shared" si="283"/>
        <v>41374.454525462963</v>
      </c>
      <c r="U2613" s="13" t="str">
        <f t="shared" si="284"/>
        <v>Mar</v>
      </c>
      <c r="V2613" t="str">
        <f t="shared" si="285"/>
        <v>Apr</v>
      </c>
      <c r="W2613" t="str">
        <f t="shared" si="286"/>
        <v>2013</v>
      </c>
    </row>
    <row r="2614" spans="1:23" ht="45" x14ac:dyDescent="0.2">
      <c r="A2614">
        <v>1471</v>
      </c>
      <c r="B2614" s="3" t="s">
        <v>1472</v>
      </c>
      <c r="C2614" s="3" t="s">
        <v>5581</v>
      </c>
      <c r="D2614">
        <v>32000</v>
      </c>
      <c r="E2614">
        <v>33229</v>
      </c>
      <c r="F2614" t="s">
        <v>8219</v>
      </c>
      <c r="G2614" t="s">
        <v>8224</v>
      </c>
      <c r="H2614" t="s">
        <v>8246</v>
      </c>
      <c r="I2614">
        <v>1428620334</v>
      </c>
      <c r="J2614">
        <v>1426028334</v>
      </c>
      <c r="K2614" t="b">
        <v>1</v>
      </c>
      <c r="L2614">
        <v>343</v>
      </c>
      <c r="M2614" t="b">
        <v>1</v>
      </c>
      <c r="N2614" t="s">
        <v>8288</v>
      </c>
      <c r="O2614" s="8">
        <f t="shared" si="280"/>
        <v>103.840625</v>
      </c>
      <c r="P2614" s="9">
        <f t="shared" si="281"/>
        <v>96.877551020408163</v>
      </c>
      <c r="Q2614" t="s">
        <v>8322</v>
      </c>
      <c r="R2614" t="s">
        <v>8342</v>
      </c>
      <c r="S2614" s="13">
        <f t="shared" si="282"/>
        <v>42073.749236111107</v>
      </c>
      <c r="T2614" s="14">
        <f t="shared" si="283"/>
        <v>42103.749236111107</v>
      </c>
      <c r="U2614" s="13" t="str">
        <f t="shared" si="284"/>
        <v>Mar</v>
      </c>
      <c r="V2614" t="str">
        <f t="shared" si="285"/>
        <v>Apr</v>
      </c>
      <c r="W2614" t="str">
        <f t="shared" si="286"/>
        <v>2015</v>
      </c>
    </row>
    <row r="2615" spans="1:23" ht="45" x14ac:dyDescent="0.2">
      <c r="A2615">
        <v>1507</v>
      </c>
      <c r="B2615" s="3" t="s">
        <v>1508</v>
      </c>
      <c r="C2615" s="3" t="s">
        <v>5617</v>
      </c>
      <c r="D2615">
        <v>1200</v>
      </c>
      <c r="E2615">
        <v>2580</v>
      </c>
      <c r="F2615" t="s">
        <v>8219</v>
      </c>
      <c r="G2615" t="s">
        <v>8224</v>
      </c>
      <c r="H2615" t="s">
        <v>8246</v>
      </c>
      <c r="I2615">
        <v>1273911000</v>
      </c>
      <c r="J2615">
        <v>1268822909</v>
      </c>
      <c r="K2615" t="b">
        <v>1</v>
      </c>
      <c r="L2615">
        <v>33</v>
      </c>
      <c r="M2615" t="b">
        <v>1</v>
      </c>
      <c r="N2615" t="s">
        <v>8285</v>
      </c>
      <c r="O2615" s="8">
        <f t="shared" si="280"/>
        <v>215</v>
      </c>
      <c r="P2615" s="9">
        <f t="shared" si="281"/>
        <v>78.181818181818187</v>
      </c>
      <c r="Q2615" t="s">
        <v>8338</v>
      </c>
      <c r="R2615" t="s">
        <v>8339</v>
      </c>
      <c r="S2615" s="13">
        <f t="shared" si="282"/>
        <v>40254.242002314808</v>
      </c>
      <c r="T2615" s="14">
        <f t="shared" si="283"/>
        <v>40313.131944444445</v>
      </c>
      <c r="U2615" s="13" t="str">
        <f t="shared" si="284"/>
        <v>Mar</v>
      </c>
      <c r="V2615" t="str">
        <f t="shared" si="285"/>
        <v>May</v>
      </c>
      <c r="W2615" t="str">
        <f t="shared" si="286"/>
        <v>2010</v>
      </c>
    </row>
    <row r="2616" spans="1:23" ht="30" x14ac:dyDescent="0.2">
      <c r="A2616">
        <v>1533</v>
      </c>
      <c r="B2616" s="3" t="s">
        <v>1534</v>
      </c>
      <c r="C2616" s="3" t="s">
        <v>5643</v>
      </c>
      <c r="D2616">
        <v>45000</v>
      </c>
      <c r="E2616">
        <v>65313</v>
      </c>
      <c r="F2616" t="s">
        <v>8219</v>
      </c>
      <c r="G2616" t="s">
        <v>8224</v>
      </c>
      <c r="H2616" t="s">
        <v>8246</v>
      </c>
      <c r="I2616">
        <v>1462161540</v>
      </c>
      <c r="J2616">
        <v>1457913777</v>
      </c>
      <c r="K2616" t="b">
        <v>1</v>
      </c>
      <c r="L2616">
        <v>740</v>
      </c>
      <c r="M2616" t="b">
        <v>1</v>
      </c>
      <c r="N2616" t="s">
        <v>8285</v>
      </c>
      <c r="O2616" s="8">
        <f t="shared" si="280"/>
        <v>145.14000000000001</v>
      </c>
      <c r="P2616" s="9">
        <f t="shared" si="281"/>
        <v>88.26081081081081</v>
      </c>
      <c r="Q2616" t="s">
        <v>8338</v>
      </c>
      <c r="R2616" t="s">
        <v>8339</v>
      </c>
      <c r="S2616" s="13">
        <f t="shared" si="282"/>
        <v>42442.793715277774</v>
      </c>
      <c r="T2616" s="14">
        <f t="shared" si="283"/>
        <v>42491.957638888889</v>
      </c>
      <c r="U2616" s="13" t="str">
        <f t="shared" si="284"/>
        <v>Mar</v>
      </c>
      <c r="V2616" t="str">
        <f t="shared" si="285"/>
        <v>May</v>
      </c>
      <c r="W2616" t="str">
        <f t="shared" si="286"/>
        <v>2016</v>
      </c>
    </row>
    <row r="2617" spans="1:23" ht="45" x14ac:dyDescent="0.2">
      <c r="A2617">
        <v>1651</v>
      </c>
      <c r="B2617" s="3" t="s">
        <v>1652</v>
      </c>
      <c r="C2617" s="3" t="s">
        <v>5761</v>
      </c>
      <c r="D2617">
        <v>2000</v>
      </c>
      <c r="E2617">
        <v>2015</v>
      </c>
      <c r="F2617" t="s">
        <v>8219</v>
      </c>
      <c r="G2617" t="s">
        <v>8224</v>
      </c>
      <c r="H2617" t="s">
        <v>8246</v>
      </c>
      <c r="I2617">
        <v>1303801140</v>
      </c>
      <c r="J2617">
        <v>1300916220</v>
      </c>
      <c r="K2617" t="b">
        <v>0</v>
      </c>
      <c r="L2617">
        <v>20</v>
      </c>
      <c r="M2617" t="b">
        <v>1</v>
      </c>
      <c r="N2617" t="s">
        <v>8292</v>
      </c>
      <c r="O2617" s="8">
        <f t="shared" si="280"/>
        <v>100.75</v>
      </c>
      <c r="P2617" s="9">
        <f t="shared" si="281"/>
        <v>100.75</v>
      </c>
      <c r="Q2617" t="s">
        <v>8325</v>
      </c>
      <c r="R2617" t="s">
        <v>8346</v>
      </c>
      <c r="S2617" s="13">
        <f t="shared" si="282"/>
        <v>40625.692361111105</v>
      </c>
      <c r="T2617" s="14">
        <f t="shared" si="283"/>
        <v>40659.082638888889</v>
      </c>
      <c r="U2617" s="13" t="str">
        <f t="shared" si="284"/>
        <v>Mar</v>
      </c>
      <c r="V2617" t="str">
        <f t="shared" si="285"/>
        <v>Apr</v>
      </c>
      <c r="W2617" t="str">
        <f t="shared" si="286"/>
        <v>2011</v>
      </c>
    </row>
    <row r="2618" spans="1:23" ht="45" x14ac:dyDescent="0.2">
      <c r="A2618">
        <v>1653</v>
      </c>
      <c r="B2618" s="3" t="s">
        <v>1654</v>
      </c>
      <c r="C2618" s="3" t="s">
        <v>5763</v>
      </c>
      <c r="D2618">
        <v>5000</v>
      </c>
      <c r="E2618">
        <v>8711.52</v>
      </c>
      <c r="F2618" t="s">
        <v>8219</v>
      </c>
      <c r="G2618" t="s">
        <v>8224</v>
      </c>
      <c r="H2618" t="s">
        <v>8246</v>
      </c>
      <c r="I2618">
        <v>1303675296</v>
      </c>
      <c r="J2618">
        <v>1300996896</v>
      </c>
      <c r="K2618" t="b">
        <v>0</v>
      </c>
      <c r="L2618">
        <v>168</v>
      </c>
      <c r="M2618" t="b">
        <v>1</v>
      </c>
      <c r="N2618" t="s">
        <v>8292</v>
      </c>
      <c r="O2618" s="8">
        <f t="shared" si="280"/>
        <v>174.2304</v>
      </c>
      <c r="P2618" s="9">
        <f t="shared" si="281"/>
        <v>51.854285714285716</v>
      </c>
      <c r="Q2618" t="s">
        <v>8325</v>
      </c>
      <c r="R2618" t="s">
        <v>8346</v>
      </c>
      <c r="S2618" s="13">
        <f t="shared" si="282"/>
        <v>40626.626111111109</v>
      </c>
      <c r="T2618" s="14">
        <f t="shared" si="283"/>
        <v>40657.626111111109</v>
      </c>
      <c r="U2618" s="13" t="str">
        <f t="shared" si="284"/>
        <v>Mar</v>
      </c>
      <c r="V2618" t="str">
        <f t="shared" si="285"/>
        <v>Apr</v>
      </c>
      <c r="W2618" t="str">
        <f t="shared" si="286"/>
        <v>2011</v>
      </c>
    </row>
    <row r="2619" spans="1:23" ht="45" x14ac:dyDescent="0.2">
      <c r="A2619">
        <v>1654</v>
      </c>
      <c r="B2619" s="3" t="s">
        <v>1655</v>
      </c>
      <c r="C2619" s="3" t="s">
        <v>5764</v>
      </c>
      <c r="D2619">
        <v>1100</v>
      </c>
      <c r="E2619">
        <v>1319</v>
      </c>
      <c r="F2619" t="s">
        <v>8219</v>
      </c>
      <c r="G2619" t="s">
        <v>8224</v>
      </c>
      <c r="H2619" t="s">
        <v>8246</v>
      </c>
      <c r="I2619">
        <v>1334784160</v>
      </c>
      <c r="J2619">
        <v>1332192160</v>
      </c>
      <c r="K2619" t="b">
        <v>0</v>
      </c>
      <c r="L2619">
        <v>34</v>
      </c>
      <c r="M2619" t="b">
        <v>1</v>
      </c>
      <c r="N2619" t="s">
        <v>8292</v>
      </c>
      <c r="O2619" s="8">
        <f t="shared" si="280"/>
        <v>119.90909090909089</v>
      </c>
      <c r="P2619" s="9">
        <f t="shared" si="281"/>
        <v>38.794117647058826</v>
      </c>
      <c r="Q2619" t="s">
        <v>8325</v>
      </c>
      <c r="R2619" t="s">
        <v>8346</v>
      </c>
      <c r="S2619" s="13">
        <f t="shared" si="282"/>
        <v>40987.682407407403</v>
      </c>
      <c r="T2619" s="14">
        <f t="shared" si="283"/>
        <v>41017.682407407403</v>
      </c>
      <c r="U2619" s="13" t="str">
        <f t="shared" si="284"/>
        <v>Mar</v>
      </c>
      <c r="V2619" t="str">
        <f t="shared" si="285"/>
        <v>Apr</v>
      </c>
      <c r="W2619" t="str">
        <f t="shared" si="286"/>
        <v>2012</v>
      </c>
    </row>
    <row r="2620" spans="1:23" ht="30" x14ac:dyDescent="0.2">
      <c r="A2620">
        <v>1655</v>
      </c>
      <c r="B2620" s="3" t="s">
        <v>1656</v>
      </c>
      <c r="C2620" s="3" t="s">
        <v>5765</v>
      </c>
      <c r="D2620">
        <v>1500</v>
      </c>
      <c r="E2620">
        <v>2143</v>
      </c>
      <c r="F2620" t="s">
        <v>8219</v>
      </c>
      <c r="G2620" t="s">
        <v>8224</v>
      </c>
      <c r="H2620" t="s">
        <v>8246</v>
      </c>
      <c r="I2620">
        <v>1333648820</v>
      </c>
      <c r="J2620">
        <v>1331060420</v>
      </c>
      <c r="K2620" t="b">
        <v>0</v>
      </c>
      <c r="L2620">
        <v>48</v>
      </c>
      <c r="M2620" t="b">
        <v>1</v>
      </c>
      <c r="N2620" t="s">
        <v>8292</v>
      </c>
      <c r="O2620" s="8">
        <f t="shared" si="280"/>
        <v>142.86666666666667</v>
      </c>
      <c r="P2620" s="9">
        <f t="shared" si="281"/>
        <v>44.645833333333336</v>
      </c>
      <c r="Q2620" t="s">
        <v>8325</v>
      </c>
      <c r="R2620" t="s">
        <v>8346</v>
      </c>
      <c r="S2620" s="13">
        <f t="shared" si="282"/>
        <v>40974.583564814813</v>
      </c>
      <c r="T2620" s="14">
        <f t="shared" si="283"/>
        <v>41004.541898148142</v>
      </c>
      <c r="U2620" s="13" t="str">
        <f t="shared" si="284"/>
        <v>Mar</v>
      </c>
      <c r="V2620" t="str">
        <f t="shared" si="285"/>
        <v>Apr</v>
      </c>
      <c r="W2620" t="str">
        <f t="shared" si="286"/>
        <v>2012</v>
      </c>
    </row>
    <row r="2621" spans="1:23" ht="45" x14ac:dyDescent="0.2">
      <c r="A2621">
        <v>1660</v>
      </c>
      <c r="B2621" s="3" t="s">
        <v>1661</v>
      </c>
      <c r="C2621" s="3" t="s">
        <v>5770</v>
      </c>
      <c r="D2621">
        <v>80</v>
      </c>
      <c r="E2621">
        <v>1003</v>
      </c>
      <c r="F2621" t="s">
        <v>8219</v>
      </c>
      <c r="G2621" t="s">
        <v>8237</v>
      </c>
      <c r="H2621" t="s">
        <v>8249</v>
      </c>
      <c r="I2621">
        <v>1462053540</v>
      </c>
      <c r="J2621">
        <v>1459355950</v>
      </c>
      <c r="K2621" t="b">
        <v>0</v>
      </c>
      <c r="L2621">
        <v>36</v>
      </c>
      <c r="M2621" t="b">
        <v>1</v>
      </c>
      <c r="N2621" t="s">
        <v>8292</v>
      </c>
      <c r="O2621" s="8">
        <f t="shared" si="280"/>
        <v>1253.75</v>
      </c>
      <c r="P2621" s="9">
        <f t="shared" si="281"/>
        <v>27.861111111111111</v>
      </c>
      <c r="Q2621" t="s">
        <v>8325</v>
      </c>
      <c r="R2621" t="s">
        <v>8346</v>
      </c>
      <c r="S2621" s="13">
        <f t="shared" si="282"/>
        <v>42459.485532407409</v>
      </c>
      <c r="T2621" s="14">
        <f t="shared" si="283"/>
        <v>42490.707638888889</v>
      </c>
      <c r="U2621" s="13" t="str">
        <f t="shared" si="284"/>
        <v>Mar</v>
      </c>
      <c r="V2621" t="str">
        <f t="shared" si="285"/>
        <v>Apr</v>
      </c>
      <c r="W2621" t="str">
        <f t="shared" si="286"/>
        <v>2016</v>
      </c>
    </row>
    <row r="2622" spans="1:23" ht="30" x14ac:dyDescent="0.2">
      <c r="A2622">
        <v>1676</v>
      </c>
      <c r="B2622" s="3" t="s">
        <v>1677</v>
      </c>
      <c r="C2622" s="3" t="s">
        <v>5786</v>
      </c>
      <c r="D2622">
        <v>3000</v>
      </c>
      <c r="E2622">
        <v>3460</v>
      </c>
      <c r="F2622" t="s">
        <v>8219</v>
      </c>
      <c r="G2622" t="s">
        <v>8224</v>
      </c>
      <c r="H2622" t="s">
        <v>8246</v>
      </c>
      <c r="I2622">
        <v>1334980740</v>
      </c>
      <c r="J2622">
        <v>1330968347</v>
      </c>
      <c r="K2622" t="b">
        <v>0</v>
      </c>
      <c r="L2622">
        <v>42</v>
      </c>
      <c r="M2622" t="b">
        <v>1</v>
      </c>
      <c r="N2622" t="s">
        <v>8292</v>
      </c>
      <c r="O2622" s="8">
        <f t="shared" si="280"/>
        <v>115.33333333333333</v>
      </c>
      <c r="P2622" s="9">
        <f t="shared" si="281"/>
        <v>82.38095238095238</v>
      </c>
      <c r="Q2622" t="s">
        <v>8325</v>
      </c>
      <c r="R2622" t="s">
        <v>8346</v>
      </c>
      <c r="S2622" s="13">
        <f t="shared" si="282"/>
        <v>40973.517905092587</v>
      </c>
      <c r="T2622" s="14">
        <f t="shared" si="283"/>
        <v>41019.957638888889</v>
      </c>
      <c r="U2622" s="13" t="str">
        <f t="shared" si="284"/>
        <v>Mar</v>
      </c>
      <c r="V2622" t="str">
        <f t="shared" si="285"/>
        <v>Apr</v>
      </c>
      <c r="W2622" t="str">
        <f t="shared" si="286"/>
        <v>2012</v>
      </c>
    </row>
    <row r="2623" spans="1:23" ht="45" x14ac:dyDescent="0.2">
      <c r="A2623">
        <v>1750</v>
      </c>
      <c r="B2623" s="3" t="s">
        <v>1751</v>
      </c>
      <c r="C2623" s="3" t="s">
        <v>5860</v>
      </c>
      <c r="D2623">
        <v>5000</v>
      </c>
      <c r="E2623">
        <v>10081</v>
      </c>
      <c r="F2623" t="s">
        <v>8219</v>
      </c>
      <c r="G2623" t="s">
        <v>8224</v>
      </c>
      <c r="H2623" t="s">
        <v>8246</v>
      </c>
      <c r="I2623">
        <v>1461096304</v>
      </c>
      <c r="J2623">
        <v>1458936304</v>
      </c>
      <c r="K2623" t="b">
        <v>0</v>
      </c>
      <c r="L2623">
        <v>125</v>
      </c>
      <c r="M2623" t="b">
        <v>1</v>
      </c>
      <c r="N2623" t="s">
        <v>8285</v>
      </c>
      <c r="O2623" s="8">
        <f t="shared" si="280"/>
        <v>201.62</v>
      </c>
      <c r="P2623" s="9">
        <f t="shared" si="281"/>
        <v>80.647999999999996</v>
      </c>
      <c r="Q2623" t="s">
        <v>8338</v>
      </c>
      <c r="R2623" t="s">
        <v>8339</v>
      </c>
      <c r="S2623" s="13">
        <f t="shared" si="282"/>
        <v>42454.628518518519</v>
      </c>
      <c r="T2623" s="14">
        <f t="shared" si="283"/>
        <v>42479.628518518519</v>
      </c>
      <c r="U2623" s="13" t="str">
        <f t="shared" si="284"/>
        <v>Mar</v>
      </c>
      <c r="V2623" t="str">
        <f t="shared" si="285"/>
        <v>Apr</v>
      </c>
      <c r="W2623" t="str">
        <f t="shared" si="286"/>
        <v>2016</v>
      </c>
    </row>
    <row r="2624" spans="1:23" ht="45" x14ac:dyDescent="0.2">
      <c r="A2624">
        <v>1754</v>
      </c>
      <c r="B2624" s="3" t="s">
        <v>1755</v>
      </c>
      <c r="C2624" s="3" t="s">
        <v>5864</v>
      </c>
      <c r="D2624">
        <v>8500</v>
      </c>
      <c r="E2624">
        <v>9395</v>
      </c>
      <c r="F2624" t="s">
        <v>8219</v>
      </c>
      <c r="G2624" t="s">
        <v>8229</v>
      </c>
      <c r="H2624" t="s">
        <v>8251</v>
      </c>
      <c r="I2624">
        <v>1428091353</v>
      </c>
      <c r="J2624">
        <v>1425502953</v>
      </c>
      <c r="K2624" t="b">
        <v>0</v>
      </c>
      <c r="L2624">
        <v>90</v>
      </c>
      <c r="M2624" t="b">
        <v>1</v>
      </c>
      <c r="N2624" t="s">
        <v>8285</v>
      </c>
      <c r="O2624" s="8">
        <f t="shared" si="280"/>
        <v>110.52941176470587</v>
      </c>
      <c r="P2624" s="9">
        <f t="shared" si="281"/>
        <v>104.38888888888889</v>
      </c>
      <c r="Q2624" t="s">
        <v>8338</v>
      </c>
      <c r="R2624" t="s">
        <v>8339</v>
      </c>
      <c r="S2624" s="13">
        <f t="shared" si="282"/>
        <v>42067.668437499997</v>
      </c>
      <c r="T2624" s="14">
        <f t="shared" si="283"/>
        <v>42097.626770833333</v>
      </c>
      <c r="U2624" s="13" t="str">
        <f t="shared" si="284"/>
        <v>Mar</v>
      </c>
      <c r="V2624" t="str">
        <f t="shared" si="285"/>
        <v>Apr</v>
      </c>
      <c r="W2624" t="str">
        <f t="shared" si="286"/>
        <v>2015</v>
      </c>
    </row>
    <row r="2625" spans="1:23" ht="30" x14ac:dyDescent="0.2">
      <c r="A2625">
        <v>1759</v>
      </c>
      <c r="B2625" s="3" t="s">
        <v>1760</v>
      </c>
      <c r="C2625" s="3" t="s">
        <v>5869</v>
      </c>
      <c r="D2625">
        <v>5000</v>
      </c>
      <c r="E2625">
        <v>5330</v>
      </c>
      <c r="F2625" t="s">
        <v>8219</v>
      </c>
      <c r="G2625" t="s">
        <v>8224</v>
      </c>
      <c r="H2625" t="s">
        <v>8246</v>
      </c>
      <c r="I2625">
        <v>1427309629</v>
      </c>
      <c r="J2625">
        <v>1425585229</v>
      </c>
      <c r="K2625" t="b">
        <v>0</v>
      </c>
      <c r="L2625">
        <v>49</v>
      </c>
      <c r="M2625" t="b">
        <v>1</v>
      </c>
      <c r="N2625" t="s">
        <v>8285</v>
      </c>
      <c r="O2625" s="8">
        <f t="shared" si="280"/>
        <v>106.60000000000001</v>
      </c>
      <c r="P2625" s="9">
        <f t="shared" si="281"/>
        <v>108.77551020408163</v>
      </c>
      <c r="Q2625" t="s">
        <v>8338</v>
      </c>
      <c r="R2625" t="s">
        <v>8339</v>
      </c>
      <c r="S2625" s="13">
        <f t="shared" si="282"/>
        <v>42068.620706018519</v>
      </c>
      <c r="T2625" s="14">
        <f t="shared" si="283"/>
        <v>42088.579039351847</v>
      </c>
      <c r="U2625" s="13" t="str">
        <f t="shared" si="284"/>
        <v>Mar</v>
      </c>
      <c r="V2625" t="str">
        <f t="shared" si="285"/>
        <v>Mar</v>
      </c>
      <c r="W2625" t="str">
        <f t="shared" si="286"/>
        <v>2015</v>
      </c>
    </row>
    <row r="2626" spans="1:23" ht="60" x14ac:dyDescent="0.2">
      <c r="A2626">
        <v>1835</v>
      </c>
      <c r="B2626" s="3" t="s">
        <v>1836</v>
      </c>
      <c r="C2626" s="3" t="s">
        <v>5945</v>
      </c>
      <c r="D2626">
        <v>500</v>
      </c>
      <c r="E2626">
        <v>520</v>
      </c>
      <c r="F2626" t="s">
        <v>8219</v>
      </c>
      <c r="G2626" t="s">
        <v>8225</v>
      </c>
      <c r="H2626" t="s">
        <v>8247</v>
      </c>
      <c r="I2626">
        <v>1459439471</v>
      </c>
      <c r="J2626">
        <v>1456851071</v>
      </c>
      <c r="K2626" t="b">
        <v>0</v>
      </c>
      <c r="L2626">
        <v>11</v>
      </c>
      <c r="M2626" t="b">
        <v>1</v>
      </c>
      <c r="N2626" t="s">
        <v>8276</v>
      </c>
      <c r="O2626" s="8">
        <f t="shared" ref="O2626:O2689" si="287">(E2626/D2626)*100</f>
        <v>104</v>
      </c>
      <c r="P2626" s="9">
        <f t="shared" ref="P2626:P2689" si="288">IFERROR(E2626/L2626,0)</f>
        <v>47.272727272727273</v>
      </c>
      <c r="Q2626" t="s">
        <v>8325</v>
      </c>
      <c r="R2626" t="s">
        <v>8326</v>
      </c>
      <c r="S2626" s="13">
        <f t="shared" ref="S2626:S2689" si="289">(J2626/86400)+25569+(-5/24)</f>
        <v>42430.49387731481</v>
      </c>
      <c r="T2626" s="14">
        <f t="shared" ref="T2626:T2689" si="290">(I2626/86400)+25569+(-5/24)</f>
        <v>42460.452210648145</v>
      </c>
      <c r="U2626" s="13" t="str">
        <f t="shared" ref="U2626:U2689" si="291">TEXT((S2626),"mmm")</f>
        <v>Mar</v>
      </c>
      <c r="V2626" t="str">
        <f t="shared" ref="V2626:V2689" si="292">TEXT((T2626),"mmm")</f>
        <v>Mar</v>
      </c>
      <c r="W2626" t="str">
        <f t="shared" ref="W2626:W2689" si="293">TEXT((S2626),"yyyy")</f>
        <v>2016</v>
      </c>
    </row>
    <row r="2627" spans="1:23" ht="45" x14ac:dyDescent="0.2">
      <c r="A2627">
        <v>1847</v>
      </c>
      <c r="B2627" s="3" t="s">
        <v>1848</v>
      </c>
      <c r="C2627" s="3" t="s">
        <v>5957</v>
      </c>
      <c r="D2627">
        <v>2500</v>
      </c>
      <c r="E2627">
        <v>3022</v>
      </c>
      <c r="F2627" t="s">
        <v>8219</v>
      </c>
      <c r="G2627" t="s">
        <v>8224</v>
      </c>
      <c r="H2627" t="s">
        <v>8246</v>
      </c>
      <c r="I2627">
        <v>1429594832</v>
      </c>
      <c r="J2627">
        <v>1427780432</v>
      </c>
      <c r="K2627" t="b">
        <v>0</v>
      </c>
      <c r="L2627">
        <v>38</v>
      </c>
      <c r="M2627" t="b">
        <v>1</v>
      </c>
      <c r="N2627" t="s">
        <v>8276</v>
      </c>
      <c r="O2627" s="8">
        <f t="shared" si="287"/>
        <v>120.88000000000001</v>
      </c>
      <c r="P2627" s="9">
        <f t="shared" si="288"/>
        <v>79.526315789473685</v>
      </c>
      <c r="Q2627" t="s">
        <v>8325</v>
      </c>
      <c r="R2627" t="s">
        <v>8326</v>
      </c>
      <c r="S2627" s="13">
        <f t="shared" si="289"/>
        <v>42094.028148148143</v>
      </c>
      <c r="T2627" s="14">
        <f t="shared" si="290"/>
        <v>42115.028148148143</v>
      </c>
      <c r="U2627" s="13" t="str">
        <f t="shared" si="291"/>
        <v>Mar</v>
      </c>
      <c r="V2627" t="str">
        <f t="shared" si="292"/>
        <v>Apr</v>
      </c>
      <c r="W2627" t="str">
        <f t="shared" si="293"/>
        <v>2015</v>
      </c>
    </row>
    <row r="2628" spans="1:23" ht="45" x14ac:dyDescent="0.2">
      <c r="A2628">
        <v>1852</v>
      </c>
      <c r="B2628" s="3" t="s">
        <v>1853</v>
      </c>
      <c r="C2628" s="3" t="s">
        <v>5962</v>
      </c>
      <c r="D2628">
        <v>15000</v>
      </c>
      <c r="E2628">
        <v>17545</v>
      </c>
      <c r="F2628" t="s">
        <v>8219</v>
      </c>
      <c r="G2628" t="s">
        <v>8224</v>
      </c>
      <c r="H2628" t="s">
        <v>8246</v>
      </c>
      <c r="I2628">
        <v>1429920000</v>
      </c>
      <c r="J2628">
        <v>1426703452</v>
      </c>
      <c r="K2628" t="b">
        <v>0</v>
      </c>
      <c r="L2628">
        <v>131</v>
      </c>
      <c r="M2628" t="b">
        <v>1</v>
      </c>
      <c r="N2628" t="s">
        <v>8276</v>
      </c>
      <c r="O2628" s="8">
        <f t="shared" si="287"/>
        <v>116.96666666666667</v>
      </c>
      <c r="P2628" s="9">
        <f t="shared" si="288"/>
        <v>133.93129770992365</v>
      </c>
      <c r="Q2628" t="s">
        <v>8325</v>
      </c>
      <c r="R2628" t="s">
        <v>8326</v>
      </c>
      <c r="S2628" s="13">
        <f t="shared" si="289"/>
        <v>42081.563101851854</v>
      </c>
      <c r="T2628" s="14">
        <f t="shared" si="290"/>
        <v>42118.791666666664</v>
      </c>
      <c r="U2628" s="13" t="str">
        <f t="shared" si="291"/>
        <v>Mar</v>
      </c>
      <c r="V2628" t="str">
        <f t="shared" si="292"/>
        <v>Apr</v>
      </c>
      <c r="W2628" t="str">
        <f t="shared" si="293"/>
        <v>2015</v>
      </c>
    </row>
    <row r="2629" spans="1:23" ht="45" x14ac:dyDescent="0.2">
      <c r="A2629">
        <v>1883</v>
      </c>
      <c r="B2629" s="3" t="s">
        <v>1884</v>
      </c>
      <c r="C2629" s="3" t="s">
        <v>5993</v>
      </c>
      <c r="D2629">
        <v>999</v>
      </c>
      <c r="E2629">
        <v>1047</v>
      </c>
      <c r="F2629" t="s">
        <v>8219</v>
      </c>
      <c r="G2629" t="s">
        <v>8224</v>
      </c>
      <c r="H2629" t="s">
        <v>8246</v>
      </c>
      <c r="I2629">
        <v>1333921508</v>
      </c>
      <c r="J2629">
        <v>1331333108</v>
      </c>
      <c r="K2629" t="b">
        <v>0</v>
      </c>
      <c r="L2629">
        <v>32</v>
      </c>
      <c r="M2629" t="b">
        <v>1</v>
      </c>
      <c r="N2629" t="s">
        <v>8279</v>
      </c>
      <c r="O2629" s="8">
        <f t="shared" si="287"/>
        <v>104.8048048048048</v>
      </c>
      <c r="P2629" s="9">
        <f t="shared" si="288"/>
        <v>32.71875</v>
      </c>
      <c r="Q2629" t="s">
        <v>8325</v>
      </c>
      <c r="R2629" t="s">
        <v>8329</v>
      </c>
      <c r="S2629" s="13">
        <f t="shared" si="289"/>
        <v>40977.739675925921</v>
      </c>
      <c r="T2629" s="14">
        <f t="shared" si="290"/>
        <v>41007.698009259257</v>
      </c>
      <c r="U2629" s="13" t="str">
        <f t="shared" si="291"/>
        <v>Mar</v>
      </c>
      <c r="V2629" t="str">
        <f t="shared" si="292"/>
        <v>Apr</v>
      </c>
      <c r="W2629" t="str">
        <f t="shared" si="293"/>
        <v>2012</v>
      </c>
    </row>
    <row r="2630" spans="1:23" ht="45" x14ac:dyDescent="0.2">
      <c r="A2630">
        <v>1893</v>
      </c>
      <c r="B2630" s="3" t="s">
        <v>1894</v>
      </c>
      <c r="C2630" s="3" t="s">
        <v>6003</v>
      </c>
      <c r="D2630">
        <v>2500</v>
      </c>
      <c r="E2630">
        <v>2600</v>
      </c>
      <c r="F2630" t="s">
        <v>8219</v>
      </c>
      <c r="G2630" t="s">
        <v>8224</v>
      </c>
      <c r="H2630" t="s">
        <v>8246</v>
      </c>
      <c r="I2630">
        <v>1302926340</v>
      </c>
      <c r="J2630">
        <v>1301524585</v>
      </c>
      <c r="K2630" t="b">
        <v>0</v>
      </c>
      <c r="L2630">
        <v>45</v>
      </c>
      <c r="M2630" t="b">
        <v>1</v>
      </c>
      <c r="N2630" t="s">
        <v>8279</v>
      </c>
      <c r="O2630" s="8">
        <f t="shared" si="287"/>
        <v>104</v>
      </c>
      <c r="P2630" s="9">
        <f t="shared" si="288"/>
        <v>57.777777777777779</v>
      </c>
      <c r="Q2630" t="s">
        <v>8325</v>
      </c>
      <c r="R2630" t="s">
        <v>8329</v>
      </c>
      <c r="S2630" s="13">
        <f t="shared" si="289"/>
        <v>40632.733622685184</v>
      </c>
      <c r="T2630" s="14">
        <f t="shared" si="290"/>
        <v>40648.957638888889</v>
      </c>
      <c r="U2630" s="13" t="str">
        <f t="shared" si="291"/>
        <v>Mar</v>
      </c>
      <c r="V2630" t="str">
        <f t="shared" si="292"/>
        <v>Apr</v>
      </c>
      <c r="W2630" t="str">
        <f t="shared" si="293"/>
        <v>2011</v>
      </c>
    </row>
    <row r="2631" spans="1:23" ht="45" x14ac:dyDescent="0.2">
      <c r="A2631">
        <v>1896</v>
      </c>
      <c r="B2631" s="3" t="s">
        <v>1897</v>
      </c>
      <c r="C2631" s="3" t="s">
        <v>6006</v>
      </c>
      <c r="D2631">
        <v>451</v>
      </c>
      <c r="E2631">
        <v>559</v>
      </c>
      <c r="F2631" t="s">
        <v>8219</v>
      </c>
      <c r="G2631" t="s">
        <v>8224</v>
      </c>
      <c r="H2631" t="s">
        <v>8246</v>
      </c>
      <c r="I2631">
        <v>1334250165</v>
      </c>
      <c r="J2631">
        <v>1331658165</v>
      </c>
      <c r="K2631" t="b">
        <v>0</v>
      </c>
      <c r="L2631">
        <v>13</v>
      </c>
      <c r="M2631" t="b">
        <v>1</v>
      </c>
      <c r="N2631" t="s">
        <v>8279</v>
      </c>
      <c r="O2631" s="8">
        <f t="shared" si="287"/>
        <v>123.94678492239468</v>
      </c>
      <c r="P2631" s="9">
        <f t="shared" si="288"/>
        <v>43</v>
      </c>
      <c r="Q2631" t="s">
        <v>8325</v>
      </c>
      <c r="R2631" t="s">
        <v>8329</v>
      </c>
      <c r="S2631" s="13">
        <f t="shared" si="289"/>
        <v>40981.501909722218</v>
      </c>
      <c r="T2631" s="14">
        <f t="shared" si="290"/>
        <v>41011.501909722218</v>
      </c>
      <c r="U2631" s="13" t="str">
        <f t="shared" si="291"/>
        <v>Mar</v>
      </c>
      <c r="V2631" t="str">
        <f t="shared" si="292"/>
        <v>Apr</v>
      </c>
      <c r="W2631" t="str">
        <f t="shared" si="293"/>
        <v>2012</v>
      </c>
    </row>
    <row r="2632" spans="1:23" ht="45" x14ac:dyDescent="0.2">
      <c r="A2632">
        <v>1950</v>
      </c>
      <c r="B2632" s="3" t="s">
        <v>1951</v>
      </c>
      <c r="C2632" s="3" t="s">
        <v>6060</v>
      </c>
      <c r="D2632">
        <v>48000</v>
      </c>
      <c r="E2632">
        <v>96248.960000000006</v>
      </c>
      <c r="F2632" t="s">
        <v>8219</v>
      </c>
      <c r="G2632" t="s">
        <v>8224</v>
      </c>
      <c r="H2632" t="s">
        <v>8246</v>
      </c>
      <c r="I2632">
        <v>1303446073</v>
      </c>
      <c r="J2632">
        <v>1300767673</v>
      </c>
      <c r="K2632" t="b">
        <v>1</v>
      </c>
      <c r="L2632">
        <v>1876</v>
      </c>
      <c r="M2632" t="b">
        <v>1</v>
      </c>
      <c r="N2632" t="s">
        <v>8295</v>
      </c>
      <c r="O2632" s="8">
        <f t="shared" si="287"/>
        <v>200.51866666666669</v>
      </c>
      <c r="P2632" s="9">
        <f t="shared" si="288"/>
        <v>51.3054157782516</v>
      </c>
      <c r="Q2632" t="s">
        <v>8319</v>
      </c>
      <c r="R2632" t="s">
        <v>8349</v>
      </c>
      <c r="S2632" s="13">
        <f t="shared" si="289"/>
        <v>40623.973067129627</v>
      </c>
      <c r="T2632" s="14">
        <f t="shared" si="290"/>
        <v>40654.973067129627</v>
      </c>
      <c r="U2632" s="13" t="str">
        <f t="shared" si="291"/>
        <v>Mar</v>
      </c>
      <c r="V2632" t="str">
        <f t="shared" si="292"/>
        <v>Apr</v>
      </c>
      <c r="W2632" t="str">
        <f t="shared" si="293"/>
        <v>2011</v>
      </c>
    </row>
    <row r="2633" spans="1:23" ht="45" x14ac:dyDescent="0.2">
      <c r="A2633">
        <v>1956</v>
      </c>
      <c r="B2633" s="3" t="s">
        <v>1957</v>
      </c>
      <c r="C2633" s="3" t="s">
        <v>6066</v>
      </c>
      <c r="D2633">
        <v>60000</v>
      </c>
      <c r="E2633">
        <v>176420</v>
      </c>
      <c r="F2633" t="s">
        <v>8219</v>
      </c>
      <c r="G2633" t="s">
        <v>8224</v>
      </c>
      <c r="H2633" t="s">
        <v>8246</v>
      </c>
      <c r="I2633">
        <v>1429391405</v>
      </c>
      <c r="J2633">
        <v>1425507005</v>
      </c>
      <c r="K2633" t="b">
        <v>1</v>
      </c>
      <c r="L2633">
        <v>365</v>
      </c>
      <c r="M2633" t="b">
        <v>1</v>
      </c>
      <c r="N2633" t="s">
        <v>8295</v>
      </c>
      <c r="O2633" s="8">
        <f t="shared" si="287"/>
        <v>294.0333333333333</v>
      </c>
      <c r="P2633" s="9">
        <f t="shared" si="288"/>
        <v>483.34246575342468</v>
      </c>
      <c r="Q2633" t="s">
        <v>8319</v>
      </c>
      <c r="R2633" t="s">
        <v>8349</v>
      </c>
      <c r="S2633" s="13">
        <f t="shared" si="289"/>
        <v>42067.71533564815</v>
      </c>
      <c r="T2633" s="14">
        <f t="shared" si="290"/>
        <v>42112.673668981479</v>
      </c>
      <c r="U2633" s="13" t="str">
        <f t="shared" si="291"/>
        <v>Mar</v>
      </c>
      <c r="V2633" t="str">
        <f t="shared" si="292"/>
        <v>Apr</v>
      </c>
      <c r="W2633" t="str">
        <f t="shared" si="293"/>
        <v>2015</v>
      </c>
    </row>
    <row r="2634" spans="1:23" ht="45" x14ac:dyDescent="0.2">
      <c r="A2634">
        <v>1964</v>
      </c>
      <c r="B2634" s="3" t="s">
        <v>1965</v>
      </c>
      <c r="C2634" s="3" t="s">
        <v>6074</v>
      </c>
      <c r="D2634">
        <v>89200</v>
      </c>
      <c r="E2634">
        <v>231543.12</v>
      </c>
      <c r="F2634" t="s">
        <v>8219</v>
      </c>
      <c r="G2634" t="s">
        <v>8237</v>
      </c>
      <c r="H2634" t="s">
        <v>8249</v>
      </c>
      <c r="I2634">
        <v>1461306772</v>
      </c>
      <c r="J2634">
        <v>1458714772</v>
      </c>
      <c r="K2634" t="b">
        <v>1</v>
      </c>
      <c r="L2634">
        <v>1281</v>
      </c>
      <c r="M2634" t="b">
        <v>1</v>
      </c>
      <c r="N2634" t="s">
        <v>8295</v>
      </c>
      <c r="O2634" s="8">
        <f t="shared" si="287"/>
        <v>259.57748878923763</v>
      </c>
      <c r="P2634" s="9">
        <f t="shared" si="288"/>
        <v>180.75185011709601</v>
      </c>
      <c r="Q2634" t="s">
        <v>8319</v>
      </c>
      <c r="R2634" t="s">
        <v>8349</v>
      </c>
      <c r="S2634" s="13">
        <f t="shared" si="289"/>
        <v>42452.064490740733</v>
      </c>
      <c r="T2634" s="14">
        <f t="shared" si="290"/>
        <v>42482.064490740733</v>
      </c>
      <c r="U2634" s="13" t="str">
        <f t="shared" si="291"/>
        <v>Mar</v>
      </c>
      <c r="V2634" t="str">
        <f t="shared" si="292"/>
        <v>Apr</v>
      </c>
      <c r="W2634" t="str">
        <f t="shared" si="293"/>
        <v>2016</v>
      </c>
    </row>
    <row r="2635" spans="1:23" ht="30" x14ac:dyDescent="0.2">
      <c r="A2635">
        <v>2026</v>
      </c>
      <c r="B2635" s="3" t="s">
        <v>2027</v>
      </c>
      <c r="C2635" s="3" t="s">
        <v>6136</v>
      </c>
      <c r="D2635">
        <v>25000</v>
      </c>
      <c r="E2635">
        <v>33370.769999999997</v>
      </c>
      <c r="F2635" t="s">
        <v>8219</v>
      </c>
      <c r="G2635" t="s">
        <v>8224</v>
      </c>
      <c r="H2635" t="s">
        <v>8246</v>
      </c>
      <c r="I2635">
        <v>1398052740</v>
      </c>
      <c r="J2635">
        <v>1394127585</v>
      </c>
      <c r="K2635" t="b">
        <v>1</v>
      </c>
      <c r="L2635">
        <v>454</v>
      </c>
      <c r="M2635" t="b">
        <v>1</v>
      </c>
      <c r="N2635" t="s">
        <v>8295</v>
      </c>
      <c r="O2635" s="8">
        <f t="shared" si="287"/>
        <v>133.48307999999997</v>
      </c>
      <c r="P2635" s="9">
        <f t="shared" si="288"/>
        <v>73.503898678414089</v>
      </c>
      <c r="Q2635" t="s">
        <v>8319</v>
      </c>
      <c r="R2635" t="s">
        <v>8349</v>
      </c>
      <c r="S2635" s="13">
        <f t="shared" si="289"/>
        <v>41704.527604166666</v>
      </c>
      <c r="T2635" s="14">
        <f t="shared" si="290"/>
        <v>41749.957638888889</v>
      </c>
      <c r="U2635" s="13" t="str">
        <f t="shared" si="291"/>
        <v>Mar</v>
      </c>
      <c r="V2635" t="str">
        <f t="shared" si="292"/>
        <v>Apr</v>
      </c>
      <c r="W2635" t="str">
        <f t="shared" si="293"/>
        <v>2014</v>
      </c>
    </row>
    <row r="2636" spans="1:23" ht="45" x14ac:dyDescent="0.2">
      <c r="A2636">
        <v>2033</v>
      </c>
      <c r="B2636" s="3" t="s">
        <v>2034</v>
      </c>
      <c r="C2636" s="3" t="s">
        <v>6143</v>
      </c>
      <c r="D2636">
        <v>25000</v>
      </c>
      <c r="E2636">
        <v>44669</v>
      </c>
      <c r="F2636" t="s">
        <v>8219</v>
      </c>
      <c r="G2636" t="s">
        <v>8224</v>
      </c>
      <c r="H2636" t="s">
        <v>8246</v>
      </c>
      <c r="I2636">
        <v>1398477518</v>
      </c>
      <c r="J2636">
        <v>1395885518</v>
      </c>
      <c r="K2636" t="b">
        <v>1</v>
      </c>
      <c r="L2636">
        <v>158</v>
      </c>
      <c r="M2636" t="b">
        <v>1</v>
      </c>
      <c r="N2636" t="s">
        <v>8295</v>
      </c>
      <c r="O2636" s="8">
        <f t="shared" si="287"/>
        <v>178.67599999999999</v>
      </c>
      <c r="P2636" s="9">
        <f t="shared" si="288"/>
        <v>282.71518987341773</v>
      </c>
      <c r="Q2636" t="s">
        <v>8319</v>
      </c>
      <c r="R2636" t="s">
        <v>8349</v>
      </c>
      <c r="S2636" s="13">
        <f t="shared" si="289"/>
        <v>41724.874050925922</v>
      </c>
      <c r="T2636" s="14">
        <f t="shared" si="290"/>
        <v>41754.874050925922</v>
      </c>
      <c r="U2636" s="13" t="str">
        <f t="shared" si="291"/>
        <v>Mar</v>
      </c>
      <c r="V2636" t="str">
        <f t="shared" si="292"/>
        <v>Apr</v>
      </c>
      <c r="W2636" t="str">
        <f t="shared" si="293"/>
        <v>2014</v>
      </c>
    </row>
    <row r="2637" spans="1:23" ht="45" x14ac:dyDescent="0.2">
      <c r="A2637">
        <v>2034</v>
      </c>
      <c r="B2637" s="3" t="s">
        <v>2035</v>
      </c>
      <c r="C2637" s="3" t="s">
        <v>6144</v>
      </c>
      <c r="D2637">
        <v>78000</v>
      </c>
      <c r="E2637">
        <v>301719.59000000003</v>
      </c>
      <c r="F2637" t="s">
        <v>8219</v>
      </c>
      <c r="G2637" t="s">
        <v>8224</v>
      </c>
      <c r="H2637" t="s">
        <v>8246</v>
      </c>
      <c r="I2637">
        <v>1430981880</v>
      </c>
      <c r="J2637">
        <v>1426216033</v>
      </c>
      <c r="K2637" t="b">
        <v>1</v>
      </c>
      <c r="L2637">
        <v>508</v>
      </c>
      <c r="M2637" t="b">
        <v>1</v>
      </c>
      <c r="N2637" t="s">
        <v>8295</v>
      </c>
      <c r="O2637" s="8">
        <f t="shared" si="287"/>
        <v>386.81998717948721</v>
      </c>
      <c r="P2637" s="9">
        <f t="shared" si="288"/>
        <v>593.93620078740162</v>
      </c>
      <c r="Q2637" t="s">
        <v>8319</v>
      </c>
      <c r="R2637" t="s">
        <v>8349</v>
      </c>
      <c r="S2637" s="13">
        <f t="shared" si="289"/>
        <v>42075.921678240738</v>
      </c>
      <c r="T2637" s="14">
        <f t="shared" si="290"/>
        <v>42131.081944444442</v>
      </c>
      <c r="U2637" s="13" t="str">
        <f t="shared" si="291"/>
        <v>Mar</v>
      </c>
      <c r="V2637" t="str">
        <f t="shared" si="292"/>
        <v>May</v>
      </c>
      <c r="W2637" t="str">
        <f t="shared" si="293"/>
        <v>2015</v>
      </c>
    </row>
    <row r="2638" spans="1:23" ht="45" x14ac:dyDescent="0.2">
      <c r="A2638">
        <v>2047</v>
      </c>
      <c r="B2638" s="3" t="s">
        <v>2048</v>
      </c>
      <c r="C2638" s="3" t="s">
        <v>6157</v>
      </c>
      <c r="D2638">
        <v>98000</v>
      </c>
      <c r="E2638">
        <v>100939</v>
      </c>
      <c r="F2638" t="s">
        <v>8219</v>
      </c>
      <c r="G2638" t="s">
        <v>8226</v>
      </c>
      <c r="H2638" t="s">
        <v>8248</v>
      </c>
      <c r="I2638">
        <v>1429228800</v>
      </c>
      <c r="J2638">
        <v>1426714870</v>
      </c>
      <c r="K2638" t="b">
        <v>0</v>
      </c>
      <c r="L2638">
        <v>443</v>
      </c>
      <c r="M2638" t="b">
        <v>1</v>
      </c>
      <c r="N2638" t="s">
        <v>8295</v>
      </c>
      <c r="O2638" s="8">
        <f t="shared" si="287"/>
        <v>102.99897959183673</v>
      </c>
      <c r="P2638" s="9">
        <f t="shared" si="288"/>
        <v>227.85327313769753</v>
      </c>
      <c r="Q2638" t="s">
        <v>8319</v>
      </c>
      <c r="R2638" t="s">
        <v>8349</v>
      </c>
      <c r="S2638" s="13">
        <f t="shared" si="289"/>
        <v>42081.695254629631</v>
      </c>
      <c r="T2638" s="14">
        <f t="shared" si="290"/>
        <v>42110.791666666664</v>
      </c>
      <c r="U2638" s="13" t="str">
        <f t="shared" si="291"/>
        <v>Mar</v>
      </c>
      <c r="V2638" t="str">
        <f t="shared" si="292"/>
        <v>Apr</v>
      </c>
      <c r="W2638" t="str">
        <f t="shared" si="293"/>
        <v>2015</v>
      </c>
    </row>
    <row r="2639" spans="1:23" ht="45" x14ac:dyDescent="0.2">
      <c r="A2639">
        <v>2056</v>
      </c>
      <c r="B2639" s="3" t="s">
        <v>2057</v>
      </c>
      <c r="C2639" s="3" t="s">
        <v>6166</v>
      </c>
      <c r="D2639">
        <v>50000</v>
      </c>
      <c r="E2639">
        <v>76726</v>
      </c>
      <c r="F2639" t="s">
        <v>8219</v>
      </c>
      <c r="G2639" t="s">
        <v>8224</v>
      </c>
      <c r="H2639" t="s">
        <v>8246</v>
      </c>
      <c r="I2639">
        <v>1366222542</v>
      </c>
      <c r="J2639">
        <v>1363630542</v>
      </c>
      <c r="K2639" t="b">
        <v>0</v>
      </c>
      <c r="L2639">
        <v>554</v>
      </c>
      <c r="M2639" t="b">
        <v>1</v>
      </c>
      <c r="N2639" t="s">
        <v>8295</v>
      </c>
      <c r="O2639" s="8">
        <f t="shared" si="287"/>
        <v>153.452</v>
      </c>
      <c r="P2639" s="9">
        <f t="shared" si="288"/>
        <v>138.49458483754512</v>
      </c>
      <c r="Q2639" t="s">
        <v>8319</v>
      </c>
      <c r="R2639" t="s">
        <v>8349</v>
      </c>
      <c r="S2639" s="13">
        <f t="shared" si="289"/>
        <v>41351.552569444444</v>
      </c>
      <c r="T2639" s="14">
        <f t="shared" si="290"/>
        <v>41381.552569444444</v>
      </c>
      <c r="U2639" s="13" t="str">
        <f t="shared" si="291"/>
        <v>Mar</v>
      </c>
      <c r="V2639" t="str">
        <f t="shared" si="292"/>
        <v>Apr</v>
      </c>
      <c r="W2639" t="str">
        <f t="shared" si="293"/>
        <v>2013</v>
      </c>
    </row>
    <row r="2640" spans="1:23" ht="45" x14ac:dyDescent="0.2">
      <c r="A2640">
        <v>2073</v>
      </c>
      <c r="B2640" s="3" t="s">
        <v>2074</v>
      </c>
      <c r="C2640" s="3" t="s">
        <v>6183</v>
      </c>
      <c r="D2640">
        <v>100000</v>
      </c>
      <c r="E2640">
        <v>152604.29999999999</v>
      </c>
      <c r="F2640" t="s">
        <v>8219</v>
      </c>
      <c r="G2640" t="s">
        <v>8224</v>
      </c>
      <c r="H2640" t="s">
        <v>8246</v>
      </c>
      <c r="I2640">
        <v>1431100918</v>
      </c>
      <c r="J2640">
        <v>1427212918</v>
      </c>
      <c r="K2640" t="b">
        <v>0</v>
      </c>
      <c r="L2640">
        <v>470</v>
      </c>
      <c r="M2640" t="b">
        <v>1</v>
      </c>
      <c r="N2640" t="s">
        <v>8295</v>
      </c>
      <c r="O2640" s="8">
        <f t="shared" si="287"/>
        <v>152.60429999999999</v>
      </c>
      <c r="P2640" s="9">
        <f t="shared" si="288"/>
        <v>324.69</v>
      </c>
      <c r="Q2640" t="s">
        <v>8319</v>
      </c>
      <c r="R2640" t="s">
        <v>8349</v>
      </c>
      <c r="S2640" s="13">
        <f t="shared" si="289"/>
        <v>42087.459699074076</v>
      </c>
      <c r="T2640" s="14">
        <f t="shared" si="290"/>
        <v>42132.459699074076</v>
      </c>
      <c r="U2640" s="13" t="str">
        <f t="shared" si="291"/>
        <v>Mar</v>
      </c>
      <c r="V2640" t="str">
        <f t="shared" si="292"/>
        <v>May</v>
      </c>
      <c r="W2640" t="str">
        <f t="shared" si="293"/>
        <v>2015</v>
      </c>
    </row>
    <row r="2641" spans="1:23" ht="45" x14ac:dyDescent="0.2">
      <c r="A2641">
        <v>2165</v>
      </c>
      <c r="B2641" s="3" t="s">
        <v>2166</v>
      </c>
      <c r="C2641" s="3" t="s">
        <v>6275</v>
      </c>
      <c r="D2641">
        <v>2500</v>
      </c>
      <c r="E2641">
        <v>3466</v>
      </c>
      <c r="F2641" t="s">
        <v>8219</v>
      </c>
      <c r="G2641" t="s">
        <v>8230</v>
      </c>
      <c r="H2641" t="s">
        <v>8249</v>
      </c>
      <c r="I2641">
        <v>1460127635</v>
      </c>
      <c r="J2641">
        <v>1457539235</v>
      </c>
      <c r="K2641" t="b">
        <v>0</v>
      </c>
      <c r="L2641">
        <v>117</v>
      </c>
      <c r="M2641" t="b">
        <v>1</v>
      </c>
      <c r="N2641" t="s">
        <v>8276</v>
      </c>
      <c r="O2641" s="8">
        <f t="shared" si="287"/>
        <v>138.64000000000001</v>
      </c>
      <c r="P2641" s="9">
        <f t="shared" si="288"/>
        <v>29.623931623931625</v>
      </c>
      <c r="Q2641" t="s">
        <v>8325</v>
      </c>
      <c r="R2641" t="s">
        <v>8326</v>
      </c>
      <c r="S2641" s="13">
        <f t="shared" si="289"/>
        <v>42438.458738425928</v>
      </c>
      <c r="T2641" s="14">
        <f t="shared" si="290"/>
        <v>42468.417071759257</v>
      </c>
      <c r="U2641" s="13" t="str">
        <f t="shared" si="291"/>
        <v>Mar</v>
      </c>
      <c r="V2641" t="str">
        <f t="shared" si="292"/>
        <v>Apr</v>
      </c>
      <c r="W2641" t="str">
        <f t="shared" si="293"/>
        <v>2016</v>
      </c>
    </row>
    <row r="2642" spans="1:23" ht="45" x14ac:dyDescent="0.2">
      <c r="A2642">
        <v>2172</v>
      </c>
      <c r="B2642" s="3" t="s">
        <v>2173</v>
      </c>
      <c r="C2642" s="3" t="s">
        <v>6282</v>
      </c>
      <c r="D2642">
        <v>1000</v>
      </c>
      <c r="E2642">
        <v>1000</v>
      </c>
      <c r="F2642" t="s">
        <v>8219</v>
      </c>
      <c r="G2642" t="s">
        <v>8224</v>
      </c>
      <c r="H2642" t="s">
        <v>8246</v>
      </c>
      <c r="I2642">
        <v>1429365320</v>
      </c>
      <c r="J2642">
        <v>1426773320</v>
      </c>
      <c r="K2642" t="b">
        <v>0</v>
      </c>
      <c r="L2642">
        <v>13</v>
      </c>
      <c r="M2642" t="b">
        <v>1</v>
      </c>
      <c r="N2642" t="s">
        <v>8276</v>
      </c>
      <c r="O2642" s="8">
        <f t="shared" si="287"/>
        <v>100</v>
      </c>
      <c r="P2642" s="9">
        <f t="shared" si="288"/>
        <v>76.92307692307692</v>
      </c>
      <c r="Q2642" t="s">
        <v>8325</v>
      </c>
      <c r="R2642" t="s">
        <v>8326</v>
      </c>
      <c r="S2642" s="13">
        <f t="shared" si="289"/>
        <v>42082.371759259258</v>
      </c>
      <c r="T2642" s="14">
        <f t="shared" si="290"/>
        <v>42112.371759259258</v>
      </c>
      <c r="U2642" s="13" t="str">
        <f t="shared" si="291"/>
        <v>Mar</v>
      </c>
      <c r="V2642" t="str">
        <f t="shared" si="292"/>
        <v>Apr</v>
      </c>
      <c r="W2642" t="str">
        <f t="shared" si="293"/>
        <v>2015</v>
      </c>
    </row>
    <row r="2643" spans="1:23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87"/>
        <v>1</v>
      </c>
      <c r="P2643" s="9">
        <f t="shared" si="288"/>
        <v>15</v>
      </c>
      <c r="Q2643" t="s">
        <v>8319</v>
      </c>
      <c r="R2643" t="s">
        <v>8355</v>
      </c>
      <c r="S2643" s="13">
        <f t="shared" si="289"/>
        <v>41880.618784722217</v>
      </c>
      <c r="T2643" s="14">
        <f t="shared" si="290"/>
        <v>41897.631249999999</v>
      </c>
      <c r="U2643" s="13" t="str">
        <f t="shared" si="291"/>
        <v>Aug</v>
      </c>
      <c r="V2643" t="str">
        <f t="shared" si="292"/>
        <v>Sep</v>
      </c>
      <c r="W2643" t="str">
        <f t="shared" si="293"/>
        <v>2014</v>
      </c>
    </row>
    <row r="2644" spans="1:23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87"/>
        <v>0</v>
      </c>
      <c r="P2644" s="9">
        <f t="shared" si="288"/>
        <v>0</v>
      </c>
      <c r="Q2644" t="s">
        <v>8319</v>
      </c>
      <c r="R2644" t="s">
        <v>8355</v>
      </c>
      <c r="S2644" s="13">
        <f t="shared" si="289"/>
        <v>42536.03828703703</v>
      </c>
      <c r="T2644" s="14">
        <f t="shared" si="290"/>
        <v>42566.081249999996</v>
      </c>
      <c r="U2644" s="13" t="str">
        <f t="shared" si="291"/>
        <v>Jun</v>
      </c>
      <c r="V2644" t="str">
        <f t="shared" si="292"/>
        <v>Jul</v>
      </c>
      <c r="W2644" t="str">
        <f t="shared" si="293"/>
        <v>2016</v>
      </c>
    </row>
    <row r="2645" spans="1:23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87"/>
        <v>33.559730999999999</v>
      </c>
      <c r="P2645" s="9">
        <f t="shared" si="288"/>
        <v>223.58248500999335</v>
      </c>
      <c r="Q2645" t="s">
        <v>8319</v>
      </c>
      <c r="R2645" t="s">
        <v>8355</v>
      </c>
      <c r="S2645" s="13">
        <f t="shared" si="289"/>
        <v>42689.374016203707</v>
      </c>
      <c r="T2645" s="14">
        <f t="shared" si="290"/>
        <v>42725.124305555553</v>
      </c>
      <c r="U2645" s="13" t="str">
        <f t="shared" si="291"/>
        <v>Nov</v>
      </c>
      <c r="V2645" t="str">
        <f t="shared" si="292"/>
        <v>Dec</v>
      </c>
      <c r="W2645" t="str">
        <f t="shared" si="293"/>
        <v>2016</v>
      </c>
    </row>
    <row r="2646" spans="1:23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87"/>
        <v>2.0529999999999999</v>
      </c>
      <c r="P2646" s="9">
        <f t="shared" si="288"/>
        <v>39.480769230769234</v>
      </c>
      <c r="Q2646" t="s">
        <v>8319</v>
      </c>
      <c r="R2646" t="s">
        <v>8355</v>
      </c>
      <c r="S2646" s="13">
        <f t="shared" si="289"/>
        <v>42774.583738425928</v>
      </c>
      <c r="T2646" s="14">
        <f t="shared" si="290"/>
        <v>42804.583738425928</v>
      </c>
      <c r="U2646" s="13" t="str">
        <f t="shared" si="291"/>
        <v>Feb</v>
      </c>
      <c r="V2646" t="str">
        <f t="shared" si="292"/>
        <v>Mar</v>
      </c>
      <c r="W2646" t="str">
        <f t="shared" si="293"/>
        <v>2017</v>
      </c>
    </row>
    <row r="2647" spans="1:23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87"/>
        <v>10.5</v>
      </c>
      <c r="P2647" s="9">
        <f t="shared" si="288"/>
        <v>91.304347826086953</v>
      </c>
      <c r="Q2647" t="s">
        <v>8319</v>
      </c>
      <c r="R2647" t="s">
        <v>8355</v>
      </c>
      <c r="S2647" s="13">
        <f t="shared" si="289"/>
        <v>41921.634293981479</v>
      </c>
      <c r="T2647" s="14">
        <f t="shared" si="290"/>
        <v>41951.675960648143</v>
      </c>
      <c r="U2647" s="13" t="str">
        <f t="shared" si="291"/>
        <v>Oct</v>
      </c>
      <c r="V2647" t="str">
        <f t="shared" si="292"/>
        <v>Nov</v>
      </c>
      <c r="W2647" t="str">
        <f t="shared" si="293"/>
        <v>2014</v>
      </c>
    </row>
    <row r="2648" spans="1:23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87"/>
        <v>8.4172840000000004</v>
      </c>
      <c r="P2648" s="9">
        <f t="shared" si="288"/>
        <v>78.666205607476627</v>
      </c>
      <c r="Q2648" t="s">
        <v>8319</v>
      </c>
      <c r="R2648" t="s">
        <v>8355</v>
      </c>
      <c r="S2648" s="13">
        <f t="shared" si="289"/>
        <v>42226.10496527778</v>
      </c>
      <c r="T2648" s="14">
        <f t="shared" si="290"/>
        <v>42256.10496527778</v>
      </c>
      <c r="U2648" s="13" t="str">
        <f t="shared" si="291"/>
        <v>Aug</v>
      </c>
      <c r="V2648" t="str">
        <f t="shared" si="292"/>
        <v>Sep</v>
      </c>
      <c r="W2648" t="str">
        <f t="shared" si="293"/>
        <v>2015</v>
      </c>
    </row>
    <row r="2649" spans="1:23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87"/>
        <v>1.44</v>
      </c>
      <c r="P2649" s="9">
        <f t="shared" si="288"/>
        <v>12</v>
      </c>
      <c r="Q2649" t="s">
        <v>8319</v>
      </c>
      <c r="R2649" t="s">
        <v>8355</v>
      </c>
      <c r="S2649" s="13">
        <f t="shared" si="289"/>
        <v>42200.053460648145</v>
      </c>
      <c r="T2649" s="14">
        <f t="shared" si="290"/>
        <v>42230.053460648145</v>
      </c>
      <c r="U2649" s="13" t="str">
        <f t="shared" si="291"/>
        <v>Jul</v>
      </c>
      <c r="V2649" t="str">
        <f t="shared" si="292"/>
        <v>Aug</v>
      </c>
      <c r="W2649" t="str">
        <f t="shared" si="293"/>
        <v>2015</v>
      </c>
    </row>
    <row r="2650" spans="1:23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87"/>
        <v>0.88333333333333341</v>
      </c>
      <c r="P2650" s="9">
        <f t="shared" si="288"/>
        <v>17.666666666666668</v>
      </c>
      <c r="Q2650" t="s">
        <v>8319</v>
      </c>
      <c r="R2650" t="s">
        <v>8355</v>
      </c>
      <c r="S2650" s="13">
        <f t="shared" si="289"/>
        <v>42408.506481481476</v>
      </c>
      <c r="T2650" s="14">
        <f t="shared" si="290"/>
        <v>42438.506481481476</v>
      </c>
      <c r="U2650" s="13" t="str">
        <f t="shared" si="291"/>
        <v>Feb</v>
      </c>
      <c r="V2650" t="str">
        <f t="shared" si="292"/>
        <v>Mar</v>
      </c>
      <c r="W2650" t="str">
        <f t="shared" si="293"/>
        <v>2016</v>
      </c>
    </row>
    <row r="2651" spans="1:23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87"/>
        <v>9.920000000000001E-2</v>
      </c>
      <c r="P2651" s="9">
        <f t="shared" si="288"/>
        <v>41.333333333333336</v>
      </c>
      <c r="Q2651" t="s">
        <v>8319</v>
      </c>
      <c r="R2651" t="s">
        <v>8355</v>
      </c>
      <c r="S2651" s="13">
        <f t="shared" si="289"/>
        <v>42341.788668981484</v>
      </c>
      <c r="T2651" s="14">
        <f t="shared" si="290"/>
        <v>42401.788668981484</v>
      </c>
      <c r="U2651" s="13" t="str">
        <f t="shared" si="291"/>
        <v>Dec</v>
      </c>
      <c r="V2651" t="str">
        <f t="shared" si="292"/>
        <v>Feb</v>
      </c>
      <c r="W2651" t="str">
        <f t="shared" si="293"/>
        <v>2015</v>
      </c>
    </row>
    <row r="2652" spans="1:23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87"/>
        <v>0.59666666666666668</v>
      </c>
      <c r="P2652" s="9">
        <f t="shared" si="288"/>
        <v>71.599999999999994</v>
      </c>
      <c r="Q2652" t="s">
        <v>8319</v>
      </c>
      <c r="R2652" t="s">
        <v>8355</v>
      </c>
      <c r="S2652" s="13">
        <f t="shared" si="289"/>
        <v>42695.416006944441</v>
      </c>
      <c r="T2652" s="14">
        <f t="shared" si="290"/>
        <v>42725.416006944441</v>
      </c>
      <c r="U2652" s="13" t="str">
        <f t="shared" si="291"/>
        <v>Nov</v>
      </c>
      <c r="V2652" t="str">
        <f t="shared" si="292"/>
        <v>Dec</v>
      </c>
      <c r="W2652" t="str">
        <f t="shared" si="293"/>
        <v>2016</v>
      </c>
    </row>
    <row r="2653" spans="1:23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87"/>
        <v>1.8689285714285715</v>
      </c>
      <c r="P2653" s="9">
        <f t="shared" si="288"/>
        <v>307.8235294117647</v>
      </c>
      <c r="Q2653" t="s">
        <v>8319</v>
      </c>
      <c r="R2653" t="s">
        <v>8355</v>
      </c>
      <c r="S2653" s="13">
        <f t="shared" si="289"/>
        <v>42327.597326388888</v>
      </c>
      <c r="T2653" s="14">
        <f t="shared" si="290"/>
        <v>42355.597326388888</v>
      </c>
      <c r="U2653" s="13" t="str">
        <f t="shared" si="291"/>
        <v>Nov</v>
      </c>
      <c r="V2653" t="str">
        <f t="shared" si="292"/>
        <v>Dec</v>
      </c>
      <c r="W2653" t="str">
        <f t="shared" si="293"/>
        <v>2015</v>
      </c>
    </row>
    <row r="2654" spans="1:23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87"/>
        <v>0.88500000000000001</v>
      </c>
      <c r="P2654" s="9">
        <f t="shared" si="288"/>
        <v>80.454545454545453</v>
      </c>
      <c r="Q2654" t="s">
        <v>8319</v>
      </c>
      <c r="R2654" t="s">
        <v>8355</v>
      </c>
      <c r="S2654" s="13">
        <f t="shared" si="289"/>
        <v>41952.950520833336</v>
      </c>
      <c r="T2654" s="14">
        <f t="shared" si="290"/>
        <v>41982.950520833336</v>
      </c>
      <c r="U2654" s="13" t="str">
        <f t="shared" si="291"/>
        <v>Nov</v>
      </c>
      <c r="V2654" t="str">
        <f t="shared" si="292"/>
        <v>Dec</v>
      </c>
      <c r="W2654" t="str">
        <f t="shared" si="293"/>
        <v>2014</v>
      </c>
    </row>
    <row r="2655" spans="1:23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87"/>
        <v>11.52156862745098</v>
      </c>
      <c r="P2655" s="9">
        <f t="shared" si="288"/>
        <v>83.942857142857136</v>
      </c>
      <c r="Q2655" t="s">
        <v>8319</v>
      </c>
      <c r="R2655" t="s">
        <v>8355</v>
      </c>
      <c r="S2655" s="13">
        <f t="shared" si="289"/>
        <v>41771.443599537037</v>
      </c>
      <c r="T2655" s="14">
        <f t="shared" si="290"/>
        <v>41802.958333333328</v>
      </c>
      <c r="U2655" s="13" t="str">
        <f t="shared" si="291"/>
        <v>May</v>
      </c>
      <c r="V2655" t="str">
        <f t="shared" si="292"/>
        <v>Jun</v>
      </c>
      <c r="W2655" t="str">
        <f t="shared" si="293"/>
        <v>2014</v>
      </c>
    </row>
    <row r="2656" spans="1:23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87"/>
        <v>5.1000000000000004E-2</v>
      </c>
      <c r="P2656" s="9">
        <f t="shared" si="288"/>
        <v>8.5</v>
      </c>
      <c r="Q2656" t="s">
        <v>8319</v>
      </c>
      <c r="R2656" t="s">
        <v>8355</v>
      </c>
      <c r="S2656" s="13">
        <f t="shared" si="289"/>
        <v>42055.392662037033</v>
      </c>
      <c r="T2656" s="14">
        <f t="shared" si="290"/>
        <v>42115.350995370369</v>
      </c>
      <c r="U2656" s="13" t="str">
        <f t="shared" si="291"/>
        <v>Feb</v>
      </c>
      <c r="V2656" t="str">
        <f t="shared" si="292"/>
        <v>Apr</v>
      </c>
      <c r="W2656" t="str">
        <f t="shared" si="293"/>
        <v>2015</v>
      </c>
    </row>
    <row r="2657" spans="1:23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87"/>
        <v>21.033333333333335</v>
      </c>
      <c r="P2657" s="9">
        <f t="shared" si="288"/>
        <v>73.372093023255815</v>
      </c>
      <c r="Q2657" t="s">
        <v>8319</v>
      </c>
      <c r="R2657" t="s">
        <v>8355</v>
      </c>
      <c r="S2657" s="13">
        <f t="shared" si="289"/>
        <v>42381.657951388886</v>
      </c>
      <c r="T2657" s="14">
        <f t="shared" si="290"/>
        <v>42409.624999999993</v>
      </c>
      <c r="U2657" s="13" t="str">
        <f t="shared" si="291"/>
        <v>Jan</v>
      </c>
      <c r="V2657" t="str">
        <f t="shared" si="292"/>
        <v>Feb</v>
      </c>
      <c r="W2657" t="str">
        <f t="shared" si="293"/>
        <v>2016</v>
      </c>
    </row>
    <row r="2658" spans="1:23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87"/>
        <v>11.436666666666667</v>
      </c>
      <c r="P2658" s="9">
        <f t="shared" si="288"/>
        <v>112.86184210526316</v>
      </c>
      <c r="Q2658" t="s">
        <v>8319</v>
      </c>
      <c r="R2658" t="s">
        <v>8355</v>
      </c>
      <c r="S2658" s="13">
        <f t="shared" si="289"/>
        <v>42767.480185185188</v>
      </c>
      <c r="T2658" s="14">
        <f t="shared" si="290"/>
        <v>42806.583333333336</v>
      </c>
      <c r="U2658" s="13" t="str">
        <f t="shared" si="291"/>
        <v>Feb</v>
      </c>
      <c r="V2658" t="str">
        <f t="shared" si="292"/>
        <v>Mar</v>
      </c>
      <c r="W2658" t="str">
        <f t="shared" si="293"/>
        <v>2017</v>
      </c>
    </row>
    <row r="2659" spans="1:23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87"/>
        <v>18.737933333333334</v>
      </c>
      <c r="P2659" s="9">
        <f t="shared" si="288"/>
        <v>95.277627118644077</v>
      </c>
      <c r="Q2659" t="s">
        <v>8319</v>
      </c>
      <c r="R2659" t="s">
        <v>8355</v>
      </c>
      <c r="S2659" s="13">
        <f t="shared" si="289"/>
        <v>42551.720520833333</v>
      </c>
      <c r="T2659" s="14">
        <f t="shared" si="290"/>
        <v>42584.854166666664</v>
      </c>
      <c r="U2659" s="13" t="str">
        <f t="shared" si="291"/>
        <v>Jun</v>
      </c>
      <c r="V2659" t="str">
        <f t="shared" si="292"/>
        <v>Aug</v>
      </c>
      <c r="W2659" t="str">
        <f t="shared" si="293"/>
        <v>2016</v>
      </c>
    </row>
    <row r="2660" spans="1:23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87"/>
        <v>9.285714285714286E-2</v>
      </c>
      <c r="P2660" s="9">
        <f t="shared" si="288"/>
        <v>22.75</v>
      </c>
      <c r="Q2660" t="s">
        <v>8319</v>
      </c>
      <c r="R2660" t="s">
        <v>8355</v>
      </c>
      <c r="S2660" s="13">
        <f t="shared" si="289"/>
        <v>42551.675856481474</v>
      </c>
      <c r="T2660" s="14">
        <f t="shared" si="290"/>
        <v>42581.675856481474</v>
      </c>
      <c r="U2660" s="13" t="str">
        <f t="shared" si="291"/>
        <v>Jun</v>
      </c>
      <c r="V2660" t="str">
        <f t="shared" si="292"/>
        <v>Jul</v>
      </c>
      <c r="W2660" t="str">
        <f t="shared" si="293"/>
        <v>2016</v>
      </c>
    </row>
    <row r="2661" spans="1:23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87"/>
        <v>2.7204081632653061</v>
      </c>
      <c r="P2661" s="9">
        <f t="shared" si="288"/>
        <v>133.30000000000001</v>
      </c>
      <c r="Q2661" t="s">
        <v>8319</v>
      </c>
      <c r="R2661" t="s">
        <v>8355</v>
      </c>
      <c r="S2661" s="13">
        <f t="shared" si="289"/>
        <v>42081.861226851848</v>
      </c>
      <c r="T2661" s="14">
        <f t="shared" si="290"/>
        <v>42111.861226851848</v>
      </c>
      <c r="U2661" s="13" t="str">
        <f t="shared" si="291"/>
        <v>Mar</v>
      </c>
      <c r="V2661" t="str">
        <f t="shared" si="292"/>
        <v>Apr</v>
      </c>
      <c r="W2661" t="str">
        <f t="shared" si="293"/>
        <v>2015</v>
      </c>
    </row>
    <row r="2662" spans="1:23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87"/>
        <v>9.5000000000000001E-2</v>
      </c>
      <c r="P2662" s="9">
        <f t="shared" si="288"/>
        <v>3.8</v>
      </c>
      <c r="Q2662" t="s">
        <v>8319</v>
      </c>
      <c r="R2662" t="s">
        <v>8355</v>
      </c>
      <c r="S2662" s="13">
        <f t="shared" si="289"/>
        <v>42272.504837962959</v>
      </c>
      <c r="T2662" s="14">
        <f t="shared" si="290"/>
        <v>42332.546504629623</v>
      </c>
      <c r="U2662" s="13" t="str">
        <f t="shared" si="291"/>
        <v>Sep</v>
      </c>
      <c r="V2662" t="str">
        <f t="shared" si="292"/>
        <v>Nov</v>
      </c>
      <c r="W2662" t="str">
        <f t="shared" si="293"/>
        <v>2015</v>
      </c>
    </row>
    <row r="2663" spans="1:23" ht="30" x14ac:dyDescent="0.2">
      <c r="A2663">
        <v>2179</v>
      </c>
      <c r="B2663" s="3" t="s">
        <v>2180</v>
      </c>
      <c r="C2663" s="3" t="s">
        <v>6289</v>
      </c>
      <c r="D2663">
        <v>1000</v>
      </c>
      <c r="E2663">
        <v>1614</v>
      </c>
      <c r="F2663" t="s">
        <v>8219</v>
      </c>
      <c r="G2663" t="s">
        <v>8224</v>
      </c>
      <c r="H2663" t="s">
        <v>8246</v>
      </c>
      <c r="I2663">
        <v>1428725192</v>
      </c>
      <c r="J2663">
        <v>1426133192</v>
      </c>
      <c r="K2663" t="b">
        <v>0</v>
      </c>
      <c r="L2663">
        <v>21</v>
      </c>
      <c r="M2663" t="b">
        <v>1</v>
      </c>
      <c r="N2663" t="s">
        <v>8276</v>
      </c>
      <c r="O2663" s="8">
        <f t="shared" si="287"/>
        <v>161.4</v>
      </c>
      <c r="P2663" s="9">
        <f t="shared" si="288"/>
        <v>76.857142857142861</v>
      </c>
      <c r="Q2663" t="s">
        <v>8325</v>
      </c>
      <c r="R2663" t="s">
        <v>8326</v>
      </c>
      <c r="S2663" s="13">
        <f t="shared" si="289"/>
        <v>42074.962870370371</v>
      </c>
      <c r="T2663" s="14">
        <f t="shared" si="290"/>
        <v>42104.962870370371</v>
      </c>
      <c r="U2663" s="13" t="str">
        <f t="shared" si="291"/>
        <v>Mar</v>
      </c>
      <c r="V2663" t="str">
        <f t="shared" si="292"/>
        <v>Apr</v>
      </c>
      <c r="W2663" t="str">
        <f t="shared" si="293"/>
        <v>2015</v>
      </c>
    </row>
    <row r="2664" spans="1:23" ht="45" x14ac:dyDescent="0.2">
      <c r="A2664">
        <v>2187</v>
      </c>
      <c r="B2664" s="3" t="s">
        <v>2188</v>
      </c>
      <c r="C2664" s="3" t="s">
        <v>6297</v>
      </c>
      <c r="D2664">
        <v>20000</v>
      </c>
      <c r="E2664">
        <v>202928.5</v>
      </c>
      <c r="F2664" t="s">
        <v>8219</v>
      </c>
      <c r="G2664" t="s">
        <v>8224</v>
      </c>
      <c r="H2664" t="s">
        <v>8246</v>
      </c>
      <c r="I2664">
        <v>1428033540</v>
      </c>
      <c r="J2664">
        <v>1425531666</v>
      </c>
      <c r="K2664" t="b">
        <v>1</v>
      </c>
      <c r="L2664">
        <v>3562</v>
      </c>
      <c r="M2664" t="b">
        <v>1</v>
      </c>
      <c r="N2664" t="s">
        <v>8297</v>
      </c>
      <c r="O2664" s="8">
        <f t="shared" si="287"/>
        <v>1014.6425</v>
      </c>
      <c r="P2664" s="9">
        <f t="shared" si="288"/>
        <v>56.970381807973048</v>
      </c>
      <c r="Q2664" t="s">
        <v>8333</v>
      </c>
      <c r="R2664" t="s">
        <v>8351</v>
      </c>
      <c r="S2664" s="13">
        <f t="shared" si="289"/>
        <v>42068.000763888886</v>
      </c>
      <c r="T2664" s="14">
        <f t="shared" si="290"/>
        <v>42096.957638888889</v>
      </c>
      <c r="U2664" s="13" t="str">
        <f t="shared" si="291"/>
        <v>Mar</v>
      </c>
      <c r="V2664" t="str">
        <f t="shared" si="292"/>
        <v>Apr</v>
      </c>
      <c r="W2664" t="str">
        <f t="shared" si="293"/>
        <v>2015</v>
      </c>
    </row>
    <row r="2665" spans="1:23" ht="45" x14ac:dyDescent="0.2">
      <c r="A2665">
        <v>2206</v>
      </c>
      <c r="B2665" s="3" t="s">
        <v>2207</v>
      </c>
      <c r="C2665" s="3" t="s">
        <v>6316</v>
      </c>
      <c r="D2665">
        <v>1100</v>
      </c>
      <c r="E2665">
        <v>1130</v>
      </c>
      <c r="F2665" t="s">
        <v>8219</v>
      </c>
      <c r="G2665" t="s">
        <v>8224</v>
      </c>
      <c r="H2665" t="s">
        <v>8246</v>
      </c>
      <c r="I2665">
        <v>1334556624</v>
      </c>
      <c r="J2665">
        <v>1333001424</v>
      </c>
      <c r="K2665" t="b">
        <v>0</v>
      </c>
      <c r="L2665">
        <v>34</v>
      </c>
      <c r="M2665" t="b">
        <v>1</v>
      </c>
      <c r="N2665" t="s">
        <v>8280</v>
      </c>
      <c r="O2665" s="8">
        <f t="shared" si="287"/>
        <v>102.72727272727273</v>
      </c>
      <c r="P2665" s="9">
        <f t="shared" si="288"/>
        <v>33.235294117647058</v>
      </c>
      <c r="Q2665" t="s">
        <v>8325</v>
      </c>
      <c r="R2665" t="s">
        <v>8330</v>
      </c>
      <c r="S2665" s="13">
        <f t="shared" si="289"/>
        <v>40997.048888888887</v>
      </c>
      <c r="T2665" s="14">
        <f t="shared" si="290"/>
        <v>41015.048888888887</v>
      </c>
      <c r="U2665" s="13" t="str">
        <f t="shared" si="291"/>
        <v>Mar</v>
      </c>
      <c r="V2665" t="str">
        <f t="shared" si="292"/>
        <v>Apr</v>
      </c>
      <c r="W2665" t="str">
        <f t="shared" si="293"/>
        <v>2012</v>
      </c>
    </row>
    <row r="2666" spans="1:23" ht="45" x14ac:dyDescent="0.2">
      <c r="A2666">
        <v>2211</v>
      </c>
      <c r="B2666" s="3" t="s">
        <v>2212</v>
      </c>
      <c r="C2666" s="3" t="s">
        <v>6321</v>
      </c>
      <c r="D2666">
        <v>2500</v>
      </c>
      <c r="E2666">
        <v>4890</v>
      </c>
      <c r="F2666" t="s">
        <v>8219</v>
      </c>
      <c r="G2666" t="s">
        <v>8224</v>
      </c>
      <c r="H2666" t="s">
        <v>8246</v>
      </c>
      <c r="I2666">
        <v>1397113140</v>
      </c>
      <c r="J2666">
        <v>1395168625</v>
      </c>
      <c r="K2666" t="b">
        <v>0</v>
      </c>
      <c r="L2666">
        <v>120</v>
      </c>
      <c r="M2666" t="b">
        <v>1</v>
      </c>
      <c r="N2666" t="s">
        <v>8280</v>
      </c>
      <c r="O2666" s="8">
        <f t="shared" si="287"/>
        <v>195.6</v>
      </c>
      <c r="P2666" s="9">
        <f t="shared" si="288"/>
        <v>40.75</v>
      </c>
      <c r="Q2666" t="s">
        <v>8325</v>
      </c>
      <c r="R2666" t="s">
        <v>8330</v>
      </c>
      <c r="S2666" s="13">
        <f t="shared" si="289"/>
        <v>41716.576678240737</v>
      </c>
      <c r="T2666" s="14">
        <f t="shared" si="290"/>
        <v>41739.082638888889</v>
      </c>
      <c r="U2666" s="13" t="str">
        <f t="shared" si="291"/>
        <v>Mar</v>
      </c>
      <c r="V2666" t="str">
        <f t="shared" si="292"/>
        <v>Apr</v>
      </c>
      <c r="W2666" t="str">
        <f t="shared" si="293"/>
        <v>2014</v>
      </c>
    </row>
    <row r="2667" spans="1:23" ht="45" x14ac:dyDescent="0.2">
      <c r="A2667">
        <v>2221</v>
      </c>
      <c r="B2667" s="3" t="s">
        <v>2222</v>
      </c>
      <c r="C2667" s="3" t="s">
        <v>6331</v>
      </c>
      <c r="D2667">
        <v>7500</v>
      </c>
      <c r="E2667">
        <v>8109</v>
      </c>
      <c r="F2667" t="s">
        <v>8219</v>
      </c>
      <c r="G2667" t="s">
        <v>8224</v>
      </c>
      <c r="H2667" t="s">
        <v>8246</v>
      </c>
      <c r="I2667">
        <v>1461369600</v>
      </c>
      <c r="J2667">
        <v>1458748809</v>
      </c>
      <c r="K2667" t="b">
        <v>0</v>
      </c>
      <c r="L2667">
        <v>218</v>
      </c>
      <c r="M2667" t="b">
        <v>1</v>
      </c>
      <c r="N2667" t="s">
        <v>8297</v>
      </c>
      <c r="O2667" s="8">
        <f t="shared" si="287"/>
        <v>108.11999999999999</v>
      </c>
      <c r="P2667" s="9">
        <f t="shared" si="288"/>
        <v>37.197247706422019</v>
      </c>
      <c r="Q2667" t="s">
        <v>8333</v>
      </c>
      <c r="R2667" t="s">
        <v>8351</v>
      </c>
      <c r="S2667" s="13">
        <f t="shared" si="289"/>
        <v>42452.458437499998</v>
      </c>
      <c r="T2667" s="14">
        <f t="shared" si="290"/>
        <v>42482.791666666664</v>
      </c>
      <c r="U2667" s="13" t="str">
        <f t="shared" si="291"/>
        <v>Mar</v>
      </c>
      <c r="V2667" t="str">
        <f t="shared" si="292"/>
        <v>Apr</v>
      </c>
      <c r="W2667" t="str">
        <f t="shared" si="293"/>
        <v>2016</v>
      </c>
    </row>
    <row r="2668" spans="1:23" ht="45" x14ac:dyDescent="0.2">
      <c r="A2668">
        <v>2230</v>
      </c>
      <c r="B2668" s="3" t="s">
        <v>2231</v>
      </c>
      <c r="C2668" s="3" t="s">
        <v>6340</v>
      </c>
      <c r="D2668">
        <v>8500</v>
      </c>
      <c r="E2668">
        <v>10706</v>
      </c>
      <c r="F2668" t="s">
        <v>8219</v>
      </c>
      <c r="G2668" t="s">
        <v>8224</v>
      </c>
      <c r="H2668" t="s">
        <v>8246</v>
      </c>
      <c r="I2668">
        <v>1398460127</v>
      </c>
      <c r="J2668">
        <v>1395868127</v>
      </c>
      <c r="K2668" t="b">
        <v>0</v>
      </c>
      <c r="L2668">
        <v>498</v>
      </c>
      <c r="M2668" t="b">
        <v>1</v>
      </c>
      <c r="N2668" t="s">
        <v>8297</v>
      </c>
      <c r="O2668" s="8">
        <f t="shared" si="287"/>
        <v>125.95294117647057</v>
      </c>
      <c r="P2668" s="9">
        <f t="shared" si="288"/>
        <v>21.497991967871485</v>
      </c>
      <c r="Q2668" t="s">
        <v>8333</v>
      </c>
      <c r="R2668" t="s">
        <v>8351</v>
      </c>
      <c r="S2668" s="13">
        <f t="shared" si="289"/>
        <v>41724.672766203701</v>
      </c>
      <c r="T2668" s="14">
        <f t="shared" si="290"/>
        <v>41754.672766203701</v>
      </c>
      <c r="U2668" s="13" t="str">
        <f t="shared" si="291"/>
        <v>Mar</v>
      </c>
      <c r="V2668" t="str">
        <f t="shared" si="292"/>
        <v>Apr</v>
      </c>
      <c r="W2668" t="str">
        <f t="shared" si="293"/>
        <v>2014</v>
      </c>
    </row>
    <row r="2669" spans="1:23" ht="45" x14ac:dyDescent="0.2">
      <c r="A2669">
        <v>2240</v>
      </c>
      <c r="B2669" s="3" t="s">
        <v>2241</v>
      </c>
      <c r="C2669" s="3" t="s">
        <v>6350</v>
      </c>
      <c r="D2669">
        <v>5000</v>
      </c>
      <c r="E2669">
        <v>13534</v>
      </c>
      <c r="F2669" t="s">
        <v>8219</v>
      </c>
      <c r="G2669" t="s">
        <v>8224</v>
      </c>
      <c r="H2669" t="s">
        <v>8246</v>
      </c>
      <c r="I2669">
        <v>1461354544</v>
      </c>
      <c r="J2669">
        <v>1458762544</v>
      </c>
      <c r="K2669" t="b">
        <v>0</v>
      </c>
      <c r="L2669">
        <v>96</v>
      </c>
      <c r="M2669" t="b">
        <v>1</v>
      </c>
      <c r="N2669" t="s">
        <v>8297</v>
      </c>
      <c r="O2669" s="8">
        <f t="shared" si="287"/>
        <v>270.68</v>
      </c>
      <c r="P2669" s="9">
        <f t="shared" si="288"/>
        <v>140.97916666666666</v>
      </c>
      <c r="Q2669" t="s">
        <v>8333</v>
      </c>
      <c r="R2669" t="s">
        <v>8351</v>
      </c>
      <c r="S2669" s="13">
        <f t="shared" si="289"/>
        <v>42452.617407407401</v>
      </c>
      <c r="T2669" s="14">
        <f t="shared" si="290"/>
        <v>42482.617407407401</v>
      </c>
      <c r="U2669" s="13" t="str">
        <f t="shared" si="291"/>
        <v>Mar</v>
      </c>
      <c r="V2669" t="str">
        <f t="shared" si="292"/>
        <v>Apr</v>
      </c>
      <c r="W2669" t="str">
        <f t="shared" si="293"/>
        <v>2016</v>
      </c>
    </row>
    <row r="2670" spans="1:23" ht="45" x14ac:dyDescent="0.2">
      <c r="A2670">
        <v>2243</v>
      </c>
      <c r="B2670" s="3" t="s">
        <v>2244</v>
      </c>
      <c r="C2670" s="3" t="s">
        <v>6353</v>
      </c>
      <c r="D2670">
        <v>1</v>
      </c>
      <c r="E2670">
        <v>9302.5</v>
      </c>
      <c r="F2670" t="s">
        <v>8219</v>
      </c>
      <c r="G2670" t="s">
        <v>8224</v>
      </c>
      <c r="H2670" t="s">
        <v>8246</v>
      </c>
      <c r="I2670">
        <v>1489374000</v>
      </c>
      <c r="J2670">
        <v>1488823290</v>
      </c>
      <c r="K2670" t="b">
        <v>0</v>
      </c>
      <c r="L2670">
        <v>2035</v>
      </c>
      <c r="M2670" t="b">
        <v>1</v>
      </c>
      <c r="N2670" t="s">
        <v>8297</v>
      </c>
      <c r="O2670" s="8">
        <f t="shared" si="287"/>
        <v>930250</v>
      </c>
      <c r="P2670" s="9">
        <f t="shared" si="288"/>
        <v>4.5712530712530715</v>
      </c>
      <c r="Q2670" t="s">
        <v>8333</v>
      </c>
      <c r="R2670" t="s">
        <v>8351</v>
      </c>
      <c r="S2670" s="13">
        <f t="shared" si="289"/>
        <v>42800.542708333327</v>
      </c>
      <c r="T2670" s="14">
        <f t="shared" si="290"/>
        <v>42806.916666666664</v>
      </c>
      <c r="U2670" s="13" t="str">
        <f t="shared" si="291"/>
        <v>Mar</v>
      </c>
      <c r="V2670" t="str">
        <f t="shared" si="292"/>
        <v>Mar</v>
      </c>
      <c r="W2670" t="str">
        <f t="shared" si="293"/>
        <v>2017</v>
      </c>
    </row>
    <row r="2671" spans="1:23" ht="30" x14ac:dyDescent="0.2">
      <c r="A2671">
        <v>2249</v>
      </c>
      <c r="B2671" s="3" t="s">
        <v>2250</v>
      </c>
      <c r="C2671" s="3" t="s">
        <v>6359</v>
      </c>
      <c r="D2671">
        <v>3500</v>
      </c>
      <c r="E2671">
        <v>5907</v>
      </c>
      <c r="F2671" t="s">
        <v>8219</v>
      </c>
      <c r="G2671" t="s">
        <v>8224</v>
      </c>
      <c r="H2671" t="s">
        <v>8246</v>
      </c>
      <c r="I2671">
        <v>1364917965</v>
      </c>
      <c r="J2671">
        <v>1362329565</v>
      </c>
      <c r="K2671" t="b">
        <v>0</v>
      </c>
      <c r="L2671">
        <v>180</v>
      </c>
      <c r="M2671" t="b">
        <v>1</v>
      </c>
      <c r="N2671" t="s">
        <v>8297</v>
      </c>
      <c r="O2671" s="8">
        <f t="shared" si="287"/>
        <v>168.77142857142857</v>
      </c>
      <c r="P2671" s="9">
        <f t="shared" si="288"/>
        <v>32.81666666666667</v>
      </c>
      <c r="Q2671" t="s">
        <v>8333</v>
      </c>
      <c r="R2671" t="s">
        <v>8351</v>
      </c>
      <c r="S2671" s="13">
        <f t="shared" si="289"/>
        <v>41336.49496527778</v>
      </c>
      <c r="T2671" s="14">
        <f t="shared" si="290"/>
        <v>41366.453298611108</v>
      </c>
      <c r="U2671" s="13" t="str">
        <f t="shared" si="291"/>
        <v>Mar</v>
      </c>
      <c r="V2671" t="str">
        <f t="shared" si="292"/>
        <v>Apr</v>
      </c>
      <c r="W2671" t="str">
        <f t="shared" si="293"/>
        <v>2013</v>
      </c>
    </row>
    <row r="2672" spans="1:23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87"/>
        <v>6.4158609339642041</v>
      </c>
      <c r="P2672" s="9">
        <f t="shared" si="288"/>
        <v>41.583333333333336</v>
      </c>
      <c r="Q2672" t="s">
        <v>8319</v>
      </c>
      <c r="R2672" t="s">
        <v>8356</v>
      </c>
      <c r="S2672" s="13">
        <f t="shared" si="289"/>
        <v>41820.812268518515</v>
      </c>
      <c r="T2672" s="14">
        <f t="shared" si="290"/>
        <v>41848.812268518515</v>
      </c>
      <c r="U2672" s="13" t="str">
        <f t="shared" si="291"/>
        <v>Jun</v>
      </c>
      <c r="V2672" t="str">
        <f t="shared" si="292"/>
        <v>Jul</v>
      </c>
      <c r="W2672" t="str">
        <f t="shared" si="293"/>
        <v>2014</v>
      </c>
    </row>
    <row r="2673" spans="1:23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87"/>
        <v>11.343999999999999</v>
      </c>
      <c r="P2673" s="9">
        <f t="shared" si="288"/>
        <v>33.761904761904759</v>
      </c>
      <c r="Q2673" t="s">
        <v>8319</v>
      </c>
      <c r="R2673" t="s">
        <v>8356</v>
      </c>
      <c r="S2673" s="13">
        <f t="shared" si="289"/>
        <v>41962.54069444444</v>
      </c>
      <c r="T2673" s="14">
        <f t="shared" si="290"/>
        <v>41992.609722222223</v>
      </c>
      <c r="U2673" s="13" t="str">
        <f t="shared" si="291"/>
        <v>Nov</v>
      </c>
      <c r="V2673" t="str">
        <f t="shared" si="292"/>
        <v>Dec</v>
      </c>
      <c r="W2673" t="str">
        <f t="shared" si="293"/>
        <v>2014</v>
      </c>
    </row>
    <row r="2674" spans="1:23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87"/>
        <v>33.19</v>
      </c>
      <c r="P2674" s="9">
        <f t="shared" si="288"/>
        <v>70.61702127659575</v>
      </c>
      <c r="Q2674" t="s">
        <v>8319</v>
      </c>
      <c r="R2674" t="s">
        <v>8356</v>
      </c>
      <c r="S2674" s="13">
        <f t="shared" si="289"/>
        <v>42344.675810185181</v>
      </c>
      <c r="T2674" s="14">
        <f t="shared" si="290"/>
        <v>42366.041666666664</v>
      </c>
      <c r="U2674" s="13" t="str">
        <f t="shared" si="291"/>
        <v>Dec</v>
      </c>
      <c r="V2674" t="str">
        <f t="shared" si="292"/>
        <v>Dec</v>
      </c>
      <c r="W2674" t="str">
        <f t="shared" si="293"/>
        <v>2015</v>
      </c>
    </row>
    <row r="2675" spans="1:23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87"/>
        <v>27.58</v>
      </c>
      <c r="P2675" s="9">
        <f t="shared" si="288"/>
        <v>167.15151515151516</v>
      </c>
      <c r="Q2675" t="s">
        <v>8319</v>
      </c>
      <c r="R2675" t="s">
        <v>8356</v>
      </c>
      <c r="S2675" s="13">
        <f t="shared" si="289"/>
        <v>41912.333321759259</v>
      </c>
      <c r="T2675" s="14">
        <f t="shared" si="290"/>
        <v>41941.739583333328</v>
      </c>
      <c r="U2675" s="13" t="str">
        <f t="shared" si="291"/>
        <v>Sep</v>
      </c>
      <c r="V2675" t="str">
        <f t="shared" si="292"/>
        <v>Oct</v>
      </c>
      <c r="W2675" t="str">
        <f t="shared" si="293"/>
        <v>2014</v>
      </c>
    </row>
    <row r="2676" spans="1:23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87"/>
        <v>62.839999999999996</v>
      </c>
      <c r="P2676" s="9">
        <f t="shared" si="288"/>
        <v>128.61988304093566</v>
      </c>
      <c r="Q2676" t="s">
        <v>8319</v>
      </c>
      <c r="R2676" t="s">
        <v>8356</v>
      </c>
      <c r="S2676" s="13">
        <f t="shared" si="289"/>
        <v>42529.424421296295</v>
      </c>
      <c r="T2676" s="14">
        <f t="shared" si="290"/>
        <v>42555.999305555553</v>
      </c>
      <c r="U2676" s="13" t="str">
        <f t="shared" si="291"/>
        <v>Jun</v>
      </c>
      <c r="V2676" t="str">
        <f t="shared" si="292"/>
        <v>Jul</v>
      </c>
      <c r="W2676" t="str">
        <f t="shared" si="293"/>
        <v>2016</v>
      </c>
    </row>
    <row r="2677" spans="1:23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87"/>
        <v>7.5880000000000001</v>
      </c>
      <c r="P2677" s="9">
        <f t="shared" si="288"/>
        <v>65.41379310344827</v>
      </c>
      <c r="Q2677" t="s">
        <v>8319</v>
      </c>
      <c r="R2677" t="s">
        <v>8356</v>
      </c>
      <c r="S2677" s="13">
        <f t="shared" si="289"/>
        <v>41923.649178240739</v>
      </c>
      <c r="T2677" s="14">
        <f t="shared" si="290"/>
        <v>41953.690844907404</v>
      </c>
      <c r="U2677" s="13" t="str">
        <f t="shared" si="291"/>
        <v>Oct</v>
      </c>
      <c r="V2677" t="str">
        <f t="shared" si="292"/>
        <v>Nov</v>
      </c>
      <c r="W2677" t="str">
        <f t="shared" si="293"/>
        <v>2014</v>
      </c>
    </row>
    <row r="2678" spans="1:23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87"/>
        <v>50.38095238095238</v>
      </c>
      <c r="P2678" s="9">
        <f t="shared" si="288"/>
        <v>117.55555555555556</v>
      </c>
      <c r="Q2678" t="s">
        <v>8319</v>
      </c>
      <c r="R2678" t="s">
        <v>8356</v>
      </c>
      <c r="S2678" s="13">
        <f t="shared" si="289"/>
        <v>42482.416365740741</v>
      </c>
      <c r="T2678" s="14">
        <f t="shared" si="290"/>
        <v>42512.416365740741</v>
      </c>
      <c r="U2678" s="13" t="str">
        <f t="shared" si="291"/>
        <v>Apr</v>
      </c>
      <c r="V2678" t="str">
        <f t="shared" si="292"/>
        <v>May</v>
      </c>
      <c r="W2678" t="str">
        <f t="shared" si="293"/>
        <v>2016</v>
      </c>
    </row>
    <row r="2679" spans="1:23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87"/>
        <v>17.512820512820511</v>
      </c>
      <c r="P2679" s="9">
        <f t="shared" si="288"/>
        <v>126.48148148148148</v>
      </c>
      <c r="Q2679" t="s">
        <v>8319</v>
      </c>
      <c r="R2679" t="s">
        <v>8356</v>
      </c>
      <c r="S2679" s="13">
        <f t="shared" si="289"/>
        <v>41792.821099537039</v>
      </c>
      <c r="T2679" s="14">
        <f t="shared" si="290"/>
        <v>41822.821099537039</v>
      </c>
      <c r="U2679" s="13" t="str">
        <f t="shared" si="291"/>
        <v>Jun</v>
      </c>
      <c r="V2679" t="str">
        <f t="shared" si="292"/>
        <v>Jul</v>
      </c>
      <c r="W2679" t="str">
        <f t="shared" si="293"/>
        <v>2014</v>
      </c>
    </row>
    <row r="2680" spans="1:23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87"/>
        <v>1.375E-2</v>
      </c>
      <c r="P2680" s="9">
        <f t="shared" si="288"/>
        <v>550</v>
      </c>
      <c r="Q2680" t="s">
        <v>8319</v>
      </c>
      <c r="R2680" t="s">
        <v>8356</v>
      </c>
      <c r="S2680" s="13">
        <f t="shared" si="289"/>
        <v>42241.589872685181</v>
      </c>
      <c r="T2680" s="14">
        <f t="shared" si="290"/>
        <v>42271.589872685181</v>
      </c>
      <c r="U2680" s="13" t="str">
        <f t="shared" si="291"/>
        <v>Aug</v>
      </c>
      <c r="V2680" t="str">
        <f t="shared" si="292"/>
        <v>Sep</v>
      </c>
      <c r="W2680" t="str">
        <f t="shared" si="293"/>
        <v>2015</v>
      </c>
    </row>
    <row r="2681" spans="1:23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87"/>
        <v>0.33</v>
      </c>
      <c r="P2681" s="9">
        <f t="shared" si="288"/>
        <v>44</v>
      </c>
      <c r="Q2681" t="s">
        <v>8319</v>
      </c>
      <c r="R2681" t="s">
        <v>8356</v>
      </c>
      <c r="S2681" s="13">
        <f t="shared" si="289"/>
        <v>42032.792754629627</v>
      </c>
      <c r="T2681" s="14">
        <f t="shared" si="290"/>
        <v>42062.792754629627</v>
      </c>
      <c r="U2681" s="13" t="str">
        <f t="shared" si="291"/>
        <v>Jan</v>
      </c>
      <c r="V2681" t="str">
        <f t="shared" si="292"/>
        <v>Feb</v>
      </c>
      <c r="W2681" t="str">
        <f t="shared" si="293"/>
        <v>2015</v>
      </c>
    </row>
    <row r="2682" spans="1:23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87"/>
        <v>0.86250000000000004</v>
      </c>
      <c r="P2682" s="9">
        <f t="shared" si="288"/>
        <v>69</v>
      </c>
      <c r="Q2682" t="s">
        <v>8319</v>
      </c>
      <c r="R2682" t="s">
        <v>8356</v>
      </c>
      <c r="S2682" s="13">
        <f t="shared" si="289"/>
        <v>42436.003368055557</v>
      </c>
      <c r="T2682" s="14">
        <f t="shared" si="290"/>
        <v>42465.961701388886</v>
      </c>
      <c r="U2682" s="13" t="str">
        <f t="shared" si="291"/>
        <v>Mar</v>
      </c>
      <c r="V2682" t="str">
        <f t="shared" si="292"/>
        <v>Apr</v>
      </c>
      <c r="W2682" t="str">
        <f t="shared" si="293"/>
        <v>2016</v>
      </c>
    </row>
    <row r="2683" spans="1:23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87"/>
        <v>0.6875</v>
      </c>
      <c r="P2683" s="9">
        <f t="shared" si="288"/>
        <v>27.5</v>
      </c>
      <c r="Q2683" t="s">
        <v>8336</v>
      </c>
      <c r="R2683" t="s">
        <v>8337</v>
      </c>
      <c r="S2683" s="13">
        <f t="shared" si="289"/>
        <v>41805.686921296292</v>
      </c>
      <c r="T2683" s="14">
        <f t="shared" si="290"/>
        <v>41830.686921296292</v>
      </c>
      <c r="U2683" s="13" t="str">
        <f t="shared" si="291"/>
        <v>Jun</v>
      </c>
      <c r="V2683" t="str">
        <f t="shared" si="292"/>
        <v>Jul</v>
      </c>
      <c r="W2683" t="str">
        <f t="shared" si="293"/>
        <v>2014</v>
      </c>
    </row>
    <row r="2684" spans="1:23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87"/>
        <v>28.299999999999997</v>
      </c>
      <c r="P2684" s="9">
        <f t="shared" si="288"/>
        <v>84.9</v>
      </c>
      <c r="Q2684" t="s">
        <v>8336</v>
      </c>
      <c r="R2684" t="s">
        <v>8337</v>
      </c>
      <c r="S2684" s="13">
        <f t="shared" si="289"/>
        <v>41932.663657407407</v>
      </c>
      <c r="T2684" s="14">
        <f t="shared" si="290"/>
        <v>41965.040972222218</v>
      </c>
      <c r="U2684" s="13" t="str">
        <f t="shared" si="291"/>
        <v>Oct</v>
      </c>
      <c r="V2684" t="str">
        <f t="shared" si="292"/>
        <v>Nov</v>
      </c>
      <c r="W2684" t="str">
        <f t="shared" si="293"/>
        <v>2014</v>
      </c>
    </row>
    <row r="2685" spans="1:23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87"/>
        <v>0.24</v>
      </c>
      <c r="P2685" s="9">
        <f t="shared" si="288"/>
        <v>12</v>
      </c>
      <c r="Q2685" t="s">
        <v>8336</v>
      </c>
      <c r="R2685" t="s">
        <v>8337</v>
      </c>
      <c r="S2685" s="13">
        <f t="shared" si="289"/>
        <v>42034.546759259254</v>
      </c>
      <c r="T2685" s="14">
        <f t="shared" si="290"/>
        <v>42064.546759259254</v>
      </c>
      <c r="U2685" s="13" t="str">
        <f t="shared" si="291"/>
        <v>Jan</v>
      </c>
      <c r="V2685" t="str">
        <f t="shared" si="292"/>
        <v>Mar</v>
      </c>
      <c r="W2685" t="str">
        <f t="shared" si="293"/>
        <v>2015</v>
      </c>
    </row>
    <row r="2686" spans="1:23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87"/>
        <v>1.1428571428571428</v>
      </c>
      <c r="P2686" s="9">
        <f t="shared" si="288"/>
        <v>200</v>
      </c>
      <c r="Q2686" t="s">
        <v>8336</v>
      </c>
      <c r="R2686" t="s">
        <v>8337</v>
      </c>
      <c r="S2686" s="13">
        <f t="shared" si="289"/>
        <v>41820.706307870372</v>
      </c>
      <c r="T2686" s="14">
        <f t="shared" si="290"/>
        <v>41860.706307870372</v>
      </c>
      <c r="U2686" s="13" t="str">
        <f t="shared" si="291"/>
        <v>Jun</v>
      </c>
      <c r="V2686" t="str">
        <f t="shared" si="292"/>
        <v>Aug</v>
      </c>
      <c r="W2686" t="str">
        <f t="shared" si="293"/>
        <v>2014</v>
      </c>
    </row>
    <row r="2687" spans="1:23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87"/>
        <v>0.02</v>
      </c>
      <c r="P2687" s="9">
        <f t="shared" si="288"/>
        <v>10</v>
      </c>
      <c r="Q2687" t="s">
        <v>8336</v>
      </c>
      <c r="R2687" t="s">
        <v>8337</v>
      </c>
      <c r="S2687" s="13">
        <f t="shared" si="289"/>
        <v>42061.487615740734</v>
      </c>
      <c r="T2687" s="14">
        <f t="shared" si="290"/>
        <v>42121.44594907407</v>
      </c>
      <c r="U2687" s="13" t="str">
        <f t="shared" si="291"/>
        <v>Feb</v>
      </c>
      <c r="V2687" t="str">
        <f t="shared" si="292"/>
        <v>Apr</v>
      </c>
      <c r="W2687" t="str">
        <f t="shared" si="293"/>
        <v>2015</v>
      </c>
    </row>
    <row r="2688" spans="1:23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87"/>
        <v>0</v>
      </c>
      <c r="P2688" s="9">
        <f t="shared" si="288"/>
        <v>0</v>
      </c>
      <c r="Q2688" t="s">
        <v>8336</v>
      </c>
      <c r="R2688" t="s">
        <v>8337</v>
      </c>
      <c r="S2688" s="13">
        <f t="shared" si="289"/>
        <v>41892.766469907401</v>
      </c>
      <c r="T2688" s="14">
        <f t="shared" si="290"/>
        <v>41912.766469907401</v>
      </c>
      <c r="U2688" s="13" t="str">
        <f t="shared" si="291"/>
        <v>Sep</v>
      </c>
      <c r="V2688" t="str">
        <f t="shared" si="292"/>
        <v>Sep</v>
      </c>
      <c r="W2688" t="str">
        <f t="shared" si="293"/>
        <v>2014</v>
      </c>
    </row>
    <row r="2689" spans="1:23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87"/>
        <v>0</v>
      </c>
      <c r="P2689" s="9">
        <f t="shared" si="288"/>
        <v>0</v>
      </c>
      <c r="Q2689" t="s">
        <v>8336</v>
      </c>
      <c r="R2689" t="s">
        <v>8337</v>
      </c>
      <c r="S2689" s="13">
        <f t="shared" si="289"/>
        <v>42154.431921296295</v>
      </c>
      <c r="T2689" s="14">
        <f t="shared" si="290"/>
        <v>42184.431921296295</v>
      </c>
      <c r="U2689" s="13" t="str">
        <f t="shared" si="291"/>
        <v>May</v>
      </c>
      <c r="V2689" t="str">
        <f t="shared" si="292"/>
        <v>Jun</v>
      </c>
      <c r="W2689" t="str">
        <f t="shared" si="293"/>
        <v>2015</v>
      </c>
    </row>
    <row r="2690" spans="1:23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94">(E2690/D2690)*100</f>
        <v>0.14799999999999999</v>
      </c>
      <c r="P2690" s="9">
        <f t="shared" ref="P2690:P2753" si="295">IFERROR(E2690/L2690,0)</f>
        <v>5.2857142857142856</v>
      </c>
      <c r="Q2690" t="s">
        <v>8336</v>
      </c>
      <c r="R2690" t="s">
        <v>8337</v>
      </c>
      <c r="S2690" s="13">
        <f t="shared" ref="S2690:S2753" si="296">(J2690/86400)+25569+(-5/24)</f>
        <v>42027.910532407404</v>
      </c>
      <c r="T2690" s="14">
        <f t="shared" ref="T2690:T2753" si="297">(I2690/86400)+25569+(-5/24)</f>
        <v>42058.916666666664</v>
      </c>
      <c r="U2690" s="13" t="str">
        <f t="shared" ref="U2690:U2753" si="298">TEXT((S2690),"mmm")</f>
        <v>Jan</v>
      </c>
      <c r="V2690" t="str">
        <f t="shared" ref="V2690:V2753" si="299">TEXT((T2690),"mmm")</f>
        <v>Feb</v>
      </c>
      <c r="W2690" t="str">
        <f t="shared" ref="W2690:W2753" si="300">TEXT((S2690),"yyyy")</f>
        <v>2015</v>
      </c>
    </row>
    <row r="2691" spans="1:23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94"/>
        <v>2.8571428571428571E-3</v>
      </c>
      <c r="P2691" s="9">
        <f t="shared" si="295"/>
        <v>1</v>
      </c>
      <c r="Q2691" t="s">
        <v>8336</v>
      </c>
      <c r="R2691" t="s">
        <v>8337</v>
      </c>
      <c r="S2691" s="13">
        <f t="shared" si="296"/>
        <v>42551.75335648148</v>
      </c>
      <c r="T2691" s="14">
        <f t="shared" si="297"/>
        <v>42581.75335648148</v>
      </c>
      <c r="U2691" s="13" t="str">
        <f t="shared" si="298"/>
        <v>Jun</v>
      </c>
      <c r="V2691" t="str">
        <f t="shared" si="299"/>
        <v>Jul</v>
      </c>
      <c r="W2691" t="str">
        <f t="shared" si="300"/>
        <v>2016</v>
      </c>
    </row>
    <row r="2692" spans="1:23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94"/>
        <v>10.7325</v>
      </c>
      <c r="P2692" s="9">
        <f t="shared" si="295"/>
        <v>72.762711864406782</v>
      </c>
      <c r="Q2692" t="s">
        <v>8336</v>
      </c>
      <c r="R2692" t="s">
        <v>8337</v>
      </c>
      <c r="S2692" s="13">
        <f t="shared" si="296"/>
        <v>42112.89671296296</v>
      </c>
      <c r="T2692" s="14">
        <f t="shared" si="297"/>
        <v>42157.89671296296</v>
      </c>
      <c r="U2692" s="13" t="str">
        <f t="shared" si="298"/>
        <v>Apr</v>
      </c>
      <c r="V2692" t="str">
        <f t="shared" si="299"/>
        <v>Jun</v>
      </c>
      <c r="W2692" t="str">
        <f t="shared" si="300"/>
        <v>2015</v>
      </c>
    </row>
    <row r="2693" spans="1:23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94"/>
        <v>5.3846153846153842E-2</v>
      </c>
      <c r="P2693" s="9">
        <f t="shared" si="295"/>
        <v>17.5</v>
      </c>
      <c r="Q2693" t="s">
        <v>8336</v>
      </c>
      <c r="R2693" t="s">
        <v>8337</v>
      </c>
      <c r="S2693" s="13">
        <f t="shared" si="296"/>
        <v>42089.515706018516</v>
      </c>
      <c r="T2693" s="14">
        <f t="shared" si="297"/>
        <v>42134.515706018516</v>
      </c>
      <c r="U2693" s="13" t="str">
        <f t="shared" si="298"/>
        <v>Mar</v>
      </c>
      <c r="V2693" t="str">
        <f t="shared" si="299"/>
        <v>May</v>
      </c>
      <c r="W2693" t="str">
        <f t="shared" si="300"/>
        <v>2015</v>
      </c>
    </row>
    <row r="2694" spans="1:23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94"/>
        <v>0.7142857142857143</v>
      </c>
      <c r="P2694" s="9">
        <f t="shared" si="295"/>
        <v>25</v>
      </c>
      <c r="Q2694" t="s">
        <v>8336</v>
      </c>
      <c r="R2694" t="s">
        <v>8337</v>
      </c>
      <c r="S2694" s="13">
        <f t="shared" si="296"/>
        <v>42058.125694444439</v>
      </c>
      <c r="T2694" s="14">
        <f t="shared" si="297"/>
        <v>42088.084027777775</v>
      </c>
      <c r="U2694" s="13" t="str">
        <f t="shared" si="298"/>
        <v>Feb</v>
      </c>
      <c r="V2694" t="str">
        <f t="shared" si="299"/>
        <v>Mar</v>
      </c>
      <c r="W2694" t="str">
        <f t="shared" si="300"/>
        <v>2015</v>
      </c>
    </row>
    <row r="2695" spans="1:23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94"/>
        <v>0.8</v>
      </c>
      <c r="P2695" s="9">
        <f t="shared" si="295"/>
        <v>13.333333333333334</v>
      </c>
      <c r="Q2695" t="s">
        <v>8336</v>
      </c>
      <c r="R2695" t="s">
        <v>8337</v>
      </c>
      <c r="S2695" s="13">
        <f t="shared" si="296"/>
        <v>41833.930162037032</v>
      </c>
      <c r="T2695" s="14">
        <f t="shared" si="297"/>
        <v>41863.930162037032</v>
      </c>
      <c r="U2695" s="13" t="str">
        <f t="shared" si="298"/>
        <v>Jul</v>
      </c>
      <c r="V2695" t="str">
        <f t="shared" si="299"/>
        <v>Aug</v>
      </c>
      <c r="W2695" t="str">
        <f t="shared" si="300"/>
        <v>2014</v>
      </c>
    </row>
    <row r="2696" spans="1:23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94"/>
        <v>3.3333333333333335E-3</v>
      </c>
      <c r="P2696" s="9">
        <f t="shared" si="295"/>
        <v>1</v>
      </c>
      <c r="Q2696" t="s">
        <v>8336</v>
      </c>
      <c r="R2696" t="s">
        <v>8337</v>
      </c>
      <c r="S2696" s="13">
        <f t="shared" si="296"/>
        <v>41877.932164351849</v>
      </c>
      <c r="T2696" s="14">
        <f t="shared" si="297"/>
        <v>41907.932164351849</v>
      </c>
      <c r="U2696" s="13" t="str">
        <f t="shared" si="298"/>
        <v>Aug</v>
      </c>
      <c r="V2696" t="str">
        <f t="shared" si="299"/>
        <v>Sep</v>
      </c>
      <c r="W2696" t="str">
        <f t="shared" si="300"/>
        <v>2014</v>
      </c>
    </row>
    <row r="2697" spans="1:23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94"/>
        <v>0.47333333333333333</v>
      </c>
      <c r="P2697" s="9">
        <f t="shared" si="295"/>
        <v>23.666666666666668</v>
      </c>
      <c r="Q2697" t="s">
        <v>8336</v>
      </c>
      <c r="R2697" t="s">
        <v>8337</v>
      </c>
      <c r="S2697" s="13">
        <f t="shared" si="296"/>
        <v>42047.973587962959</v>
      </c>
      <c r="T2697" s="14">
        <f t="shared" si="297"/>
        <v>42107.931921296295</v>
      </c>
      <c r="U2697" s="13" t="str">
        <f t="shared" si="298"/>
        <v>Feb</v>
      </c>
      <c r="V2697" t="str">
        <f t="shared" si="299"/>
        <v>Apr</v>
      </c>
      <c r="W2697" t="str">
        <f t="shared" si="300"/>
        <v>2015</v>
      </c>
    </row>
    <row r="2698" spans="1:23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94"/>
        <v>5.65</v>
      </c>
      <c r="P2698" s="9">
        <f t="shared" si="295"/>
        <v>89.21052631578948</v>
      </c>
      <c r="Q2698" t="s">
        <v>8336</v>
      </c>
      <c r="R2698" t="s">
        <v>8337</v>
      </c>
      <c r="S2698" s="13">
        <f t="shared" si="296"/>
        <v>41964.636111111111</v>
      </c>
      <c r="T2698" s="14">
        <f t="shared" si="297"/>
        <v>41998.636111111111</v>
      </c>
      <c r="U2698" s="13" t="str">
        <f t="shared" si="298"/>
        <v>Nov</v>
      </c>
      <c r="V2698" t="str">
        <f t="shared" si="299"/>
        <v>Dec</v>
      </c>
      <c r="W2698" t="str">
        <f t="shared" si="300"/>
        <v>2014</v>
      </c>
    </row>
    <row r="2699" spans="1:23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94"/>
        <v>26.35217391304348</v>
      </c>
      <c r="P2699" s="9">
        <f t="shared" si="295"/>
        <v>116.55769230769231</v>
      </c>
      <c r="Q2699" t="s">
        <v>8336</v>
      </c>
      <c r="R2699" t="s">
        <v>8337</v>
      </c>
      <c r="S2699" s="13">
        <f t="shared" si="296"/>
        <v>42187.731747685182</v>
      </c>
      <c r="T2699" s="14">
        <f t="shared" si="297"/>
        <v>42218.708333333336</v>
      </c>
      <c r="U2699" s="13" t="str">
        <f t="shared" si="298"/>
        <v>Jul</v>
      </c>
      <c r="V2699" t="str">
        <f t="shared" si="299"/>
        <v>Aug</v>
      </c>
      <c r="W2699" t="str">
        <f t="shared" si="300"/>
        <v>2015</v>
      </c>
    </row>
    <row r="2700" spans="1:23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94"/>
        <v>0.325125</v>
      </c>
      <c r="P2700" s="9">
        <f t="shared" si="295"/>
        <v>13.005000000000001</v>
      </c>
      <c r="Q2700" t="s">
        <v>8336</v>
      </c>
      <c r="R2700" t="s">
        <v>8337</v>
      </c>
      <c r="S2700" s="13">
        <f t="shared" si="296"/>
        <v>41787.689907407403</v>
      </c>
      <c r="T2700" s="14">
        <f t="shared" si="297"/>
        <v>41817.689907407403</v>
      </c>
      <c r="U2700" s="13" t="str">
        <f t="shared" si="298"/>
        <v>May</v>
      </c>
      <c r="V2700" t="str">
        <f t="shared" si="299"/>
        <v>Jun</v>
      </c>
      <c r="W2700" t="str">
        <f t="shared" si="300"/>
        <v>2014</v>
      </c>
    </row>
    <row r="2701" spans="1:23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94"/>
        <v>0</v>
      </c>
      <c r="P2701" s="9">
        <f t="shared" si="295"/>
        <v>0</v>
      </c>
      <c r="Q2701" t="s">
        <v>8336</v>
      </c>
      <c r="R2701" t="s">
        <v>8337</v>
      </c>
      <c r="S2701" s="13">
        <f t="shared" si="296"/>
        <v>41829.688229166662</v>
      </c>
      <c r="T2701" s="14">
        <f t="shared" si="297"/>
        <v>41859.688229166662</v>
      </c>
      <c r="U2701" s="13" t="str">
        <f t="shared" si="298"/>
        <v>Jul</v>
      </c>
      <c r="V2701" t="str">
        <f t="shared" si="299"/>
        <v>Aug</v>
      </c>
      <c r="W2701" t="str">
        <f t="shared" si="300"/>
        <v>2014</v>
      </c>
    </row>
    <row r="2702" spans="1:23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94"/>
        <v>0.7000700070007001</v>
      </c>
      <c r="P2702" s="9">
        <f t="shared" si="295"/>
        <v>17.5</v>
      </c>
      <c r="Q2702" t="s">
        <v>8336</v>
      </c>
      <c r="R2702" t="s">
        <v>8337</v>
      </c>
      <c r="S2702" s="13">
        <f t="shared" si="296"/>
        <v>41870.666342592587</v>
      </c>
      <c r="T2702" s="14">
        <f t="shared" si="297"/>
        <v>41900.666342592587</v>
      </c>
      <c r="U2702" s="13" t="str">
        <f t="shared" si="298"/>
        <v>Aug</v>
      </c>
      <c r="V2702" t="str">
        <f t="shared" si="299"/>
        <v>Sep</v>
      </c>
      <c r="W2702" t="str">
        <f t="shared" si="300"/>
        <v>2014</v>
      </c>
    </row>
    <row r="2703" spans="1:23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94"/>
        <v>46.176470588235297</v>
      </c>
      <c r="P2703" s="9">
        <f t="shared" si="295"/>
        <v>34.130434782608695</v>
      </c>
      <c r="Q2703" t="s">
        <v>8317</v>
      </c>
      <c r="R2703" t="s">
        <v>8357</v>
      </c>
      <c r="S2703" s="13">
        <f t="shared" si="296"/>
        <v>42801.566365740735</v>
      </c>
      <c r="T2703" s="14">
        <f t="shared" si="297"/>
        <v>42832.524699074071</v>
      </c>
      <c r="U2703" s="13" t="str">
        <f t="shared" si="298"/>
        <v>Mar</v>
      </c>
      <c r="V2703" t="str">
        <f t="shared" si="299"/>
        <v>Apr</v>
      </c>
      <c r="W2703" t="str">
        <f t="shared" si="300"/>
        <v>2017</v>
      </c>
    </row>
    <row r="2704" spans="1:23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94"/>
        <v>34.410000000000004</v>
      </c>
      <c r="P2704" s="9">
        <f t="shared" si="295"/>
        <v>132.34615384615384</v>
      </c>
      <c r="Q2704" t="s">
        <v>8317</v>
      </c>
      <c r="R2704" t="s">
        <v>8357</v>
      </c>
      <c r="S2704" s="13">
        <f t="shared" si="296"/>
        <v>42800.593483796292</v>
      </c>
      <c r="T2704" s="14">
        <f t="shared" si="297"/>
        <v>42830.551817129628</v>
      </c>
      <c r="U2704" s="13" t="str">
        <f t="shared" si="298"/>
        <v>Mar</v>
      </c>
      <c r="V2704" t="str">
        <f t="shared" si="299"/>
        <v>Apr</v>
      </c>
      <c r="W2704" t="str">
        <f t="shared" si="300"/>
        <v>2017</v>
      </c>
    </row>
    <row r="2705" spans="1:23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94"/>
        <v>103.75000000000001</v>
      </c>
      <c r="P2705" s="9">
        <f t="shared" si="295"/>
        <v>922.22222222222217</v>
      </c>
      <c r="Q2705" t="s">
        <v>8317</v>
      </c>
      <c r="R2705" t="s">
        <v>8357</v>
      </c>
      <c r="S2705" s="13">
        <f t="shared" si="296"/>
        <v>42756.481828703698</v>
      </c>
      <c r="T2705" s="14">
        <f t="shared" si="297"/>
        <v>42816.440162037034</v>
      </c>
      <c r="U2705" s="13" t="str">
        <f t="shared" si="298"/>
        <v>Jan</v>
      </c>
      <c r="V2705" t="str">
        <f t="shared" si="299"/>
        <v>Mar</v>
      </c>
      <c r="W2705" t="str">
        <f t="shared" si="300"/>
        <v>2017</v>
      </c>
    </row>
    <row r="2706" spans="1:23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94"/>
        <v>6.0263157894736841</v>
      </c>
      <c r="P2706" s="9">
        <f t="shared" si="295"/>
        <v>163.57142857142858</v>
      </c>
      <c r="Q2706" t="s">
        <v>8317</v>
      </c>
      <c r="R2706" t="s">
        <v>8357</v>
      </c>
      <c r="S2706" s="13">
        <f t="shared" si="296"/>
        <v>42787.654097222221</v>
      </c>
      <c r="T2706" s="14">
        <f t="shared" si="297"/>
        <v>42830.61243055555</v>
      </c>
      <c r="U2706" s="13" t="str">
        <f t="shared" si="298"/>
        <v>Feb</v>
      </c>
      <c r="V2706" t="str">
        <f t="shared" si="299"/>
        <v>Apr</v>
      </c>
      <c r="W2706" t="str">
        <f t="shared" si="300"/>
        <v>2017</v>
      </c>
    </row>
    <row r="2707" spans="1:23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94"/>
        <v>10.539393939393939</v>
      </c>
      <c r="P2707" s="9">
        <f t="shared" si="295"/>
        <v>217.375</v>
      </c>
      <c r="Q2707" t="s">
        <v>8317</v>
      </c>
      <c r="R2707" t="s">
        <v>8357</v>
      </c>
      <c r="S2707" s="13">
        <f t="shared" si="296"/>
        <v>42773.70784722222</v>
      </c>
      <c r="T2707" s="14">
        <f t="shared" si="297"/>
        <v>42818.666180555556</v>
      </c>
      <c r="U2707" s="13" t="str">
        <f t="shared" si="298"/>
        <v>Feb</v>
      </c>
      <c r="V2707" t="str">
        <f t="shared" si="299"/>
        <v>Mar</v>
      </c>
      <c r="W2707" t="str">
        <f t="shared" si="300"/>
        <v>2017</v>
      </c>
    </row>
    <row r="2708" spans="1:23" ht="45" x14ac:dyDescent="0.2">
      <c r="A2708">
        <v>2283</v>
      </c>
      <c r="B2708" s="3" t="s">
        <v>2284</v>
      </c>
      <c r="C2708" s="3" t="s">
        <v>6393</v>
      </c>
      <c r="D2708">
        <v>3000</v>
      </c>
      <c r="E2708">
        <v>3025.66</v>
      </c>
      <c r="F2708" t="s">
        <v>8219</v>
      </c>
      <c r="G2708" t="s">
        <v>8224</v>
      </c>
      <c r="H2708" t="s">
        <v>8246</v>
      </c>
      <c r="I2708">
        <v>1336528804</v>
      </c>
      <c r="J2708">
        <v>1331348404</v>
      </c>
      <c r="K2708" t="b">
        <v>0</v>
      </c>
      <c r="L2708">
        <v>48</v>
      </c>
      <c r="M2708" t="b">
        <v>1</v>
      </c>
      <c r="N2708" t="s">
        <v>8276</v>
      </c>
      <c r="O2708" s="8">
        <f t="shared" si="294"/>
        <v>100.85533333333332</v>
      </c>
      <c r="P2708" s="9">
        <f t="shared" si="295"/>
        <v>63.03458333333333</v>
      </c>
      <c r="Q2708" t="s">
        <v>8325</v>
      </c>
      <c r="R2708" t="s">
        <v>8326</v>
      </c>
      <c r="S2708" s="13">
        <f t="shared" si="296"/>
        <v>40977.916712962957</v>
      </c>
      <c r="T2708" s="14">
        <f t="shared" si="297"/>
        <v>41037.875046296293</v>
      </c>
      <c r="U2708" s="13" t="str">
        <f t="shared" si="298"/>
        <v>Mar</v>
      </c>
      <c r="V2708" t="str">
        <f t="shared" si="299"/>
        <v>May</v>
      </c>
      <c r="W2708" t="str">
        <f t="shared" si="300"/>
        <v>2012</v>
      </c>
    </row>
    <row r="2709" spans="1:23" ht="45" x14ac:dyDescent="0.2">
      <c r="A2709">
        <v>2291</v>
      </c>
      <c r="B2709" s="3" t="s">
        <v>2292</v>
      </c>
      <c r="C2709" s="3" t="s">
        <v>6401</v>
      </c>
      <c r="D2709">
        <v>2500</v>
      </c>
      <c r="E2709">
        <v>4320</v>
      </c>
      <c r="F2709" t="s">
        <v>8219</v>
      </c>
      <c r="G2709" t="s">
        <v>8224</v>
      </c>
      <c r="H2709" t="s">
        <v>8246</v>
      </c>
      <c r="I2709">
        <v>1335153600</v>
      </c>
      <c r="J2709">
        <v>1332199618</v>
      </c>
      <c r="K2709" t="b">
        <v>0</v>
      </c>
      <c r="L2709">
        <v>43</v>
      </c>
      <c r="M2709" t="b">
        <v>1</v>
      </c>
      <c r="N2709" t="s">
        <v>8276</v>
      </c>
      <c r="O2709" s="8">
        <f t="shared" si="294"/>
        <v>172.8</v>
      </c>
      <c r="P2709" s="9">
        <f t="shared" si="295"/>
        <v>100.46511627906976</v>
      </c>
      <c r="Q2709" t="s">
        <v>8325</v>
      </c>
      <c r="R2709" t="s">
        <v>8326</v>
      </c>
      <c r="S2709" s="13">
        <f t="shared" si="296"/>
        <v>40987.768726851849</v>
      </c>
      <c r="T2709" s="14">
        <f t="shared" si="297"/>
        <v>41021.958333333328</v>
      </c>
      <c r="U2709" s="13" t="str">
        <f t="shared" si="298"/>
        <v>Mar</v>
      </c>
      <c r="V2709" t="str">
        <f t="shared" si="299"/>
        <v>Apr</v>
      </c>
      <c r="W2709" t="str">
        <f t="shared" si="300"/>
        <v>2012</v>
      </c>
    </row>
    <row r="2710" spans="1:23" ht="45" x14ac:dyDescent="0.2">
      <c r="A2710">
        <v>2292</v>
      </c>
      <c r="B2710" s="3" t="s">
        <v>2293</v>
      </c>
      <c r="C2710" s="3" t="s">
        <v>6402</v>
      </c>
      <c r="D2710">
        <v>2000</v>
      </c>
      <c r="E2710">
        <v>2145.0100000000002</v>
      </c>
      <c r="F2710" t="s">
        <v>8219</v>
      </c>
      <c r="G2710" t="s">
        <v>8224</v>
      </c>
      <c r="H2710" t="s">
        <v>8246</v>
      </c>
      <c r="I2710">
        <v>1334767476</v>
      </c>
      <c r="J2710">
        <v>1332175476</v>
      </c>
      <c r="K2710" t="b">
        <v>0</v>
      </c>
      <c r="L2710">
        <v>46</v>
      </c>
      <c r="M2710" t="b">
        <v>1</v>
      </c>
      <c r="N2710" t="s">
        <v>8276</v>
      </c>
      <c r="O2710" s="8">
        <f t="shared" si="294"/>
        <v>107.2505</v>
      </c>
      <c r="P2710" s="9">
        <f t="shared" si="295"/>
        <v>46.630652173913049</v>
      </c>
      <c r="Q2710" t="s">
        <v>8325</v>
      </c>
      <c r="R2710" t="s">
        <v>8326</v>
      </c>
      <c r="S2710" s="13">
        <f t="shared" si="296"/>
        <v>40987.489305555551</v>
      </c>
      <c r="T2710" s="14">
        <f t="shared" si="297"/>
        <v>41017.489305555551</v>
      </c>
      <c r="U2710" s="13" t="str">
        <f t="shared" si="298"/>
        <v>Mar</v>
      </c>
      <c r="V2710" t="str">
        <f t="shared" si="299"/>
        <v>Apr</v>
      </c>
      <c r="W2710" t="str">
        <f t="shared" si="300"/>
        <v>2012</v>
      </c>
    </row>
    <row r="2711" spans="1:23" ht="45" x14ac:dyDescent="0.2">
      <c r="A2711">
        <v>2312</v>
      </c>
      <c r="B2711" s="3" t="s">
        <v>2313</v>
      </c>
      <c r="C2711" s="3" t="s">
        <v>6422</v>
      </c>
      <c r="D2711">
        <v>3000</v>
      </c>
      <c r="E2711">
        <v>3236</v>
      </c>
      <c r="F2711" t="s">
        <v>8219</v>
      </c>
      <c r="G2711" t="s">
        <v>8224</v>
      </c>
      <c r="H2711" t="s">
        <v>8246</v>
      </c>
      <c r="I2711">
        <v>1397862000</v>
      </c>
      <c r="J2711">
        <v>1395155478</v>
      </c>
      <c r="K2711" t="b">
        <v>1</v>
      </c>
      <c r="L2711">
        <v>79</v>
      </c>
      <c r="M2711" t="b">
        <v>1</v>
      </c>
      <c r="N2711" t="s">
        <v>8279</v>
      </c>
      <c r="O2711" s="8">
        <f t="shared" si="294"/>
        <v>107.86666666666666</v>
      </c>
      <c r="P2711" s="9">
        <f t="shared" si="295"/>
        <v>40.962025316455694</v>
      </c>
      <c r="Q2711" t="s">
        <v>8325</v>
      </c>
      <c r="R2711" t="s">
        <v>8329</v>
      </c>
      <c r="S2711" s="13">
        <f t="shared" si="296"/>
        <v>41716.424513888887</v>
      </c>
      <c r="T2711" s="14">
        <f t="shared" si="297"/>
        <v>41747.75</v>
      </c>
      <c r="U2711" s="13" t="str">
        <f t="shared" si="298"/>
        <v>Mar</v>
      </c>
      <c r="V2711" t="str">
        <f t="shared" si="299"/>
        <v>Apr</v>
      </c>
      <c r="W2711" t="str">
        <f t="shared" si="300"/>
        <v>2014</v>
      </c>
    </row>
    <row r="2712" spans="1:23" ht="45" x14ac:dyDescent="0.2">
      <c r="A2712">
        <v>2455</v>
      </c>
      <c r="B2712" s="3" t="s">
        <v>2456</v>
      </c>
      <c r="C2712" s="3" t="s">
        <v>6565</v>
      </c>
      <c r="D2712">
        <v>300</v>
      </c>
      <c r="E2712">
        <v>546</v>
      </c>
      <c r="F2712" t="s">
        <v>8219</v>
      </c>
      <c r="G2712" t="s">
        <v>8224</v>
      </c>
      <c r="H2712" t="s">
        <v>8246</v>
      </c>
      <c r="I2712">
        <v>1461177950</v>
      </c>
      <c r="J2712">
        <v>1458758750</v>
      </c>
      <c r="K2712" t="b">
        <v>0</v>
      </c>
      <c r="L2712">
        <v>16</v>
      </c>
      <c r="M2712" t="b">
        <v>1</v>
      </c>
      <c r="N2712" t="s">
        <v>8298</v>
      </c>
      <c r="O2712" s="8">
        <f t="shared" si="294"/>
        <v>182</v>
      </c>
      <c r="P2712" s="9">
        <f t="shared" si="295"/>
        <v>34.125</v>
      </c>
      <c r="Q2712" t="s">
        <v>8336</v>
      </c>
      <c r="R2712" t="s">
        <v>8352</v>
      </c>
      <c r="S2712" s="13">
        <f t="shared" si="296"/>
        <v>42452.573495370372</v>
      </c>
      <c r="T2712" s="14">
        <f t="shared" si="297"/>
        <v>42480.573495370372</v>
      </c>
      <c r="U2712" s="13" t="str">
        <f t="shared" si="298"/>
        <v>Mar</v>
      </c>
      <c r="V2712" t="str">
        <f t="shared" si="299"/>
        <v>Apr</v>
      </c>
      <c r="W2712" t="str">
        <f t="shared" si="300"/>
        <v>2016</v>
      </c>
    </row>
    <row r="2713" spans="1:23" x14ac:dyDescent="0.2">
      <c r="A2713">
        <v>2463</v>
      </c>
      <c r="B2713" s="3" t="s">
        <v>2464</v>
      </c>
      <c r="C2713" s="3" t="s">
        <v>6573</v>
      </c>
      <c r="D2713">
        <v>2000</v>
      </c>
      <c r="E2713">
        <v>2325</v>
      </c>
      <c r="F2713" t="s">
        <v>8219</v>
      </c>
      <c r="G2713" t="s">
        <v>8224</v>
      </c>
      <c r="H2713" t="s">
        <v>8246</v>
      </c>
      <c r="I2713">
        <v>1366138800</v>
      </c>
      <c r="J2713">
        <v>1362710425</v>
      </c>
      <c r="K2713" t="b">
        <v>0</v>
      </c>
      <c r="L2713">
        <v>75</v>
      </c>
      <c r="M2713" t="b">
        <v>1</v>
      </c>
      <c r="N2713" t="s">
        <v>8279</v>
      </c>
      <c r="O2713" s="8">
        <f t="shared" si="294"/>
        <v>116.25000000000001</v>
      </c>
      <c r="P2713" s="9">
        <f t="shared" si="295"/>
        <v>31</v>
      </c>
      <c r="Q2713" t="s">
        <v>8325</v>
      </c>
      <c r="R2713" t="s">
        <v>8329</v>
      </c>
      <c r="S2713" s="13">
        <f t="shared" si="296"/>
        <v>41340.903067129628</v>
      </c>
      <c r="T2713" s="14">
        <f t="shared" si="297"/>
        <v>41380.583333333328</v>
      </c>
      <c r="U2713" s="13" t="str">
        <f t="shared" si="298"/>
        <v>Mar</v>
      </c>
      <c r="V2713" t="str">
        <f t="shared" si="299"/>
        <v>Apr</v>
      </c>
      <c r="W2713" t="str">
        <f t="shared" si="300"/>
        <v>2013</v>
      </c>
    </row>
    <row r="2714" spans="1:23" ht="45" x14ac:dyDescent="0.2">
      <c r="A2714">
        <v>2481</v>
      </c>
      <c r="B2714" s="3" t="s">
        <v>2481</v>
      </c>
      <c r="C2714" s="3" t="s">
        <v>6591</v>
      </c>
      <c r="D2714">
        <v>4000</v>
      </c>
      <c r="E2714">
        <v>4516.4399999999996</v>
      </c>
      <c r="F2714" t="s">
        <v>8219</v>
      </c>
      <c r="G2714" t="s">
        <v>8224</v>
      </c>
      <c r="H2714" t="s">
        <v>8246</v>
      </c>
      <c r="I2714">
        <v>1335799808</v>
      </c>
      <c r="J2714">
        <v>1333207808</v>
      </c>
      <c r="K2714" t="b">
        <v>0</v>
      </c>
      <c r="L2714">
        <v>95</v>
      </c>
      <c r="M2714" t="b">
        <v>1</v>
      </c>
      <c r="N2714" t="s">
        <v>8279</v>
      </c>
      <c r="O2714" s="8">
        <f t="shared" si="294"/>
        <v>112.91099999999999</v>
      </c>
      <c r="P2714" s="9">
        <f t="shared" si="295"/>
        <v>47.541473684210523</v>
      </c>
      <c r="Q2714" t="s">
        <v>8325</v>
      </c>
      <c r="R2714" t="s">
        <v>8329</v>
      </c>
      <c r="S2714" s="13">
        <f t="shared" si="296"/>
        <v>40999.437592592592</v>
      </c>
      <c r="T2714" s="14">
        <f t="shared" si="297"/>
        <v>41029.437592592592</v>
      </c>
      <c r="U2714" s="13" t="str">
        <f t="shared" si="298"/>
        <v>Mar</v>
      </c>
      <c r="V2714" t="str">
        <f t="shared" si="299"/>
        <v>Apr</v>
      </c>
      <c r="W2714" t="str">
        <f t="shared" si="300"/>
        <v>2012</v>
      </c>
    </row>
    <row r="2715" spans="1:23" ht="30" x14ac:dyDescent="0.2">
      <c r="A2715">
        <v>2483</v>
      </c>
      <c r="B2715" s="3" t="s">
        <v>2483</v>
      </c>
      <c r="C2715" s="3" t="s">
        <v>6593</v>
      </c>
      <c r="D2715">
        <v>1100</v>
      </c>
      <c r="E2715">
        <v>1251</v>
      </c>
      <c r="F2715" t="s">
        <v>8219</v>
      </c>
      <c r="G2715" t="s">
        <v>8224</v>
      </c>
      <c r="H2715" t="s">
        <v>8246</v>
      </c>
      <c r="I2715">
        <v>1335891603</v>
      </c>
      <c r="J2715">
        <v>1330711203</v>
      </c>
      <c r="K2715" t="b">
        <v>0</v>
      </c>
      <c r="L2715">
        <v>19</v>
      </c>
      <c r="M2715" t="b">
        <v>1</v>
      </c>
      <c r="N2715" t="s">
        <v>8279</v>
      </c>
      <c r="O2715" s="8">
        <f t="shared" si="294"/>
        <v>113.72727272727272</v>
      </c>
      <c r="P2715" s="9">
        <f t="shared" si="295"/>
        <v>65.84210526315789</v>
      </c>
      <c r="Q2715" t="s">
        <v>8325</v>
      </c>
      <c r="R2715" t="s">
        <v>8329</v>
      </c>
      <c r="S2715" s="13">
        <f t="shared" si="296"/>
        <v>40970.541701388887</v>
      </c>
      <c r="T2715" s="14">
        <f t="shared" si="297"/>
        <v>41030.500034722216</v>
      </c>
      <c r="U2715" s="13" t="str">
        <f t="shared" si="298"/>
        <v>Mar</v>
      </c>
      <c r="V2715" t="str">
        <f t="shared" si="299"/>
        <v>May</v>
      </c>
      <c r="W2715" t="str">
        <f t="shared" si="300"/>
        <v>2012</v>
      </c>
    </row>
    <row r="2716" spans="1:23" ht="45" x14ac:dyDescent="0.2">
      <c r="A2716">
        <v>2486</v>
      </c>
      <c r="B2716" s="3" t="s">
        <v>2486</v>
      </c>
      <c r="C2716" s="3" t="s">
        <v>6596</v>
      </c>
      <c r="D2716">
        <v>300</v>
      </c>
      <c r="E2716">
        <v>797</v>
      </c>
      <c r="F2716" t="s">
        <v>8219</v>
      </c>
      <c r="G2716" t="s">
        <v>8224</v>
      </c>
      <c r="H2716" t="s">
        <v>8246</v>
      </c>
      <c r="I2716">
        <v>1335113976</v>
      </c>
      <c r="J2716">
        <v>1332521976</v>
      </c>
      <c r="K2716" t="b">
        <v>0</v>
      </c>
      <c r="L2716">
        <v>30</v>
      </c>
      <c r="M2716" t="b">
        <v>1</v>
      </c>
      <c r="N2716" t="s">
        <v>8279</v>
      </c>
      <c r="O2716" s="8">
        <f t="shared" si="294"/>
        <v>265.66666666666669</v>
      </c>
      <c r="P2716" s="9">
        <f t="shared" si="295"/>
        <v>26.566666666666666</v>
      </c>
      <c r="Q2716" t="s">
        <v>8325</v>
      </c>
      <c r="R2716" t="s">
        <v>8329</v>
      </c>
      <c r="S2716" s="13">
        <f t="shared" si="296"/>
        <v>40991.499722222223</v>
      </c>
      <c r="T2716" s="14">
        <f t="shared" si="297"/>
        <v>41021.499722222223</v>
      </c>
      <c r="U2716" s="13" t="str">
        <f t="shared" si="298"/>
        <v>Mar</v>
      </c>
      <c r="V2716" t="str">
        <f t="shared" si="299"/>
        <v>Apr</v>
      </c>
      <c r="W2716" t="str">
        <f t="shared" si="300"/>
        <v>2012</v>
      </c>
    </row>
    <row r="2717" spans="1:23" ht="45" x14ac:dyDescent="0.2">
      <c r="A2717">
        <v>2493</v>
      </c>
      <c r="B2717" s="3" t="s">
        <v>2493</v>
      </c>
      <c r="C2717" s="3" t="s">
        <v>6603</v>
      </c>
      <c r="D2717">
        <v>20000</v>
      </c>
      <c r="E2717">
        <v>25740</v>
      </c>
      <c r="F2717" t="s">
        <v>8219</v>
      </c>
      <c r="G2717" t="s">
        <v>8224</v>
      </c>
      <c r="H2717" t="s">
        <v>8246</v>
      </c>
      <c r="I2717">
        <v>1367208140</v>
      </c>
      <c r="J2717">
        <v>1363320140</v>
      </c>
      <c r="K2717" t="b">
        <v>0</v>
      </c>
      <c r="L2717">
        <v>259</v>
      </c>
      <c r="M2717" t="b">
        <v>1</v>
      </c>
      <c r="N2717" t="s">
        <v>8279</v>
      </c>
      <c r="O2717" s="8">
        <f t="shared" si="294"/>
        <v>128.69999999999999</v>
      </c>
      <c r="P2717" s="9">
        <f t="shared" si="295"/>
        <v>99.382239382239376</v>
      </c>
      <c r="Q2717" t="s">
        <v>8325</v>
      </c>
      <c r="R2717" t="s">
        <v>8329</v>
      </c>
      <c r="S2717" s="13">
        <f t="shared" si="296"/>
        <v>41347.959953703699</v>
      </c>
      <c r="T2717" s="14">
        <f t="shared" si="297"/>
        <v>41392.959953703699</v>
      </c>
      <c r="U2717" s="13" t="str">
        <f t="shared" si="298"/>
        <v>Mar</v>
      </c>
      <c r="V2717" t="str">
        <f t="shared" si="299"/>
        <v>Apr</v>
      </c>
      <c r="W2717" t="str">
        <f t="shared" si="300"/>
        <v>2013</v>
      </c>
    </row>
    <row r="2718" spans="1:23" ht="45" x14ac:dyDescent="0.2">
      <c r="A2718">
        <v>2522</v>
      </c>
      <c r="B2718" s="3" t="s">
        <v>2522</v>
      </c>
      <c r="C2718" s="3" t="s">
        <v>6632</v>
      </c>
      <c r="D2718">
        <v>5000</v>
      </c>
      <c r="E2718">
        <v>5000</v>
      </c>
      <c r="F2718" t="s">
        <v>8219</v>
      </c>
      <c r="G2718" t="s">
        <v>8224</v>
      </c>
      <c r="H2718" t="s">
        <v>8246</v>
      </c>
      <c r="I2718">
        <v>1461336720</v>
      </c>
      <c r="J2718">
        <v>1459431960</v>
      </c>
      <c r="K2718" t="b">
        <v>0</v>
      </c>
      <c r="L2718">
        <v>27</v>
      </c>
      <c r="M2718" t="b">
        <v>1</v>
      </c>
      <c r="N2718" t="s">
        <v>8300</v>
      </c>
      <c r="O2718" s="8">
        <f t="shared" si="294"/>
        <v>100</v>
      </c>
      <c r="P2718" s="9">
        <f t="shared" si="295"/>
        <v>185.18518518518519</v>
      </c>
      <c r="Q2718" t="s">
        <v>8325</v>
      </c>
      <c r="R2718" t="s">
        <v>8354</v>
      </c>
      <c r="S2718" s="13">
        <f t="shared" si="296"/>
        <v>42460.365277777775</v>
      </c>
      <c r="T2718" s="14">
        <f t="shared" si="297"/>
        <v>42482.411111111105</v>
      </c>
      <c r="U2718" s="13" t="str">
        <f t="shared" si="298"/>
        <v>Mar</v>
      </c>
      <c r="V2718" t="str">
        <f t="shared" si="299"/>
        <v>Apr</v>
      </c>
      <c r="W2718" t="str">
        <f t="shared" si="300"/>
        <v>2016</v>
      </c>
    </row>
    <row r="2719" spans="1:23" ht="45" x14ac:dyDescent="0.2">
      <c r="A2719">
        <v>2530</v>
      </c>
      <c r="B2719" s="3" t="s">
        <v>2530</v>
      </c>
      <c r="C2719" s="3" t="s">
        <v>6640</v>
      </c>
      <c r="D2719">
        <v>6500</v>
      </c>
      <c r="E2719">
        <v>6500</v>
      </c>
      <c r="F2719" t="s">
        <v>8219</v>
      </c>
      <c r="G2719" t="s">
        <v>8224</v>
      </c>
      <c r="H2719" t="s">
        <v>8246</v>
      </c>
      <c r="I2719">
        <v>1429505400</v>
      </c>
      <c r="J2719">
        <v>1426711505</v>
      </c>
      <c r="K2719" t="b">
        <v>0</v>
      </c>
      <c r="L2719">
        <v>48</v>
      </c>
      <c r="M2719" t="b">
        <v>1</v>
      </c>
      <c r="N2719" t="s">
        <v>8300</v>
      </c>
      <c r="O2719" s="8">
        <f t="shared" si="294"/>
        <v>100</v>
      </c>
      <c r="P2719" s="9">
        <f t="shared" si="295"/>
        <v>135.41666666666666</v>
      </c>
      <c r="Q2719" t="s">
        <v>8325</v>
      </c>
      <c r="R2719" t="s">
        <v>8354</v>
      </c>
      <c r="S2719" s="13">
        <f t="shared" si="296"/>
        <v>42081.656307870369</v>
      </c>
      <c r="T2719" s="14">
        <f t="shared" si="297"/>
        <v>42113.993055555555</v>
      </c>
      <c r="U2719" s="13" t="str">
        <f t="shared" si="298"/>
        <v>Mar</v>
      </c>
      <c r="V2719" t="str">
        <f t="shared" si="299"/>
        <v>Apr</v>
      </c>
      <c r="W2719" t="str">
        <f t="shared" si="300"/>
        <v>2015</v>
      </c>
    </row>
    <row r="2720" spans="1:23" ht="45" x14ac:dyDescent="0.2">
      <c r="A2720">
        <v>2547</v>
      </c>
      <c r="B2720" s="3" t="s">
        <v>2547</v>
      </c>
      <c r="C2720" s="3" t="s">
        <v>6657</v>
      </c>
      <c r="D2720">
        <v>5500</v>
      </c>
      <c r="E2720">
        <v>6592</v>
      </c>
      <c r="F2720" t="s">
        <v>8219</v>
      </c>
      <c r="G2720" t="s">
        <v>8224</v>
      </c>
      <c r="H2720" t="s">
        <v>8246</v>
      </c>
      <c r="I2720">
        <v>1333560803</v>
      </c>
      <c r="J2720">
        <v>1330972403</v>
      </c>
      <c r="K2720" t="b">
        <v>0</v>
      </c>
      <c r="L2720">
        <v>134</v>
      </c>
      <c r="M2720" t="b">
        <v>1</v>
      </c>
      <c r="N2720" t="s">
        <v>8300</v>
      </c>
      <c r="O2720" s="8">
        <f t="shared" si="294"/>
        <v>119.85454545454546</v>
      </c>
      <c r="P2720" s="9">
        <f t="shared" si="295"/>
        <v>49.194029850746269</v>
      </c>
      <c r="Q2720" t="s">
        <v>8325</v>
      </c>
      <c r="R2720" t="s">
        <v>8354</v>
      </c>
      <c r="S2720" s="13">
        <f t="shared" si="296"/>
        <v>40973.564849537033</v>
      </c>
      <c r="T2720" s="14">
        <f t="shared" si="297"/>
        <v>41003.523182870369</v>
      </c>
      <c r="U2720" s="13" t="str">
        <f t="shared" si="298"/>
        <v>Mar</v>
      </c>
      <c r="V2720" t="str">
        <f t="shared" si="299"/>
        <v>Apr</v>
      </c>
      <c r="W2720" t="str">
        <f t="shared" si="300"/>
        <v>2012</v>
      </c>
    </row>
    <row r="2721" spans="1:23" ht="30" x14ac:dyDescent="0.2">
      <c r="A2721">
        <v>2558</v>
      </c>
      <c r="B2721" s="3" t="s">
        <v>2558</v>
      </c>
      <c r="C2721" s="3" t="s">
        <v>6668</v>
      </c>
      <c r="D2721">
        <v>1250</v>
      </c>
      <c r="E2721">
        <v>1361</v>
      </c>
      <c r="F2721" t="s">
        <v>8219</v>
      </c>
      <c r="G2721" t="s">
        <v>8226</v>
      </c>
      <c r="H2721" t="s">
        <v>8248</v>
      </c>
      <c r="I2721">
        <v>1430488740</v>
      </c>
      <c r="J2721">
        <v>1427747906</v>
      </c>
      <c r="K2721" t="b">
        <v>0</v>
      </c>
      <c r="L2721">
        <v>18</v>
      </c>
      <c r="M2721" t="b">
        <v>1</v>
      </c>
      <c r="N2721" t="s">
        <v>8300</v>
      </c>
      <c r="O2721" s="8">
        <f t="shared" si="294"/>
        <v>108.88</v>
      </c>
      <c r="P2721" s="9">
        <f t="shared" si="295"/>
        <v>75.611111111111114</v>
      </c>
      <c r="Q2721" t="s">
        <v>8325</v>
      </c>
      <c r="R2721" t="s">
        <v>8354</v>
      </c>
      <c r="S2721" s="13">
        <f t="shared" si="296"/>
        <v>42093.651689814811</v>
      </c>
      <c r="T2721" s="14">
        <f t="shared" si="297"/>
        <v>42125.374305555553</v>
      </c>
      <c r="U2721" s="13" t="str">
        <f t="shared" si="298"/>
        <v>Mar</v>
      </c>
      <c r="V2721" t="str">
        <f t="shared" si="299"/>
        <v>May</v>
      </c>
      <c r="W2721" t="str">
        <f t="shared" si="300"/>
        <v>2015</v>
      </c>
    </row>
    <row r="2722" spans="1:23" ht="45" x14ac:dyDescent="0.2">
      <c r="A2722">
        <v>2604</v>
      </c>
      <c r="B2722" s="3" t="s">
        <v>2604</v>
      </c>
      <c r="C2722" s="3" t="s">
        <v>6714</v>
      </c>
      <c r="D2722">
        <v>20000</v>
      </c>
      <c r="E2722">
        <v>20843.599999999999</v>
      </c>
      <c r="F2722" t="s">
        <v>8219</v>
      </c>
      <c r="G2722" t="s">
        <v>8224</v>
      </c>
      <c r="H2722" t="s">
        <v>8246</v>
      </c>
      <c r="I2722">
        <v>1335662023</v>
      </c>
      <c r="J2722">
        <v>1333070023</v>
      </c>
      <c r="K2722" t="b">
        <v>1</v>
      </c>
      <c r="L2722">
        <v>321</v>
      </c>
      <c r="M2722" t="b">
        <v>1</v>
      </c>
      <c r="N2722" t="s">
        <v>8301</v>
      </c>
      <c r="O2722" s="8">
        <f t="shared" si="294"/>
        <v>104.21799999999999</v>
      </c>
      <c r="P2722" s="9">
        <f t="shared" si="295"/>
        <v>64.933333333333323</v>
      </c>
      <c r="Q2722" t="s">
        <v>8319</v>
      </c>
      <c r="R2722" t="s">
        <v>8355</v>
      </c>
      <c r="S2722" s="13">
        <f t="shared" si="296"/>
        <v>40997.842858796292</v>
      </c>
      <c r="T2722" s="14">
        <f t="shared" si="297"/>
        <v>41027.842858796292</v>
      </c>
      <c r="U2722" s="13" t="str">
        <f t="shared" si="298"/>
        <v>Mar</v>
      </c>
      <c r="V2722" t="str">
        <f t="shared" si="299"/>
        <v>Apr</v>
      </c>
      <c r="W2722" t="str">
        <f t="shared" si="300"/>
        <v>2012</v>
      </c>
    </row>
    <row r="2723" spans="1:23" ht="60" x14ac:dyDescent="0.2">
      <c r="A2723">
        <v>2606</v>
      </c>
      <c r="B2723" s="3" t="s">
        <v>2606</v>
      </c>
      <c r="C2723" s="3" t="s">
        <v>6716</v>
      </c>
      <c r="D2723">
        <v>11000</v>
      </c>
      <c r="E2723">
        <v>12106</v>
      </c>
      <c r="F2723" t="s">
        <v>8219</v>
      </c>
      <c r="G2723" t="s">
        <v>8224</v>
      </c>
      <c r="H2723" t="s">
        <v>8246</v>
      </c>
      <c r="I2723">
        <v>1398791182</v>
      </c>
      <c r="J2723">
        <v>1396026382</v>
      </c>
      <c r="K2723" t="b">
        <v>1</v>
      </c>
      <c r="L2723">
        <v>385</v>
      </c>
      <c r="M2723" t="b">
        <v>1</v>
      </c>
      <c r="N2723" t="s">
        <v>8301</v>
      </c>
      <c r="O2723" s="8">
        <f t="shared" si="294"/>
        <v>110.05454545454545</v>
      </c>
      <c r="P2723" s="9">
        <f t="shared" si="295"/>
        <v>31.444155844155844</v>
      </c>
      <c r="Q2723" t="s">
        <v>8319</v>
      </c>
      <c r="R2723" t="s">
        <v>8355</v>
      </c>
      <c r="S2723" s="13">
        <f t="shared" si="296"/>
        <v>41726.504421296289</v>
      </c>
      <c r="T2723" s="14">
        <f t="shared" si="297"/>
        <v>41758.504421296289</v>
      </c>
      <c r="U2723" s="13" t="str">
        <f t="shared" si="298"/>
        <v>Mar</v>
      </c>
      <c r="V2723" t="str">
        <f t="shared" si="299"/>
        <v>Apr</v>
      </c>
      <c r="W2723" t="str">
        <f t="shared" si="300"/>
        <v>2014</v>
      </c>
    </row>
    <row r="2724" spans="1:23" ht="45" x14ac:dyDescent="0.2">
      <c r="A2724">
        <v>2615</v>
      </c>
      <c r="B2724" s="3" t="s">
        <v>2615</v>
      </c>
      <c r="C2724" s="3" t="s">
        <v>6725</v>
      </c>
      <c r="D2724">
        <v>2001</v>
      </c>
      <c r="E2724">
        <v>3397</v>
      </c>
      <c r="F2724" t="s">
        <v>8219</v>
      </c>
      <c r="G2724" t="s">
        <v>8225</v>
      </c>
      <c r="H2724" t="s">
        <v>8247</v>
      </c>
      <c r="I2724">
        <v>1462017600</v>
      </c>
      <c r="J2724">
        <v>1458820564</v>
      </c>
      <c r="K2724" t="b">
        <v>0</v>
      </c>
      <c r="L2724">
        <v>72</v>
      </c>
      <c r="M2724" t="b">
        <v>1</v>
      </c>
      <c r="N2724" t="s">
        <v>8301</v>
      </c>
      <c r="O2724" s="8">
        <f t="shared" si="294"/>
        <v>169.76511744127936</v>
      </c>
      <c r="P2724" s="9">
        <f t="shared" si="295"/>
        <v>47.180555555555557</v>
      </c>
      <c r="Q2724" t="s">
        <v>8319</v>
      </c>
      <c r="R2724" t="s">
        <v>8355</v>
      </c>
      <c r="S2724" s="13">
        <f t="shared" si="296"/>
        <v>42453.288935185185</v>
      </c>
      <c r="T2724" s="14">
        <f t="shared" si="297"/>
        <v>42490.291666666664</v>
      </c>
      <c r="U2724" s="13" t="str">
        <f t="shared" si="298"/>
        <v>Mar</v>
      </c>
      <c r="V2724" t="str">
        <f t="shared" si="299"/>
        <v>Apr</v>
      </c>
      <c r="W2724" t="str">
        <f t="shared" si="300"/>
        <v>2016</v>
      </c>
    </row>
    <row r="2725" spans="1:23" ht="45" x14ac:dyDescent="0.2">
      <c r="A2725">
        <v>2665</v>
      </c>
      <c r="B2725" s="3" t="s">
        <v>2665</v>
      </c>
      <c r="C2725" s="3" t="s">
        <v>6775</v>
      </c>
      <c r="D2725">
        <v>3500</v>
      </c>
      <c r="E2725">
        <v>4310</v>
      </c>
      <c r="F2725" t="s">
        <v>8219</v>
      </c>
      <c r="G2725" t="s">
        <v>8224</v>
      </c>
      <c r="H2725" t="s">
        <v>8246</v>
      </c>
      <c r="I2725">
        <v>1430774974</v>
      </c>
      <c r="J2725">
        <v>1426886974</v>
      </c>
      <c r="K2725" t="b">
        <v>0</v>
      </c>
      <c r="L2725">
        <v>46</v>
      </c>
      <c r="M2725" t="b">
        <v>1</v>
      </c>
      <c r="N2725" t="s">
        <v>8302</v>
      </c>
      <c r="O2725" s="8">
        <f t="shared" si="294"/>
        <v>123.14285714285715</v>
      </c>
      <c r="P2725" s="9">
        <f t="shared" si="295"/>
        <v>93.695652173913047</v>
      </c>
      <c r="Q2725" t="s">
        <v>8319</v>
      </c>
      <c r="R2725" t="s">
        <v>8356</v>
      </c>
      <c r="S2725" s="13">
        <f t="shared" si="296"/>
        <v>42083.687199074069</v>
      </c>
      <c r="T2725" s="14">
        <f t="shared" si="297"/>
        <v>42128.687199074069</v>
      </c>
      <c r="U2725" s="13" t="str">
        <f t="shared" si="298"/>
        <v>Mar</v>
      </c>
      <c r="V2725" t="str">
        <f t="shared" si="299"/>
        <v>May</v>
      </c>
      <c r="W2725" t="str">
        <f t="shared" si="300"/>
        <v>2015</v>
      </c>
    </row>
    <row r="2726" spans="1:23" x14ac:dyDescent="0.2">
      <c r="A2726">
        <v>2726</v>
      </c>
      <c r="B2726" s="3" t="s">
        <v>2726</v>
      </c>
      <c r="C2726" s="3" t="s">
        <v>6836</v>
      </c>
      <c r="D2726">
        <v>100000</v>
      </c>
      <c r="E2726">
        <v>105745</v>
      </c>
      <c r="F2726" t="s">
        <v>8219</v>
      </c>
      <c r="G2726" t="s">
        <v>8224</v>
      </c>
      <c r="H2726" t="s">
        <v>8246</v>
      </c>
      <c r="I2726">
        <v>1461333311</v>
      </c>
      <c r="J2726">
        <v>1458741311</v>
      </c>
      <c r="K2726" t="b">
        <v>0</v>
      </c>
      <c r="L2726">
        <v>404</v>
      </c>
      <c r="M2726" t="b">
        <v>1</v>
      </c>
      <c r="N2726" t="s">
        <v>8295</v>
      </c>
      <c r="O2726" s="8">
        <f t="shared" si="294"/>
        <v>105.745</v>
      </c>
      <c r="P2726" s="9">
        <f t="shared" si="295"/>
        <v>261.74504950495049</v>
      </c>
      <c r="Q2726" t="s">
        <v>8319</v>
      </c>
      <c r="R2726" t="s">
        <v>8349</v>
      </c>
      <c r="S2726" s="13">
        <f t="shared" si="296"/>
        <v>42452.371655092589</v>
      </c>
      <c r="T2726" s="14">
        <f t="shared" si="297"/>
        <v>42482.371655092589</v>
      </c>
      <c r="U2726" s="13" t="str">
        <f t="shared" si="298"/>
        <v>Mar</v>
      </c>
      <c r="V2726" t="str">
        <f t="shared" si="299"/>
        <v>Apr</v>
      </c>
      <c r="W2726" t="str">
        <f t="shared" si="300"/>
        <v>2016</v>
      </c>
    </row>
    <row r="2727" spans="1:23" ht="30" x14ac:dyDescent="0.2">
      <c r="A2727">
        <v>2730</v>
      </c>
      <c r="B2727" s="3" t="s">
        <v>2730</v>
      </c>
      <c r="C2727" s="3" t="s">
        <v>6840</v>
      </c>
      <c r="D2727">
        <v>27000</v>
      </c>
      <c r="E2727">
        <v>45979.01</v>
      </c>
      <c r="F2727" t="s">
        <v>8219</v>
      </c>
      <c r="G2727" t="s">
        <v>8224</v>
      </c>
      <c r="H2727" t="s">
        <v>8246</v>
      </c>
      <c r="I2727">
        <v>1366635575</v>
      </c>
      <c r="J2727">
        <v>1363611575</v>
      </c>
      <c r="K2727" t="b">
        <v>0</v>
      </c>
      <c r="L2727">
        <v>682</v>
      </c>
      <c r="M2727" t="b">
        <v>1</v>
      </c>
      <c r="N2727" t="s">
        <v>8295</v>
      </c>
      <c r="O2727" s="8">
        <f t="shared" si="294"/>
        <v>170.29262962962963</v>
      </c>
      <c r="P2727" s="9">
        <f t="shared" si="295"/>
        <v>67.417903225806455</v>
      </c>
      <c r="Q2727" t="s">
        <v>8319</v>
      </c>
      <c r="R2727" t="s">
        <v>8349</v>
      </c>
      <c r="S2727" s="13">
        <f t="shared" si="296"/>
        <v>41351.333043981482</v>
      </c>
      <c r="T2727" s="14">
        <f t="shared" si="297"/>
        <v>41386.333043981482</v>
      </c>
      <c r="U2727" s="13" t="str">
        <f t="shared" si="298"/>
        <v>Mar</v>
      </c>
      <c r="V2727" t="str">
        <f t="shared" si="299"/>
        <v>Apr</v>
      </c>
      <c r="W2727" t="str">
        <f t="shared" si="300"/>
        <v>2013</v>
      </c>
    </row>
    <row r="2728" spans="1:23" ht="60" x14ac:dyDescent="0.2">
      <c r="A2728">
        <v>2736</v>
      </c>
      <c r="B2728" s="3" t="s">
        <v>2736</v>
      </c>
      <c r="C2728" s="3" t="s">
        <v>6846</v>
      </c>
      <c r="D2728">
        <v>8000</v>
      </c>
      <c r="E2728">
        <v>9832</v>
      </c>
      <c r="F2728" t="s">
        <v>8219</v>
      </c>
      <c r="G2728" t="s">
        <v>8229</v>
      </c>
      <c r="H2728" t="s">
        <v>8251</v>
      </c>
      <c r="I2728">
        <v>1398268773</v>
      </c>
      <c r="J2728">
        <v>1395676773</v>
      </c>
      <c r="K2728" t="b">
        <v>0</v>
      </c>
      <c r="L2728">
        <v>58</v>
      </c>
      <c r="M2728" t="b">
        <v>1</v>
      </c>
      <c r="N2728" t="s">
        <v>8295</v>
      </c>
      <c r="O2728" s="8">
        <f t="shared" si="294"/>
        <v>122.9</v>
      </c>
      <c r="P2728" s="9">
        <f t="shared" si="295"/>
        <v>169.51724137931035</v>
      </c>
      <c r="Q2728" t="s">
        <v>8319</v>
      </c>
      <c r="R2728" t="s">
        <v>8349</v>
      </c>
      <c r="S2728" s="13">
        <f t="shared" si="296"/>
        <v>41722.458020833328</v>
      </c>
      <c r="T2728" s="14">
        <f t="shared" si="297"/>
        <v>41752.458020833328</v>
      </c>
      <c r="U2728" s="13" t="str">
        <f t="shared" si="298"/>
        <v>Mar</v>
      </c>
      <c r="V2728" t="str">
        <f t="shared" si="299"/>
        <v>Apr</v>
      </c>
      <c r="W2728" t="str">
        <f t="shared" si="300"/>
        <v>2014</v>
      </c>
    </row>
    <row r="2729" spans="1:23" ht="45" x14ac:dyDescent="0.2">
      <c r="A2729">
        <v>2739</v>
      </c>
      <c r="B2729" s="3" t="s">
        <v>2739</v>
      </c>
      <c r="C2729" s="3" t="s">
        <v>6849</v>
      </c>
      <c r="D2729">
        <v>1100</v>
      </c>
      <c r="E2729">
        <v>4225</v>
      </c>
      <c r="F2729" t="s">
        <v>8219</v>
      </c>
      <c r="G2729" t="s">
        <v>8225</v>
      </c>
      <c r="H2729" t="s">
        <v>8247</v>
      </c>
      <c r="I2729">
        <v>1399324717</v>
      </c>
      <c r="J2729">
        <v>1395436717</v>
      </c>
      <c r="K2729" t="b">
        <v>0</v>
      </c>
      <c r="L2729">
        <v>191</v>
      </c>
      <c r="M2729" t="b">
        <v>1</v>
      </c>
      <c r="N2729" t="s">
        <v>8295</v>
      </c>
      <c r="O2729" s="8">
        <f t="shared" si="294"/>
        <v>384.09090909090907</v>
      </c>
      <c r="P2729" s="9">
        <f t="shared" si="295"/>
        <v>22.120418848167539</v>
      </c>
      <c r="Q2729" t="s">
        <v>8319</v>
      </c>
      <c r="R2729" t="s">
        <v>8349</v>
      </c>
      <c r="S2729" s="13">
        <f t="shared" si="296"/>
        <v>41719.679594907408</v>
      </c>
      <c r="T2729" s="14">
        <f t="shared" si="297"/>
        <v>41764.679594907408</v>
      </c>
      <c r="U2729" s="13" t="str">
        <f t="shared" si="298"/>
        <v>Mar</v>
      </c>
      <c r="V2729" t="str">
        <f t="shared" si="299"/>
        <v>May</v>
      </c>
      <c r="W2729" t="str">
        <f t="shared" si="300"/>
        <v>2014</v>
      </c>
    </row>
    <row r="2730" spans="1:23" ht="45" x14ac:dyDescent="0.2">
      <c r="A2730">
        <v>2809</v>
      </c>
      <c r="B2730" s="3" t="s">
        <v>2809</v>
      </c>
      <c r="C2730" s="3" t="s">
        <v>6919</v>
      </c>
      <c r="D2730">
        <v>2500</v>
      </c>
      <c r="E2730">
        <v>2560</v>
      </c>
      <c r="F2730" t="s">
        <v>8219</v>
      </c>
      <c r="G2730" t="s">
        <v>8224</v>
      </c>
      <c r="H2730" t="s">
        <v>8246</v>
      </c>
      <c r="I2730">
        <v>1459348740</v>
      </c>
      <c r="J2730">
        <v>1458647725</v>
      </c>
      <c r="K2730" t="b">
        <v>0</v>
      </c>
      <c r="L2730">
        <v>21</v>
      </c>
      <c r="M2730" t="b">
        <v>1</v>
      </c>
      <c r="N2730" t="s">
        <v>8271</v>
      </c>
      <c r="O2730" s="8">
        <f t="shared" si="294"/>
        <v>102.4</v>
      </c>
      <c r="P2730" s="9">
        <f t="shared" si="295"/>
        <v>121.9047619047619</v>
      </c>
      <c r="Q2730" t="s">
        <v>8317</v>
      </c>
      <c r="R2730" t="s">
        <v>8318</v>
      </c>
      <c r="S2730" s="13">
        <f t="shared" si="296"/>
        <v>42451.288483796299</v>
      </c>
      <c r="T2730" s="14">
        <f t="shared" si="297"/>
        <v>42459.402083333327</v>
      </c>
      <c r="U2730" s="13" t="str">
        <f t="shared" si="298"/>
        <v>Mar</v>
      </c>
      <c r="V2730" t="str">
        <f t="shared" si="299"/>
        <v>Mar</v>
      </c>
      <c r="W2730" t="str">
        <f t="shared" si="300"/>
        <v>2016</v>
      </c>
    </row>
    <row r="2731" spans="1:23" ht="45" x14ac:dyDescent="0.2">
      <c r="A2731">
        <v>2823</v>
      </c>
      <c r="B2731" s="3" t="s">
        <v>2823</v>
      </c>
      <c r="C2731" s="3" t="s">
        <v>6933</v>
      </c>
      <c r="D2731">
        <v>100</v>
      </c>
      <c r="E2731">
        <v>124</v>
      </c>
      <c r="F2731" t="s">
        <v>8219</v>
      </c>
      <c r="G2731" t="s">
        <v>8225</v>
      </c>
      <c r="H2731" t="s">
        <v>8247</v>
      </c>
      <c r="I2731">
        <v>1427842740</v>
      </c>
      <c r="J2731">
        <v>1425428206</v>
      </c>
      <c r="K2731" t="b">
        <v>0</v>
      </c>
      <c r="L2731">
        <v>14</v>
      </c>
      <c r="M2731" t="b">
        <v>1</v>
      </c>
      <c r="N2731" t="s">
        <v>8271</v>
      </c>
      <c r="O2731" s="8">
        <f t="shared" si="294"/>
        <v>124</v>
      </c>
      <c r="P2731" s="9">
        <f t="shared" si="295"/>
        <v>8.8571428571428577</v>
      </c>
      <c r="Q2731" t="s">
        <v>8317</v>
      </c>
      <c r="R2731" t="s">
        <v>8318</v>
      </c>
      <c r="S2731" s="13">
        <f t="shared" si="296"/>
        <v>42066.803310185183</v>
      </c>
      <c r="T2731" s="14">
        <f t="shared" si="297"/>
        <v>42094.749305555553</v>
      </c>
      <c r="U2731" s="13" t="str">
        <f t="shared" si="298"/>
        <v>Mar</v>
      </c>
      <c r="V2731" t="str">
        <f t="shared" si="299"/>
        <v>Mar</v>
      </c>
      <c r="W2731" t="str">
        <f t="shared" si="300"/>
        <v>2015</v>
      </c>
    </row>
    <row r="2732" spans="1:23" ht="45" x14ac:dyDescent="0.2">
      <c r="A2732">
        <v>2986</v>
      </c>
      <c r="B2732" s="3" t="s">
        <v>2986</v>
      </c>
      <c r="C2732" s="3" t="s">
        <v>7096</v>
      </c>
      <c r="D2732">
        <v>2400</v>
      </c>
      <c r="E2732">
        <v>2532</v>
      </c>
      <c r="F2732" t="s">
        <v>8219</v>
      </c>
      <c r="G2732" t="s">
        <v>8225</v>
      </c>
      <c r="H2732" t="s">
        <v>8247</v>
      </c>
      <c r="I2732">
        <v>1462100406</v>
      </c>
      <c r="J2732">
        <v>1456920006</v>
      </c>
      <c r="K2732" t="b">
        <v>0</v>
      </c>
      <c r="L2732">
        <v>56</v>
      </c>
      <c r="M2732" t="b">
        <v>1</v>
      </c>
      <c r="N2732" t="s">
        <v>8303</v>
      </c>
      <c r="O2732" s="8">
        <f t="shared" si="294"/>
        <v>105.5</v>
      </c>
      <c r="P2732" s="9">
        <f t="shared" si="295"/>
        <v>45.214285714285715</v>
      </c>
      <c r="Q2732" t="s">
        <v>8317</v>
      </c>
      <c r="R2732" t="s">
        <v>8357</v>
      </c>
      <c r="S2732" s="13">
        <f t="shared" si="296"/>
        <v>42431.29173611111</v>
      </c>
      <c r="T2732" s="14">
        <f t="shared" si="297"/>
        <v>42491.250069444439</v>
      </c>
      <c r="U2732" s="13" t="str">
        <f t="shared" si="298"/>
        <v>Mar</v>
      </c>
      <c r="V2732" t="str">
        <f t="shared" si="299"/>
        <v>May</v>
      </c>
      <c r="W2732" t="str">
        <f t="shared" si="300"/>
        <v>2016</v>
      </c>
    </row>
    <row r="2733" spans="1:23" ht="30" x14ac:dyDescent="0.2">
      <c r="A2733">
        <v>2996</v>
      </c>
      <c r="B2733" s="3" t="s">
        <v>2996</v>
      </c>
      <c r="C2733" s="3" t="s">
        <v>7106</v>
      </c>
      <c r="D2733">
        <v>35000</v>
      </c>
      <c r="E2733">
        <v>60180</v>
      </c>
      <c r="F2733" t="s">
        <v>8219</v>
      </c>
      <c r="G2733" t="s">
        <v>8224</v>
      </c>
      <c r="H2733" t="s">
        <v>8246</v>
      </c>
      <c r="I2733">
        <v>1432677240</v>
      </c>
      <c r="J2733">
        <v>1427493240</v>
      </c>
      <c r="K2733" t="b">
        <v>0</v>
      </c>
      <c r="L2733">
        <v>392</v>
      </c>
      <c r="M2733" t="b">
        <v>1</v>
      </c>
      <c r="N2733" t="s">
        <v>8303</v>
      </c>
      <c r="O2733" s="8">
        <f t="shared" si="294"/>
        <v>171.94285714285715</v>
      </c>
      <c r="P2733" s="9">
        <f t="shared" si="295"/>
        <v>153.5204081632653</v>
      </c>
      <c r="Q2733" t="s">
        <v>8317</v>
      </c>
      <c r="R2733" t="s">
        <v>8357</v>
      </c>
      <c r="S2733" s="13">
        <f t="shared" si="296"/>
        <v>42090.704166666663</v>
      </c>
      <c r="T2733" s="14">
        <f t="shared" si="297"/>
        <v>42150.704166666663</v>
      </c>
      <c r="U2733" s="13" t="str">
        <f t="shared" si="298"/>
        <v>Mar</v>
      </c>
      <c r="V2733" t="str">
        <f t="shared" si="299"/>
        <v>May</v>
      </c>
      <c r="W2733" t="str">
        <f t="shared" si="300"/>
        <v>2015</v>
      </c>
    </row>
    <row r="2734" spans="1:23" ht="45" x14ac:dyDescent="0.2">
      <c r="A2734">
        <v>3043</v>
      </c>
      <c r="B2734" s="3" t="s">
        <v>3043</v>
      </c>
      <c r="C2734" s="3" t="s">
        <v>7153</v>
      </c>
      <c r="D2734">
        <v>15000</v>
      </c>
      <c r="E2734">
        <v>16501</v>
      </c>
      <c r="F2734" t="s">
        <v>8219</v>
      </c>
      <c r="G2734" t="s">
        <v>8229</v>
      </c>
      <c r="H2734" t="s">
        <v>8251</v>
      </c>
      <c r="I2734">
        <v>1429152600</v>
      </c>
      <c r="J2734">
        <v>1426815699</v>
      </c>
      <c r="K2734" t="b">
        <v>0</v>
      </c>
      <c r="L2734">
        <v>128</v>
      </c>
      <c r="M2734" t="b">
        <v>1</v>
      </c>
      <c r="N2734" t="s">
        <v>8303</v>
      </c>
      <c r="O2734" s="8">
        <f t="shared" si="294"/>
        <v>110.00666666666667</v>
      </c>
      <c r="P2734" s="9">
        <f t="shared" si="295"/>
        <v>128.9140625</v>
      </c>
      <c r="Q2734" t="s">
        <v>8317</v>
      </c>
      <c r="R2734" t="s">
        <v>8357</v>
      </c>
      <c r="S2734" s="13">
        <f t="shared" si="296"/>
        <v>42082.862256944441</v>
      </c>
      <c r="T2734" s="14">
        <f t="shared" si="297"/>
        <v>42109.909722222219</v>
      </c>
      <c r="U2734" s="13" t="str">
        <f t="shared" si="298"/>
        <v>Mar</v>
      </c>
      <c r="V2734" t="str">
        <f t="shared" si="299"/>
        <v>Apr</v>
      </c>
      <c r="W2734" t="str">
        <f t="shared" si="300"/>
        <v>2015</v>
      </c>
    </row>
    <row r="2735" spans="1:23" ht="45" x14ac:dyDescent="0.2">
      <c r="A2735">
        <v>3047</v>
      </c>
      <c r="B2735" s="3" t="s">
        <v>3047</v>
      </c>
      <c r="C2735" s="3" t="s">
        <v>7157</v>
      </c>
      <c r="D2735">
        <v>500</v>
      </c>
      <c r="E2735">
        <v>745</v>
      </c>
      <c r="F2735" t="s">
        <v>8219</v>
      </c>
      <c r="G2735" t="s">
        <v>8224</v>
      </c>
      <c r="H2735" t="s">
        <v>8246</v>
      </c>
      <c r="I2735">
        <v>1461762960</v>
      </c>
      <c r="J2735">
        <v>1457999054</v>
      </c>
      <c r="K2735" t="b">
        <v>0</v>
      </c>
      <c r="L2735">
        <v>20</v>
      </c>
      <c r="M2735" t="b">
        <v>1</v>
      </c>
      <c r="N2735" t="s">
        <v>8303</v>
      </c>
      <c r="O2735" s="8">
        <f t="shared" si="294"/>
        <v>149</v>
      </c>
      <c r="P2735" s="9">
        <f t="shared" si="295"/>
        <v>37.25</v>
      </c>
      <c r="Q2735" t="s">
        <v>8317</v>
      </c>
      <c r="R2735" t="s">
        <v>8357</v>
      </c>
      <c r="S2735" s="13">
        <f t="shared" si="296"/>
        <v>42443.780717592592</v>
      </c>
      <c r="T2735" s="14">
        <f t="shared" si="297"/>
        <v>42487.344444444439</v>
      </c>
      <c r="U2735" s="13" t="str">
        <f t="shared" si="298"/>
        <v>Mar</v>
      </c>
      <c r="V2735" t="str">
        <f t="shared" si="299"/>
        <v>Apr</v>
      </c>
      <c r="W2735" t="str">
        <f t="shared" si="300"/>
        <v>2016</v>
      </c>
    </row>
    <row r="2736" spans="1:23" ht="45" x14ac:dyDescent="0.2">
      <c r="A2736">
        <v>3153</v>
      </c>
      <c r="B2736" s="3" t="s">
        <v>3153</v>
      </c>
      <c r="C2736" s="3" t="s">
        <v>7263</v>
      </c>
      <c r="D2736">
        <v>3000</v>
      </c>
      <c r="E2736">
        <v>10067.5</v>
      </c>
      <c r="F2736" t="s">
        <v>8219</v>
      </c>
      <c r="G2736" t="s">
        <v>8224</v>
      </c>
      <c r="H2736" t="s">
        <v>8246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8271</v>
      </c>
      <c r="O2736" s="8">
        <f t="shared" si="294"/>
        <v>335.58333333333337</v>
      </c>
      <c r="P2736" s="9">
        <f t="shared" si="295"/>
        <v>41.773858921161825</v>
      </c>
      <c r="Q2736" t="s">
        <v>8317</v>
      </c>
      <c r="R2736" t="s">
        <v>8318</v>
      </c>
      <c r="S2736" s="13">
        <f t="shared" si="296"/>
        <v>40632.946030092593</v>
      </c>
      <c r="T2736" s="14">
        <f t="shared" si="297"/>
        <v>40663.999305555553</v>
      </c>
      <c r="U2736" s="13" t="str">
        <f t="shared" si="298"/>
        <v>Mar</v>
      </c>
      <c r="V2736" t="str">
        <f t="shared" si="299"/>
        <v>Apr</v>
      </c>
      <c r="W2736" t="str">
        <f t="shared" si="300"/>
        <v>2011</v>
      </c>
    </row>
    <row r="2737" spans="1:23" ht="45" x14ac:dyDescent="0.2">
      <c r="A2737">
        <v>3154</v>
      </c>
      <c r="B2737" s="3" t="s">
        <v>3154</v>
      </c>
      <c r="C2737" s="3" t="s">
        <v>7264</v>
      </c>
      <c r="D2737">
        <v>7000</v>
      </c>
      <c r="E2737">
        <v>7905</v>
      </c>
      <c r="F2737" t="s">
        <v>8219</v>
      </c>
      <c r="G2737" t="s">
        <v>8224</v>
      </c>
      <c r="H2737" t="s">
        <v>8246</v>
      </c>
      <c r="I2737">
        <v>1333310458</v>
      </c>
      <c r="J2737">
        <v>1330722058</v>
      </c>
      <c r="K2737" t="b">
        <v>1</v>
      </c>
      <c r="L2737">
        <v>123</v>
      </c>
      <c r="M2737" t="b">
        <v>1</v>
      </c>
      <c r="N2737" t="s">
        <v>8271</v>
      </c>
      <c r="O2737" s="8">
        <f t="shared" si="294"/>
        <v>112.92857142857142</v>
      </c>
      <c r="P2737" s="9">
        <f t="shared" si="295"/>
        <v>64.268292682926827</v>
      </c>
      <c r="Q2737" t="s">
        <v>8317</v>
      </c>
      <c r="R2737" t="s">
        <v>8318</v>
      </c>
      <c r="S2737" s="13">
        <f t="shared" si="296"/>
        <v>40970.667337962957</v>
      </c>
      <c r="T2737" s="14">
        <f t="shared" si="297"/>
        <v>41000.625671296293</v>
      </c>
      <c r="U2737" s="13" t="str">
        <f t="shared" si="298"/>
        <v>Mar</v>
      </c>
      <c r="V2737" t="str">
        <f t="shared" si="299"/>
        <v>Apr</v>
      </c>
      <c r="W2737" t="str">
        <f t="shared" si="300"/>
        <v>2012</v>
      </c>
    </row>
    <row r="2738" spans="1:23" ht="45" x14ac:dyDescent="0.2">
      <c r="A2738">
        <v>3231</v>
      </c>
      <c r="B2738" s="3" t="s">
        <v>3231</v>
      </c>
      <c r="C2738" s="3" t="s">
        <v>7341</v>
      </c>
      <c r="D2738">
        <v>1000</v>
      </c>
      <c r="E2738">
        <v>1610</v>
      </c>
      <c r="F2738" t="s">
        <v>8219</v>
      </c>
      <c r="G2738" t="s">
        <v>8224</v>
      </c>
      <c r="H2738" t="s">
        <v>8246</v>
      </c>
      <c r="I2738">
        <v>1460846347</v>
      </c>
      <c r="J2738">
        <v>1458254347</v>
      </c>
      <c r="K2738" t="b">
        <v>0</v>
      </c>
      <c r="L2738">
        <v>28</v>
      </c>
      <c r="M2738" t="b">
        <v>1</v>
      </c>
      <c r="N2738" t="s">
        <v>8271</v>
      </c>
      <c r="O2738" s="8">
        <f t="shared" si="294"/>
        <v>161</v>
      </c>
      <c r="P2738" s="9">
        <f t="shared" si="295"/>
        <v>57.5</v>
      </c>
      <c r="Q2738" t="s">
        <v>8317</v>
      </c>
      <c r="R2738" t="s">
        <v>8318</v>
      </c>
      <c r="S2738" s="13">
        <f t="shared" si="296"/>
        <v>42446.735497685186</v>
      </c>
      <c r="T2738" s="14">
        <f t="shared" si="297"/>
        <v>42476.735497685186</v>
      </c>
      <c r="U2738" s="13" t="str">
        <f t="shared" si="298"/>
        <v>Mar</v>
      </c>
      <c r="V2738" t="str">
        <f t="shared" si="299"/>
        <v>Apr</v>
      </c>
      <c r="W2738" t="str">
        <f t="shared" si="300"/>
        <v>2016</v>
      </c>
    </row>
    <row r="2739" spans="1:23" ht="30" x14ac:dyDescent="0.2">
      <c r="A2739">
        <v>3248</v>
      </c>
      <c r="B2739" s="3" t="s">
        <v>3248</v>
      </c>
      <c r="C2739" s="3" t="s">
        <v>7358</v>
      </c>
      <c r="D2739">
        <v>12000</v>
      </c>
      <c r="E2739">
        <v>12095</v>
      </c>
      <c r="F2739" t="s">
        <v>8219</v>
      </c>
      <c r="G2739" t="s">
        <v>8224</v>
      </c>
      <c r="H2739" t="s">
        <v>8246</v>
      </c>
      <c r="I2739">
        <v>1428178757</v>
      </c>
      <c r="J2739">
        <v>1425590357</v>
      </c>
      <c r="K2739" t="b">
        <v>1</v>
      </c>
      <c r="L2739">
        <v>200</v>
      </c>
      <c r="M2739" t="b">
        <v>1</v>
      </c>
      <c r="N2739" t="s">
        <v>8271</v>
      </c>
      <c r="O2739" s="8">
        <f t="shared" si="294"/>
        <v>100.79166666666666</v>
      </c>
      <c r="P2739" s="9">
        <f t="shared" si="295"/>
        <v>60.475000000000001</v>
      </c>
      <c r="Q2739" t="s">
        <v>8317</v>
      </c>
      <c r="R2739" t="s">
        <v>8318</v>
      </c>
      <c r="S2739" s="13">
        <f t="shared" si="296"/>
        <v>42068.68005787037</v>
      </c>
      <c r="T2739" s="14">
        <f t="shared" si="297"/>
        <v>42098.638391203705</v>
      </c>
      <c r="U2739" s="13" t="str">
        <f t="shared" si="298"/>
        <v>Mar</v>
      </c>
      <c r="V2739" t="str">
        <f t="shared" si="299"/>
        <v>Apr</v>
      </c>
      <c r="W2739" t="str">
        <f t="shared" si="300"/>
        <v>2015</v>
      </c>
    </row>
    <row r="2740" spans="1:23" ht="45" x14ac:dyDescent="0.2">
      <c r="A2740">
        <v>3279</v>
      </c>
      <c r="B2740" s="3" t="s">
        <v>3279</v>
      </c>
      <c r="C2740" s="3" t="s">
        <v>7389</v>
      </c>
      <c r="D2740">
        <v>5800</v>
      </c>
      <c r="E2740">
        <v>6628</v>
      </c>
      <c r="F2740" t="s">
        <v>8219</v>
      </c>
      <c r="G2740" t="s">
        <v>8224</v>
      </c>
      <c r="H2740" t="s">
        <v>8246</v>
      </c>
      <c r="I2740">
        <v>1459474059</v>
      </c>
      <c r="J2740">
        <v>1456885659</v>
      </c>
      <c r="K2740" t="b">
        <v>0</v>
      </c>
      <c r="L2740">
        <v>63</v>
      </c>
      <c r="M2740" t="b">
        <v>1</v>
      </c>
      <c r="N2740" t="s">
        <v>8271</v>
      </c>
      <c r="O2740" s="8">
        <f t="shared" si="294"/>
        <v>114.27586206896552</v>
      </c>
      <c r="P2740" s="9">
        <f t="shared" si="295"/>
        <v>105.2063492063492</v>
      </c>
      <c r="Q2740" t="s">
        <v>8317</v>
      </c>
      <c r="R2740" t="s">
        <v>8318</v>
      </c>
      <c r="S2740" s="13">
        <f t="shared" si="296"/>
        <v>42430.894201388888</v>
      </c>
      <c r="T2740" s="14">
        <f t="shared" si="297"/>
        <v>42460.852534722224</v>
      </c>
      <c r="U2740" s="13" t="str">
        <f t="shared" si="298"/>
        <v>Mar</v>
      </c>
      <c r="V2740" t="str">
        <f t="shared" si="299"/>
        <v>Mar</v>
      </c>
      <c r="W2740" t="str">
        <f t="shared" si="300"/>
        <v>2016</v>
      </c>
    </row>
    <row r="2741" spans="1:23" ht="45" x14ac:dyDescent="0.2">
      <c r="A2741">
        <v>3282</v>
      </c>
      <c r="B2741" s="3" t="s">
        <v>3282</v>
      </c>
      <c r="C2741" s="3" t="s">
        <v>7392</v>
      </c>
      <c r="D2741">
        <v>31000</v>
      </c>
      <c r="E2741">
        <v>31820.5</v>
      </c>
      <c r="F2741" t="s">
        <v>8219</v>
      </c>
      <c r="G2741" t="s">
        <v>8224</v>
      </c>
      <c r="H2741" t="s">
        <v>8246</v>
      </c>
      <c r="I2741">
        <v>1461904788</v>
      </c>
      <c r="J2741">
        <v>1458103188</v>
      </c>
      <c r="K2741" t="b">
        <v>0</v>
      </c>
      <c r="L2741">
        <v>237</v>
      </c>
      <c r="M2741" t="b">
        <v>1</v>
      </c>
      <c r="N2741" t="s">
        <v>8271</v>
      </c>
      <c r="O2741" s="8">
        <f t="shared" si="294"/>
        <v>102.6467741935484</v>
      </c>
      <c r="P2741" s="9">
        <f t="shared" si="295"/>
        <v>134.26371308016877</v>
      </c>
      <c r="Q2741" t="s">
        <v>8317</v>
      </c>
      <c r="R2741" t="s">
        <v>8318</v>
      </c>
      <c r="S2741" s="13">
        <f t="shared" si="296"/>
        <v>42444.985972222225</v>
      </c>
      <c r="T2741" s="14">
        <f t="shared" si="297"/>
        <v>42488.985972222225</v>
      </c>
      <c r="U2741" s="13" t="str">
        <f t="shared" si="298"/>
        <v>Mar</v>
      </c>
      <c r="V2741" t="str">
        <f t="shared" si="299"/>
        <v>Apr</v>
      </c>
      <c r="W2741" t="str">
        <f t="shared" si="300"/>
        <v>2016</v>
      </c>
    </row>
    <row r="2742" spans="1:23" ht="45" x14ac:dyDescent="0.2">
      <c r="A2742">
        <v>3308</v>
      </c>
      <c r="B2742" s="3" t="s">
        <v>3308</v>
      </c>
      <c r="C2742" s="3" t="s">
        <v>7418</v>
      </c>
      <c r="D2742">
        <v>3500</v>
      </c>
      <c r="E2742">
        <v>4280</v>
      </c>
      <c r="F2742" t="s">
        <v>8219</v>
      </c>
      <c r="G2742" t="s">
        <v>8224</v>
      </c>
      <c r="H2742" t="s">
        <v>8246</v>
      </c>
      <c r="I2742">
        <v>1460581365</v>
      </c>
      <c r="J2742">
        <v>1458766965</v>
      </c>
      <c r="K2742" t="b">
        <v>0</v>
      </c>
      <c r="L2742">
        <v>57</v>
      </c>
      <c r="M2742" t="b">
        <v>1</v>
      </c>
      <c r="N2742" t="s">
        <v>8271</v>
      </c>
      <c r="O2742" s="8">
        <f t="shared" si="294"/>
        <v>122.28571428571429</v>
      </c>
      <c r="P2742" s="9">
        <f t="shared" si="295"/>
        <v>75.087719298245617</v>
      </c>
      <c r="Q2742" t="s">
        <v>8317</v>
      </c>
      <c r="R2742" t="s">
        <v>8318</v>
      </c>
      <c r="S2742" s="13">
        <f t="shared" si="296"/>
        <v>42452.668576388889</v>
      </c>
      <c r="T2742" s="14">
        <f t="shared" si="297"/>
        <v>42473.668576388889</v>
      </c>
      <c r="U2742" s="13" t="str">
        <f t="shared" si="298"/>
        <v>Mar</v>
      </c>
      <c r="V2742" t="str">
        <f t="shared" si="299"/>
        <v>Apr</v>
      </c>
      <c r="W2742" t="str">
        <f t="shared" si="300"/>
        <v>2016</v>
      </c>
    </row>
    <row r="2743" spans="1:23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94"/>
        <v>0.43750000000000006</v>
      </c>
      <c r="P2743" s="9">
        <f t="shared" si="295"/>
        <v>8.75</v>
      </c>
      <c r="Q2743" t="s">
        <v>8322</v>
      </c>
      <c r="R2743" t="s">
        <v>8358</v>
      </c>
      <c r="S2743" s="13">
        <f t="shared" si="296"/>
        <v>41911.449097222219</v>
      </c>
      <c r="T2743" s="14">
        <f t="shared" si="297"/>
        <v>41931.879861111105</v>
      </c>
      <c r="U2743" s="13" t="str">
        <f t="shared" si="298"/>
        <v>Sep</v>
      </c>
      <c r="V2743" t="str">
        <f t="shared" si="299"/>
        <v>Oct</v>
      </c>
      <c r="W2743" t="str">
        <f t="shared" si="300"/>
        <v>2014</v>
      </c>
    </row>
    <row r="2744" spans="1:23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94"/>
        <v>29.24</v>
      </c>
      <c r="P2744" s="9">
        <f t="shared" si="295"/>
        <v>40.611111111111114</v>
      </c>
      <c r="Q2744" t="s">
        <v>8322</v>
      </c>
      <c r="R2744" t="s">
        <v>8358</v>
      </c>
      <c r="S2744" s="13">
        <f t="shared" si="296"/>
        <v>41030.511423611111</v>
      </c>
      <c r="T2744" s="14">
        <f t="shared" si="297"/>
        <v>41044.511423611111</v>
      </c>
      <c r="U2744" s="13" t="str">
        <f t="shared" si="298"/>
        <v>May</v>
      </c>
      <c r="V2744" t="str">
        <f t="shared" si="299"/>
        <v>May</v>
      </c>
      <c r="W2744" t="str">
        <f t="shared" si="300"/>
        <v>2012</v>
      </c>
    </row>
    <row r="2745" spans="1:23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94"/>
        <v>0</v>
      </c>
      <c r="P2745" s="9">
        <f t="shared" si="295"/>
        <v>0</v>
      </c>
      <c r="Q2745" t="s">
        <v>8322</v>
      </c>
      <c r="R2745" t="s">
        <v>8358</v>
      </c>
      <c r="S2745" s="13">
        <f t="shared" si="296"/>
        <v>42632.120451388888</v>
      </c>
      <c r="T2745" s="14">
        <f t="shared" si="297"/>
        <v>42662.120451388888</v>
      </c>
      <c r="U2745" s="13" t="str">
        <f t="shared" si="298"/>
        <v>Sep</v>
      </c>
      <c r="V2745" t="str">
        <f t="shared" si="299"/>
        <v>Oct</v>
      </c>
      <c r="W2745" t="str">
        <f t="shared" si="300"/>
        <v>2016</v>
      </c>
    </row>
    <row r="2746" spans="1:23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94"/>
        <v>5.21875</v>
      </c>
      <c r="P2746" s="9">
        <f t="shared" si="295"/>
        <v>37.954545454545453</v>
      </c>
      <c r="Q2746" t="s">
        <v>8322</v>
      </c>
      <c r="R2746" t="s">
        <v>8358</v>
      </c>
      <c r="S2746" s="13">
        <f t="shared" si="296"/>
        <v>40937.854143518518</v>
      </c>
      <c r="T2746" s="14">
        <f t="shared" si="297"/>
        <v>40967.854143518518</v>
      </c>
      <c r="U2746" s="13" t="str">
        <f t="shared" si="298"/>
        <v>Jan</v>
      </c>
      <c r="V2746" t="str">
        <f t="shared" si="299"/>
        <v>Feb</v>
      </c>
      <c r="W2746" t="str">
        <f t="shared" si="300"/>
        <v>2012</v>
      </c>
    </row>
    <row r="2747" spans="1:23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94"/>
        <v>21.887499999999999</v>
      </c>
      <c r="P2747" s="9">
        <f t="shared" si="295"/>
        <v>35.734693877551024</v>
      </c>
      <c r="Q2747" t="s">
        <v>8322</v>
      </c>
      <c r="R2747" t="s">
        <v>8358</v>
      </c>
      <c r="S2747" s="13">
        <f t="shared" si="296"/>
        <v>41044.779722222222</v>
      </c>
      <c r="T2747" s="14">
        <f t="shared" si="297"/>
        <v>41104.779722222222</v>
      </c>
      <c r="U2747" s="13" t="str">
        <f t="shared" si="298"/>
        <v>May</v>
      </c>
      <c r="V2747" t="str">
        <f t="shared" si="299"/>
        <v>Jul</v>
      </c>
      <c r="W2747" t="str">
        <f t="shared" si="300"/>
        <v>2012</v>
      </c>
    </row>
    <row r="2748" spans="1:23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94"/>
        <v>26.700000000000003</v>
      </c>
      <c r="P2748" s="9">
        <f t="shared" si="295"/>
        <v>42.157894736842103</v>
      </c>
      <c r="Q2748" t="s">
        <v>8322</v>
      </c>
      <c r="R2748" t="s">
        <v>8358</v>
      </c>
      <c r="S2748" s="13">
        <f t="shared" si="296"/>
        <v>41850.57304398148</v>
      </c>
      <c r="T2748" s="14">
        <f t="shared" si="297"/>
        <v>41880.57304398148</v>
      </c>
      <c r="U2748" s="13" t="str">
        <f t="shared" si="298"/>
        <v>Jul</v>
      </c>
      <c r="V2748" t="str">
        <f t="shared" si="299"/>
        <v>Aug</v>
      </c>
      <c r="W2748" t="str">
        <f t="shared" si="300"/>
        <v>2014</v>
      </c>
    </row>
    <row r="2749" spans="1:23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94"/>
        <v>28.000000000000004</v>
      </c>
      <c r="P2749" s="9">
        <f t="shared" si="295"/>
        <v>35</v>
      </c>
      <c r="Q2749" t="s">
        <v>8322</v>
      </c>
      <c r="R2749" t="s">
        <v>8358</v>
      </c>
      <c r="S2749" s="13">
        <f t="shared" si="296"/>
        <v>41044.439780092587</v>
      </c>
      <c r="T2749" s="14">
        <f t="shared" si="297"/>
        <v>41075.923611111109</v>
      </c>
      <c r="U2749" s="13" t="str">
        <f t="shared" si="298"/>
        <v>May</v>
      </c>
      <c r="V2749" t="str">
        <f t="shared" si="299"/>
        <v>Jun</v>
      </c>
      <c r="W2749" t="str">
        <f t="shared" si="300"/>
        <v>2012</v>
      </c>
    </row>
    <row r="2750" spans="1:23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94"/>
        <v>1.06</v>
      </c>
      <c r="P2750" s="9">
        <f t="shared" si="295"/>
        <v>13.25</v>
      </c>
      <c r="Q2750" t="s">
        <v>8322</v>
      </c>
      <c r="R2750" t="s">
        <v>8358</v>
      </c>
      <c r="S2750" s="13">
        <f t="shared" si="296"/>
        <v>42585.502337962964</v>
      </c>
      <c r="T2750" s="14">
        <f t="shared" si="297"/>
        <v>42615.502337962964</v>
      </c>
      <c r="U2750" s="13" t="str">
        <f t="shared" si="298"/>
        <v>Aug</v>
      </c>
      <c r="V2750" t="str">
        <f t="shared" si="299"/>
        <v>Sep</v>
      </c>
      <c r="W2750" t="str">
        <f t="shared" si="300"/>
        <v>2016</v>
      </c>
    </row>
    <row r="2751" spans="1:23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94"/>
        <v>1.0999999999999999</v>
      </c>
      <c r="P2751" s="9">
        <f t="shared" si="295"/>
        <v>55</v>
      </c>
      <c r="Q2751" t="s">
        <v>8322</v>
      </c>
      <c r="R2751" t="s">
        <v>8358</v>
      </c>
      <c r="S2751" s="13">
        <f t="shared" si="296"/>
        <v>42068.59070601852</v>
      </c>
      <c r="T2751" s="14">
        <f t="shared" si="297"/>
        <v>42098.549039351848</v>
      </c>
      <c r="U2751" s="13" t="str">
        <f t="shared" si="298"/>
        <v>Mar</v>
      </c>
      <c r="V2751" t="str">
        <f t="shared" si="299"/>
        <v>Apr</v>
      </c>
      <c r="W2751" t="str">
        <f t="shared" si="300"/>
        <v>2015</v>
      </c>
    </row>
    <row r="2752" spans="1:23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94"/>
        <v>0</v>
      </c>
      <c r="P2752" s="9">
        <f t="shared" si="295"/>
        <v>0</v>
      </c>
      <c r="Q2752" t="s">
        <v>8322</v>
      </c>
      <c r="R2752" t="s">
        <v>8358</v>
      </c>
      <c r="S2752" s="13">
        <f t="shared" si="296"/>
        <v>41078.691493055558</v>
      </c>
      <c r="T2752" s="14">
        <f t="shared" si="297"/>
        <v>41090.625</v>
      </c>
      <c r="U2752" s="13" t="str">
        <f t="shared" si="298"/>
        <v>Jun</v>
      </c>
      <c r="V2752" t="str">
        <f t="shared" si="299"/>
        <v>Jun</v>
      </c>
      <c r="W2752" t="str">
        <f t="shared" si="300"/>
        <v>2012</v>
      </c>
    </row>
    <row r="2753" spans="1:23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94"/>
        <v>0</v>
      </c>
      <c r="P2753" s="9">
        <f t="shared" si="295"/>
        <v>0</v>
      </c>
      <c r="Q2753" t="s">
        <v>8322</v>
      </c>
      <c r="R2753" t="s">
        <v>8358</v>
      </c>
      <c r="S2753" s="13">
        <f t="shared" si="296"/>
        <v>41747.678726851846</v>
      </c>
      <c r="T2753" s="14">
        <f t="shared" si="297"/>
        <v>41807.678726851846</v>
      </c>
      <c r="U2753" s="13" t="str">
        <f t="shared" si="298"/>
        <v>Apr</v>
      </c>
      <c r="V2753" t="str">
        <f t="shared" si="299"/>
        <v>Jun</v>
      </c>
      <c r="W2753" t="str">
        <f t="shared" si="300"/>
        <v>2014</v>
      </c>
    </row>
    <row r="2754" spans="1:23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301">(E2754/D2754)*100</f>
        <v>11.458333333333332</v>
      </c>
      <c r="P2754" s="9">
        <f t="shared" ref="P2754:P2817" si="302">IFERROR(E2754/L2754,0)</f>
        <v>39.285714285714285</v>
      </c>
      <c r="Q2754" t="s">
        <v>8322</v>
      </c>
      <c r="R2754" t="s">
        <v>8358</v>
      </c>
      <c r="S2754" s="13">
        <f t="shared" ref="S2754:S2817" si="303">(J2754/86400)+25569+(-5/24)</f>
        <v>40855.556759259256</v>
      </c>
      <c r="T2754" s="14">
        <f t="shared" ref="T2754:T2817" si="304">(I2754/86400)+25569+(-5/24)</f>
        <v>40895.556759259256</v>
      </c>
      <c r="U2754" s="13" t="str">
        <f t="shared" ref="U2754:U2817" si="305">TEXT((S2754),"mmm")</f>
        <v>Nov</v>
      </c>
      <c r="V2754" t="str">
        <f t="shared" ref="V2754:V2817" si="306">TEXT((T2754),"mmm")</f>
        <v>Dec</v>
      </c>
      <c r="W2754" t="str">
        <f t="shared" ref="W2754:W2817" si="307">TEXT((S2754),"yyyy")</f>
        <v>2011</v>
      </c>
    </row>
    <row r="2755" spans="1:23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301"/>
        <v>19</v>
      </c>
      <c r="P2755" s="9">
        <f t="shared" si="302"/>
        <v>47.5</v>
      </c>
      <c r="Q2755" t="s">
        <v>8322</v>
      </c>
      <c r="R2755" t="s">
        <v>8358</v>
      </c>
      <c r="S2755" s="13">
        <f t="shared" si="303"/>
        <v>41117.692395833328</v>
      </c>
      <c r="T2755" s="14">
        <f t="shared" si="304"/>
        <v>41147.692395833328</v>
      </c>
      <c r="U2755" s="13" t="str">
        <f t="shared" si="305"/>
        <v>Jul</v>
      </c>
      <c r="V2755" t="str">
        <f t="shared" si="306"/>
        <v>Aug</v>
      </c>
      <c r="W2755" t="str">
        <f t="shared" si="307"/>
        <v>2012</v>
      </c>
    </row>
    <row r="2756" spans="1:23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01"/>
        <v>0</v>
      </c>
      <c r="P2756" s="9">
        <f t="shared" si="302"/>
        <v>0</v>
      </c>
      <c r="Q2756" t="s">
        <v>8322</v>
      </c>
      <c r="R2756" t="s">
        <v>8358</v>
      </c>
      <c r="S2756" s="13">
        <f t="shared" si="303"/>
        <v>41863.427673611106</v>
      </c>
      <c r="T2756" s="14">
        <f t="shared" si="304"/>
        <v>41893.427673611106</v>
      </c>
      <c r="U2756" s="13" t="str">
        <f t="shared" si="305"/>
        <v>Aug</v>
      </c>
      <c r="V2756" t="str">
        <f t="shared" si="306"/>
        <v>Sep</v>
      </c>
      <c r="W2756" t="str">
        <f t="shared" si="307"/>
        <v>2014</v>
      </c>
    </row>
    <row r="2757" spans="1:23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01"/>
        <v>52</v>
      </c>
      <c r="P2757" s="9">
        <f t="shared" si="302"/>
        <v>17.333333333333332</v>
      </c>
      <c r="Q2757" t="s">
        <v>8322</v>
      </c>
      <c r="R2757" t="s">
        <v>8358</v>
      </c>
      <c r="S2757" s="13">
        <f t="shared" si="303"/>
        <v>42072.582488425927</v>
      </c>
      <c r="T2757" s="14">
        <f t="shared" si="304"/>
        <v>42102.582488425927</v>
      </c>
      <c r="U2757" s="13" t="str">
        <f t="shared" si="305"/>
        <v>Mar</v>
      </c>
      <c r="V2757" t="str">
        <f t="shared" si="306"/>
        <v>Apr</v>
      </c>
      <c r="W2757" t="str">
        <f t="shared" si="307"/>
        <v>2015</v>
      </c>
    </row>
    <row r="2758" spans="1:23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01"/>
        <v>10.48</v>
      </c>
      <c r="P2758" s="9">
        <f t="shared" si="302"/>
        <v>31.757575757575758</v>
      </c>
      <c r="Q2758" t="s">
        <v>8322</v>
      </c>
      <c r="R2758" t="s">
        <v>8358</v>
      </c>
      <c r="S2758" s="13">
        <f t="shared" si="303"/>
        <v>41620.692141203697</v>
      </c>
      <c r="T2758" s="14">
        <f t="shared" si="304"/>
        <v>41650.692141203697</v>
      </c>
      <c r="U2758" s="13" t="str">
        <f t="shared" si="305"/>
        <v>Dec</v>
      </c>
      <c r="V2758" t="str">
        <f t="shared" si="306"/>
        <v>Jan</v>
      </c>
      <c r="W2758" t="str">
        <f t="shared" si="307"/>
        <v>2013</v>
      </c>
    </row>
    <row r="2759" spans="1:23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01"/>
        <v>0.66666666666666674</v>
      </c>
      <c r="P2759" s="9">
        <f t="shared" si="302"/>
        <v>5</v>
      </c>
      <c r="Q2759" t="s">
        <v>8322</v>
      </c>
      <c r="R2759" t="s">
        <v>8358</v>
      </c>
      <c r="S2759" s="13">
        <f t="shared" si="303"/>
        <v>42573.448287037034</v>
      </c>
      <c r="T2759" s="14">
        <f t="shared" si="304"/>
        <v>42588.448287037034</v>
      </c>
      <c r="U2759" s="13" t="str">
        <f t="shared" si="305"/>
        <v>Jul</v>
      </c>
      <c r="V2759" t="str">
        <f t="shared" si="306"/>
        <v>Aug</v>
      </c>
      <c r="W2759" t="str">
        <f t="shared" si="307"/>
        <v>2016</v>
      </c>
    </row>
    <row r="2760" spans="1:23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01"/>
        <v>11.700000000000001</v>
      </c>
      <c r="P2760" s="9">
        <f t="shared" si="302"/>
        <v>39</v>
      </c>
      <c r="Q2760" t="s">
        <v>8322</v>
      </c>
      <c r="R2760" t="s">
        <v>8358</v>
      </c>
      <c r="S2760" s="13">
        <f t="shared" si="303"/>
        <v>42639.23359953703</v>
      </c>
      <c r="T2760" s="14">
        <f t="shared" si="304"/>
        <v>42653.23359953703</v>
      </c>
      <c r="U2760" s="13" t="str">
        <f t="shared" si="305"/>
        <v>Sep</v>
      </c>
      <c r="V2760" t="str">
        <f t="shared" si="306"/>
        <v>Oct</v>
      </c>
      <c r="W2760" t="str">
        <f t="shared" si="307"/>
        <v>2016</v>
      </c>
    </row>
    <row r="2761" spans="1:23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01"/>
        <v>10.5</v>
      </c>
      <c r="P2761" s="9">
        <f t="shared" si="302"/>
        <v>52.5</v>
      </c>
      <c r="Q2761" t="s">
        <v>8322</v>
      </c>
      <c r="R2761" t="s">
        <v>8358</v>
      </c>
      <c r="S2761" s="13">
        <f t="shared" si="303"/>
        <v>42524.158171296294</v>
      </c>
      <c r="T2761" s="14">
        <f t="shared" si="304"/>
        <v>42567.158171296294</v>
      </c>
      <c r="U2761" s="13" t="str">
        <f t="shared" si="305"/>
        <v>Jun</v>
      </c>
      <c r="V2761" t="str">
        <f t="shared" si="306"/>
        <v>Jul</v>
      </c>
      <c r="W2761" t="str">
        <f t="shared" si="307"/>
        <v>2016</v>
      </c>
    </row>
    <row r="2762" spans="1:23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01"/>
        <v>0</v>
      </c>
      <c r="P2762" s="9">
        <f t="shared" si="302"/>
        <v>0</v>
      </c>
      <c r="Q2762" t="s">
        <v>8322</v>
      </c>
      <c r="R2762" t="s">
        <v>8358</v>
      </c>
      <c r="S2762" s="13">
        <f t="shared" si="303"/>
        <v>41415.252986111111</v>
      </c>
      <c r="T2762" s="14">
        <f t="shared" si="304"/>
        <v>41445.252986111111</v>
      </c>
      <c r="U2762" s="13" t="str">
        <f t="shared" si="305"/>
        <v>May</v>
      </c>
      <c r="V2762" t="str">
        <f t="shared" si="306"/>
        <v>Jun</v>
      </c>
      <c r="W2762" t="str">
        <f t="shared" si="307"/>
        <v>2013</v>
      </c>
    </row>
    <row r="2763" spans="1:23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01"/>
        <v>0.72</v>
      </c>
      <c r="P2763" s="9">
        <f t="shared" si="302"/>
        <v>9</v>
      </c>
      <c r="Q2763" t="s">
        <v>8322</v>
      </c>
      <c r="R2763" t="s">
        <v>8358</v>
      </c>
      <c r="S2763" s="13">
        <f t="shared" si="303"/>
        <v>41246.85524305555</v>
      </c>
      <c r="T2763" s="14">
        <f t="shared" si="304"/>
        <v>41276.85524305555</v>
      </c>
      <c r="U2763" s="13" t="str">
        <f t="shared" si="305"/>
        <v>Dec</v>
      </c>
      <c r="V2763" t="str">
        <f t="shared" si="306"/>
        <v>Jan</v>
      </c>
      <c r="W2763" t="str">
        <f t="shared" si="307"/>
        <v>2012</v>
      </c>
    </row>
    <row r="2764" spans="1:23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01"/>
        <v>0.76923076923076927</v>
      </c>
      <c r="P2764" s="9">
        <f t="shared" si="302"/>
        <v>25</v>
      </c>
      <c r="Q2764" t="s">
        <v>8322</v>
      </c>
      <c r="R2764" t="s">
        <v>8358</v>
      </c>
      <c r="S2764" s="13">
        <f t="shared" si="303"/>
        <v>40926.828645833331</v>
      </c>
      <c r="T2764" s="14">
        <f t="shared" si="304"/>
        <v>40986.786979166667</v>
      </c>
      <c r="U2764" s="13" t="str">
        <f t="shared" si="305"/>
        <v>Jan</v>
      </c>
      <c r="V2764" t="str">
        <f t="shared" si="306"/>
        <v>Mar</v>
      </c>
      <c r="W2764" t="str">
        <f t="shared" si="307"/>
        <v>2012</v>
      </c>
    </row>
    <row r="2765" spans="1:23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01"/>
        <v>0.22842639593908631</v>
      </c>
      <c r="P2765" s="9">
        <f t="shared" si="302"/>
        <v>30</v>
      </c>
      <c r="Q2765" t="s">
        <v>8322</v>
      </c>
      <c r="R2765" t="s">
        <v>8358</v>
      </c>
      <c r="S2765" s="13">
        <f t="shared" si="303"/>
        <v>41373.371342592589</v>
      </c>
      <c r="T2765" s="14">
        <f t="shared" si="304"/>
        <v>41418.371342592589</v>
      </c>
      <c r="U2765" s="13" t="str">
        <f t="shared" si="305"/>
        <v>Apr</v>
      </c>
      <c r="V2765" t="str">
        <f t="shared" si="306"/>
        <v>May</v>
      </c>
      <c r="W2765" t="str">
        <f t="shared" si="307"/>
        <v>2013</v>
      </c>
    </row>
    <row r="2766" spans="1:23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01"/>
        <v>1.125</v>
      </c>
      <c r="P2766" s="9">
        <f t="shared" si="302"/>
        <v>11.25</v>
      </c>
      <c r="Q2766" t="s">
        <v>8322</v>
      </c>
      <c r="R2766" t="s">
        <v>8358</v>
      </c>
      <c r="S2766" s="13">
        <f t="shared" si="303"/>
        <v>41030.083692129629</v>
      </c>
      <c r="T2766" s="14">
        <f t="shared" si="304"/>
        <v>41059.583333333328</v>
      </c>
      <c r="U2766" s="13" t="str">
        <f t="shared" si="305"/>
        <v>May</v>
      </c>
      <c r="V2766" t="str">
        <f t="shared" si="306"/>
        <v>May</v>
      </c>
      <c r="W2766" t="str">
        <f t="shared" si="307"/>
        <v>2012</v>
      </c>
    </row>
    <row r="2767" spans="1:23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01"/>
        <v>0</v>
      </c>
      <c r="P2767" s="9">
        <f t="shared" si="302"/>
        <v>0</v>
      </c>
      <c r="Q2767" t="s">
        <v>8322</v>
      </c>
      <c r="R2767" t="s">
        <v>8358</v>
      </c>
      <c r="S2767" s="13">
        <f t="shared" si="303"/>
        <v>41194.370694444442</v>
      </c>
      <c r="T2767" s="14">
        <f t="shared" si="304"/>
        <v>41210.370694444442</v>
      </c>
      <c r="U2767" s="13" t="str">
        <f t="shared" si="305"/>
        <v>Oct</v>
      </c>
      <c r="V2767" t="str">
        <f t="shared" si="306"/>
        <v>Oct</v>
      </c>
      <c r="W2767" t="str">
        <f t="shared" si="307"/>
        <v>2012</v>
      </c>
    </row>
    <row r="2768" spans="1:23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01"/>
        <v>2</v>
      </c>
      <c r="P2768" s="9">
        <f t="shared" si="302"/>
        <v>25</v>
      </c>
      <c r="Q2768" t="s">
        <v>8322</v>
      </c>
      <c r="R2768" t="s">
        <v>8358</v>
      </c>
      <c r="S2768" s="13">
        <f t="shared" si="303"/>
        <v>40736.459699074076</v>
      </c>
      <c r="T2768" s="14">
        <f t="shared" si="304"/>
        <v>40766.459699074076</v>
      </c>
      <c r="U2768" s="13" t="str">
        <f t="shared" si="305"/>
        <v>Jul</v>
      </c>
      <c r="V2768" t="str">
        <f t="shared" si="306"/>
        <v>Aug</v>
      </c>
      <c r="W2768" t="str">
        <f t="shared" si="307"/>
        <v>2011</v>
      </c>
    </row>
    <row r="2769" spans="1:23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01"/>
        <v>0.85000000000000009</v>
      </c>
      <c r="P2769" s="9">
        <f t="shared" si="302"/>
        <v>11.333333333333334</v>
      </c>
      <c r="Q2769" t="s">
        <v>8322</v>
      </c>
      <c r="R2769" t="s">
        <v>8358</v>
      </c>
      <c r="S2769" s="13">
        <f t="shared" si="303"/>
        <v>42172.750578703701</v>
      </c>
      <c r="T2769" s="14">
        <f t="shared" si="304"/>
        <v>42232.750578703701</v>
      </c>
      <c r="U2769" s="13" t="str">
        <f t="shared" si="305"/>
        <v>Jun</v>
      </c>
      <c r="V2769" t="str">
        <f t="shared" si="306"/>
        <v>Aug</v>
      </c>
      <c r="W2769" t="str">
        <f t="shared" si="307"/>
        <v>2015</v>
      </c>
    </row>
    <row r="2770" spans="1:23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01"/>
        <v>14.314285714285715</v>
      </c>
      <c r="P2770" s="9">
        <f t="shared" si="302"/>
        <v>29.470588235294116</v>
      </c>
      <c r="Q2770" t="s">
        <v>8322</v>
      </c>
      <c r="R2770" t="s">
        <v>8358</v>
      </c>
      <c r="S2770" s="13">
        <f t="shared" si="303"/>
        <v>40967.4065162037</v>
      </c>
      <c r="T2770" s="14">
        <f t="shared" si="304"/>
        <v>40997.364849537036</v>
      </c>
      <c r="U2770" s="13" t="str">
        <f t="shared" si="305"/>
        <v>Feb</v>
      </c>
      <c r="V2770" t="str">
        <f t="shared" si="306"/>
        <v>Mar</v>
      </c>
      <c r="W2770" t="str">
        <f t="shared" si="307"/>
        <v>2012</v>
      </c>
    </row>
    <row r="2771" spans="1:23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01"/>
        <v>0.25</v>
      </c>
      <c r="P2771" s="9">
        <f t="shared" si="302"/>
        <v>1</v>
      </c>
      <c r="Q2771" t="s">
        <v>8322</v>
      </c>
      <c r="R2771" t="s">
        <v>8358</v>
      </c>
      <c r="S2771" s="13">
        <f t="shared" si="303"/>
        <v>41745.617939814816</v>
      </c>
      <c r="T2771" s="14">
        <f t="shared" si="304"/>
        <v>41795.617939814816</v>
      </c>
      <c r="U2771" s="13" t="str">
        <f t="shared" si="305"/>
        <v>Apr</v>
      </c>
      <c r="V2771" t="str">
        <f t="shared" si="306"/>
        <v>Jun</v>
      </c>
      <c r="W2771" t="str">
        <f t="shared" si="307"/>
        <v>2014</v>
      </c>
    </row>
    <row r="2772" spans="1:23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01"/>
        <v>10.411249999999999</v>
      </c>
      <c r="P2772" s="9">
        <f t="shared" si="302"/>
        <v>63.098484848484851</v>
      </c>
      <c r="Q2772" t="s">
        <v>8322</v>
      </c>
      <c r="R2772" t="s">
        <v>8358</v>
      </c>
      <c r="S2772" s="13">
        <f t="shared" si="303"/>
        <v>41686.496874999997</v>
      </c>
      <c r="T2772" s="14">
        <f t="shared" si="304"/>
        <v>41716.455208333333</v>
      </c>
      <c r="U2772" s="13" t="str">
        <f t="shared" si="305"/>
        <v>Feb</v>
      </c>
      <c r="V2772" t="str">
        <f t="shared" si="306"/>
        <v>Mar</v>
      </c>
      <c r="W2772" t="str">
        <f t="shared" si="307"/>
        <v>2014</v>
      </c>
    </row>
    <row r="2773" spans="1:23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01"/>
        <v>0</v>
      </c>
      <c r="P2773" s="9">
        <f t="shared" si="302"/>
        <v>0</v>
      </c>
      <c r="Q2773" t="s">
        <v>8322</v>
      </c>
      <c r="R2773" t="s">
        <v>8358</v>
      </c>
      <c r="S2773" s="13">
        <f t="shared" si="303"/>
        <v>41257.323379629626</v>
      </c>
      <c r="T2773" s="14">
        <f t="shared" si="304"/>
        <v>41306.5</v>
      </c>
      <c r="U2773" s="13" t="str">
        <f t="shared" si="305"/>
        <v>Dec</v>
      </c>
      <c r="V2773" t="str">
        <f t="shared" si="306"/>
        <v>Feb</v>
      </c>
      <c r="W2773" t="str">
        <f t="shared" si="307"/>
        <v>2012</v>
      </c>
    </row>
    <row r="2774" spans="1:23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01"/>
        <v>0</v>
      </c>
      <c r="P2774" s="9">
        <f t="shared" si="302"/>
        <v>0</v>
      </c>
      <c r="Q2774" t="s">
        <v>8322</v>
      </c>
      <c r="R2774" t="s">
        <v>8358</v>
      </c>
      <c r="S2774" s="13">
        <f t="shared" si="303"/>
        <v>41537.660810185182</v>
      </c>
      <c r="T2774" s="14">
        <f t="shared" si="304"/>
        <v>41552.660810185182</v>
      </c>
      <c r="U2774" s="13" t="str">
        <f t="shared" si="305"/>
        <v>Sep</v>
      </c>
      <c r="V2774" t="str">
        <f t="shared" si="306"/>
        <v>Oct</v>
      </c>
      <c r="W2774" t="str">
        <f t="shared" si="307"/>
        <v>2013</v>
      </c>
    </row>
    <row r="2775" spans="1:23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01"/>
        <v>0.18867924528301888</v>
      </c>
      <c r="P2775" s="9">
        <f t="shared" si="302"/>
        <v>1</v>
      </c>
      <c r="Q2775" t="s">
        <v>8322</v>
      </c>
      <c r="R2775" t="s">
        <v>8358</v>
      </c>
      <c r="S2775" s="13">
        <f t="shared" si="303"/>
        <v>42474.656493055554</v>
      </c>
      <c r="T2775" s="14">
        <f t="shared" si="304"/>
        <v>42484.656493055554</v>
      </c>
      <c r="U2775" s="13" t="str">
        <f t="shared" si="305"/>
        <v>Apr</v>
      </c>
      <c r="V2775" t="str">
        <f t="shared" si="306"/>
        <v>Apr</v>
      </c>
      <c r="W2775" t="str">
        <f t="shared" si="307"/>
        <v>2016</v>
      </c>
    </row>
    <row r="2776" spans="1:23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01"/>
        <v>14.249999999999998</v>
      </c>
      <c r="P2776" s="9">
        <f t="shared" si="302"/>
        <v>43.846153846153847</v>
      </c>
      <c r="Q2776" t="s">
        <v>8322</v>
      </c>
      <c r="R2776" t="s">
        <v>8358</v>
      </c>
      <c r="S2776" s="13">
        <f t="shared" si="303"/>
        <v>41310.918148148143</v>
      </c>
      <c r="T2776" s="14">
        <f t="shared" si="304"/>
        <v>41340.918148148143</v>
      </c>
      <c r="U2776" s="13" t="str">
        <f t="shared" si="305"/>
        <v>Feb</v>
      </c>
      <c r="V2776" t="str">
        <f t="shared" si="306"/>
        <v>Mar</v>
      </c>
      <c r="W2776" t="str">
        <f t="shared" si="307"/>
        <v>2013</v>
      </c>
    </row>
    <row r="2777" spans="1:23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01"/>
        <v>3</v>
      </c>
      <c r="P2777" s="9">
        <f t="shared" si="302"/>
        <v>75</v>
      </c>
      <c r="Q2777" t="s">
        <v>8322</v>
      </c>
      <c r="R2777" t="s">
        <v>8358</v>
      </c>
      <c r="S2777" s="13">
        <f t="shared" si="303"/>
        <v>40862.805023148147</v>
      </c>
      <c r="T2777" s="14">
        <f t="shared" si="304"/>
        <v>40892.805023148147</v>
      </c>
      <c r="U2777" s="13" t="str">
        <f t="shared" si="305"/>
        <v>Nov</v>
      </c>
      <c r="V2777" t="str">
        <f t="shared" si="306"/>
        <v>Dec</v>
      </c>
      <c r="W2777" t="str">
        <f t="shared" si="307"/>
        <v>2011</v>
      </c>
    </row>
    <row r="2778" spans="1:23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01"/>
        <v>7.8809523809523814</v>
      </c>
      <c r="P2778" s="9">
        <f t="shared" si="302"/>
        <v>45.972222222222221</v>
      </c>
      <c r="Q2778" t="s">
        <v>8322</v>
      </c>
      <c r="R2778" t="s">
        <v>8358</v>
      </c>
      <c r="S2778" s="13">
        <f t="shared" si="303"/>
        <v>42136.088842592588</v>
      </c>
      <c r="T2778" s="14">
        <f t="shared" si="304"/>
        <v>42167.088842592588</v>
      </c>
      <c r="U2778" s="13" t="str">
        <f t="shared" si="305"/>
        <v>May</v>
      </c>
      <c r="V2778" t="str">
        <f t="shared" si="306"/>
        <v>Jun</v>
      </c>
      <c r="W2778" t="str">
        <f t="shared" si="307"/>
        <v>2015</v>
      </c>
    </row>
    <row r="2779" spans="1:23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01"/>
        <v>0.33333333333333337</v>
      </c>
      <c r="P2779" s="9">
        <f t="shared" si="302"/>
        <v>10</v>
      </c>
      <c r="Q2779" t="s">
        <v>8322</v>
      </c>
      <c r="R2779" t="s">
        <v>8358</v>
      </c>
      <c r="S2779" s="13">
        <f t="shared" si="303"/>
        <v>42172.460694444446</v>
      </c>
      <c r="T2779" s="14">
        <f t="shared" si="304"/>
        <v>42202.460694444446</v>
      </c>
      <c r="U2779" s="13" t="str">
        <f t="shared" si="305"/>
        <v>Jun</v>
      </c>
      <c r="V2779" t="str">
        <f t="shared" si="306"/>
        <v>Jul</v>
      </c>
      <c r="W2779" t="str">
        <f t="shared" si="307"/>
        <v>2015</v>
      </c>
    </row>
    <row r="2780" spans="1:23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01"/>
        <v>25.545454545454543</v>
      </c>
      <c r="P2780" s="9">
        <f t="shared" si="302"/>
        <v>93.666666666666671</v>
      </c>
      <c r="Q2780" t="s">
        <v>8322</v>
      </c>
      <c r="R2780" t="s">
        <v>8358</v>
      </c>
      <c r="S2780" s="13">
        <f t="shared" si="303"/>
        <v>41846.769745370366</v>
      </c>
      <c r="T2780" s="14">
        <f t="shared" si="304"/>
        <v>41876.769745370366</v>
      </c>
      <c r="U2780" s="13" t="str">
        <f t="shared" si="305"/>
        <v>Jul</v>
      </c>
      <c r="V2780" t="str">
        <f t="shared" si="306"/>
        <v>Aug</v>
      </c>
      <c r="W2780" t="str">
        <f t="shared" si="307"/>
        <v>2014</v>
      </c>
    </row>
    <row r="2781" spans="1:23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01"/>
        <v>2.12</v>
      </c>
      <c r="P2781" s="9">
        <f t="shared" si="302"/>
        <v>53</v>
      </c>
      <c r="Q2781" t="s">
        <v>8322</v>
      </c>
      <c r="R2781" t="s">
        <v>8358</v>
      </c>
      <c r="S2781" s="13">
        <f t="shared" si="303"/>
        <v>42300.377557870372</v>
      </c>
      <c r="T2781" s="14">
        <f t="shared" si="304"/>
        <v>42330.419224537036</v>
      </c>
      <c r="U2781" s="13" t="str">
        <f t="shared" si="305"/>
        <v>Oct</v>
      </c>
      <c r="V2781" t="str">
        <f t="shared" si="306"/>
        <v>Nov</v>
      </c>
      <c r="W2781" t="str">
        <f t="shared" si="307"/>
        <v>2015</v>
      </c>
    </row>
    <row r="2782" spans="1:23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01"/>
        <v>0</v>
      </c>
      <c r="P2782" s="9">
        <f t="shared" si="302"/>
        <v>0</v>
      </c>
      <c r="Q2782" t="s">
        <v>8322</v>
      </c>
      <c r="R2782" t="s">
        <v>8358</v>
      </c>
      <c r="S2782" s="13">
        <f t="shared" si="303"/>
        <v>42774.239444444444</v>
      </c>
      <c r="T2782" s="14">
        <f t="shared" si="304"/>
        <v>42804.239444444444</v>
      </c>
      <c r="U2782" s="13" t="str">
        <f t="shared" si="305"/>
        <v>Feb</v>
      </c>
      <c r="V2782" t="str">
        <f t="shared" si="306"/>
        <v>Mar</v>
      </c>
      <c r="W2782" t="str">
        <f t="shared" si="307"/>
        <v>2017</v>
      </c>
    </row>
    <row r="2783" spans="1:23" ht="30" x14ac:dyDescent="0.2">
      <c r="A2783">
        <v>3318</v>
      </c>
      <c r="B2783" s="3" t="s">
        <v>3318</v>
      </c>
      <c r="C2783" s="3" t="s">
        <v>7428</v>
      </c>
      <c r="D2783">
        <v>2000</v>
      </c>
      <c r="E2783">
        <v>2512</v>
      </c>
      <c r="F2783" t="s">
        <v>8219</v>
      </c>
      <c r="G2783" t="s">
        <v>8229</v>
      </c>
      <c r="H2783" t="s">
        <v>8251</v>
      </c>
      <c r="I2783">
        <v>1460341800</v>
      </c>
      <c r="J2783">
        <v>1456902893</v>
      </c>
      <c r="K2783" t="b">
        <v>0</v>
      </c>
      <c r="L2783">
        <v>32</v>
      </c>
      <c r="M2783" t="b">
        <v>1</v>
      </c>
      <c r="N2783" t="s">
        <v>8271</v>
      </c>
      <c r="O2783" s="8">
        <f t="shared" si="301"/>
        <v>125.6</v>
      </c>
      <c r="P2783" s="9">
        <f t="shared" si="302"/>
        <v>78.5</v>
      </c>
      <c r="Q2783" t="s">
        <v>8317</v>
      </c>
      <c r="R2783" t="s">
        <v>8318</v>
      </c>
      <c r="S2783" s="13">
        <f t="shared" si="303"/>
        <v>42431.093668981477</v>
      </c>
      <c r="T2783" s="14">
        <f t="shared" si="304"/>
        <v>42470.895833333336</v>
      </c>
      <c r="U2783" s="13" t="str">
        <f t="shared" si="305"/>
        <v>Mar</v>
      </c>
      <c r="V2783" t="str">
        <f t="shared" si="306"/>
        <v>Apr</v>
      </c>
      <c r="W2783" t="str">
        <f t="shared" si="307"/>
        <v>2016</v>
      </c>
    </row>
    <row r="2784" spans="1:23" ht="45" x14ac:dyDescent="0.2">
      <c r="A2784">
        <v>3325</v>
      </c>
      <c r="B2784" s="3" t="s">
        <v>3325</v>
      </c>
      <c r="C2784" s="3" t="s">
        <v>7435</v>
      </c>
      <c r="D2784">
        <v>400</v>
      </c>
      <c r="E2784">
        <v>450</v>
      </c>
      <c r="F2784" t="s">
        <v>8219</v>
      </c>
      <c r="G2784" t="s">
        <v>8225</v>
      </c>
      <c r="H2784" t="s">
        <v>8247</v>
      </c>
      <c r="I2784">
        <v>1428256277</v>
      </c>
      <c r="J2784">
        <v>1425235877</v>
      </c>
      <c r="K2784" t="b">
        <v>0</v>
      </c>
      <c r="L2784">
        <v>15</v>
      </c>
      <c r="M2784" t="b">
        <v>1</v>
      </c>
      <c r="N2784" t="s">
        <v>8271</v>
      </c>
      <c r="O2784" s="8">
        <f t="shared" si="301"/>
        <v>112.5</v>
      </c>
      <c r="P2784" s="9">
        <f t="shared" si="302"/>
        <v>30</v>
      </c>
      <c r="Q2784" t="s">
        <v>8317</v>
      </c>
      <c r="R2784" t="s">
        <v>8318</v>
      </c>
      <c r="S2784" s="13">
        <f t="shared" si="303"/>
        <v>42064.577280092592</v>
      </c>
      <c r="T2784" s="14">
        <f t="shared" si="304"/>
        <v>42099.535613425927</v>
      </c>
      <c r="U2784" s="13" t="str">
        <f t="shared" si="305"/>
        <v>Mar</v>
      </c>
      <c r="V2784" t="str">
        <f t="shared" si="306"/>
        <v>Apr</v>
      </c>
      <c r="W2784" t="str">
        <f t="shared" si="307"/>
        <v>2015</v>
      </c>
    </row>
    <row r="2785" spans="1:23" ht="45" x14ac:dyDescent="0.2">
      <c r="A2785">
        <v>3330</v>
      </c>
      <c r="B2785" s="3" t="s">
        <v>3330</v>
      </c>
      <c r="C2785" s="3" t="s">
        <v>7440</v>
      </c>
      <c r="D2785">
        <v>1500</v>
      </c>
      <c r="E2785">
        <v>1594</v>
      </c>
      <c r="F2785" t="s">
        <v>8219</v>
      </c>
      <c r="G2785" t="s">
        <v>8225</v>
      </c>
      <c r="H2785" t="s">
        <v>8247</v>
      </c>
      <c r="I2785">
        <v>1427919468</v>
      </c>
      <c r="J2785">
        <v>1425331068</v>
      </c>
      <c r="K2785" t="b">
        <v>0</v>
      </c>
      <c r="L2785">
        <v>69</v>
      </c>
      <c r="M2785" t="b">
        <v>1</v>
      </c>
      <c r="N2785" t="s">
        <v>8271</v>
      </c>
      <c r="O2785" s="8">
        <f t="shared" si="301"/>
        <v>106.26666666666667</v>
      </c>
      <c r="P2785" s="9">
        <f t="shared" si="302"/>
        <v>23.10144927536232</v>
      </c>
      <c r="Q2785" t="s">
        <v>8317</v>
      </c>
      <c r="R2785" t="s">
        <v>8318</v>
      </c>
      <c r="S2785" s="13">
        <f t="shared" si="303"/>
        <v>42065.679027777776</v>
      </c>
      <c r="T2785" s="14">
        <f t="shared" si="304"/>
        <v>42095.637361111112</v>
      </c>
      <c r="U2785" s="13" t="str">
        <f t="shared" si="305"/>
        <v>Mar</v>
      </c>
      <c r="V2785" t="str">
        <f t="shared" si="306"/>
        <v>Apr</v>
      </c>
      <c r="W2785" t="str">
        <f t="shared" si="307"/>
        <v>2015</v>
      </c>
    </row>
    <row r="2786" spans="1:23" ht="45" x14ac:dyDescent="0.2">
      <c r="A2786">
        <v>3336</v>
      </c>
      <c r="B2786" s="3" t="s">
        <v>3336</v>
      </c>
      <c r="C2786" s="3" t="s">
        <v>7446</v>
      </c>
      <c r="D2786">
        <v>250</v>
      </c>
      <c r="E2786">
        <v>250</v>
      </c>
      <c r="F2786" t="s">
        <v>8219</v>
      </c>
      <c r="G2786" t="s">
        <v>8225</v>
      </c>
      <c r="H2786" t="s">
        <v>8247</v>
      </c>
      <c r="I2786">
        <v>1459845246</v>
      </c>
      <c r="J2786">
        <v>1457429646</v>
      </c>
      <c r="K2786" t="b">
        <v>0</v>
      </c>
      <c r="L2786">
        <v>9</v>
      </c>
      <c r="M2786" t="b">
        <v>1</v>
      </c>
      <c r="N2786" t="s">
        <v>8271</v>
      </c>
      <c r="O2786" s="8">
        <f t="shared" si="301"/>
        <v>100</v>
      </c>
      <c r="P2786" s="9">
        <f t="shared" si="302"/>
        <v>27.777777777777779</v>
      </c>
      <c r="Q2786" t="s">
        <v>8317</v>
      </c>
      <c r="R2786" t="s">
        <v>8318</v>
      </c>
      <c r="S2786" s="13">
        <f t="shared" si="303"/>
        <v>42437.190347222218</v>
      </c>
      <c r="T2786" s="14">
        <f t="shared" si="304"/>
        <v>42465.148680555554</v>
      </c>
      <c r="U2786" s="13" t="str">
        <f t="shared" si="305"/>
        <v>Mar</v>
      </c>
      <c r="V2786" t="str">
        <f t="shared" si="306"/>
        <v>Apr</v>
      </c>
      <c r="W2786" t="str">
        <f t="shared" si="307"/>
        <v>2016</v>
      </c>
    </row>
    <row r="2787" spans="1:23" ht="45" x14ac:dyDescent="0.2">
      <c r="A2787">
        <v>3343</v>
      </c>
      <c r="B2787" s="3" t="s">
        <v>3343</v>
      </c>
      <c r="C2787" s="3" t="s">
        <v>7453</v>
      </c>
      <c r="D2787">
        <v>700</v>
      </c>
      <c r="E2787">
        <v>1200</v>
      </c>
      <c r="F2787" t="s">
        <v>8219</v>
      </c>
      <c r="G2787" t="s">
        <v>8225</v>
      </c>
      <c r="H2787" t="s">
        <v>8247</v>
      </c>
      <c r="I2787">
        <v>1460553480</v>
      </c>
      <c r="J2787">
        <v>1458770384</v>
      </c>
      <c r="K2787" t="b">
        <v>0</v>
      </c>
      <c r="L2787">
        <v>23</v>
      </c>
      <c r="M2787" t="b">
        <v>1</v>
      </c>
      <c r="N2787" t="s">
        <v>8271</v>
      </c>
      <c r="O2787" s="8">
        <f t="shared" si="301"/>
        <v>171.42857142857142</v>
      </c>
      <c r="P2787" s="9">
        <f t="shared" si="302"/>
        <v>52.173913043478258</v>
      </c>
      <c r="Q2787" t="s">
        <v>8317</v>
      </c>
      <c r="R2787" t="s">
        <v>8318</v>
      </c>
      <c r="S2787" s="13">
        <f t="shared" si="303"/>
        <v>42452.708148148151</v>
      </c>
      <c r="T2787" s="14">
        <f t="shared" si="304"/>
        <v>42473.345833333333</v>
      </c>
      <c r="U2787" s="13" t="str">
        <f t="shared" si="305"/>
        <v>Mar</v>
      </c>
      <c r="V2787" t="str">
        <f t="shared" si="306"/>
        <v>Apr</v>
      </c>
      <c r="W2787" t="str">
        <f t="shared" si="307"/>
        <v>2016</v>
      </c>
    </row>
    <row r="2788" spans="1:23" ht="45" x14ac:dyDescent="0.2">
      <c r="A2788">
        <v>3392</v>
      </c>
      <c r="B2788" s="3" t="s">
        <v>3391</v>
      </c>
      <c r="C2788" s="3" t="s">
        <v>7502</v>
      </c>
      <c r="D2788">
        <v>500</v>
      </c>
      <c r="E2788">
        <v>500</v>
      </c>
      <c r="F2788" t="s">
        <v>8219</v>
      </c>
      <c r="G2788" t="s">
        <v>8225</v>
      </c>
      <c r="H2788" t="s">
        <v>8247</v>
      </c>
      <c r="I2788">
        <v>1462565855</v>
      </c>
      <c r="J2788">
        <v>1458245855</v>
      </c>
      <c r="K2788" t="b">
        <v>0</v>
      </c>
      <c r="L2788">
        <v>12</v>
      </c>
      <c r="M2788" t="b">
        <v>1</v>
      </c>
      <c r="N2788" t="s">
        <v>8271</v>
      </c>
      <c r="O2788" s="8">
        <f t="shared" si="301"/>
        <v>100</v>
      </c>
      <c r="P2788" s="9">
        <f t="shared" si="302"/>
        <v>41.666666666666664</v>
      </c>
      <c r="Q2788" t="s">
        <v>8317</v>
      </c>
      <c r="R2788" t="s">
        <v>8318</v>
      </c>
      <c r="S2788" s="13">
        <f t="shared" si="303"/>
        <v>42446.63721064815</v>
      </c>
      <c r="T2788" s="14">
        <f t="shared" si="304"/>
        <v>42496.63721064815</v>
      </c>
      <c r="U2788" s="13" t="str">
        <f t="shared" si="305"/>
        <v>Mar</v>
      </c>
      <c r="V2788" t="str">
        <f t="shared" si="306"/>
        <v>May</v>
      </c>
      <c r="W2788" t="str">
        <f t="shared" si="307"/>
        <v>2016</v>
      </c>
    </row>
    <row r="2789" spans="1:23" ht="45" x14ac:dyDescent="0.2">
      <c r="A2789">
        <v>3416</v>
      </c>
      <c r="B2789" s="3" t="s">
        <v>3415</v>
      </c>
      <c r="C2789" s="3" t="s">
        <v>7526</v>
      </c>
      <c r="D2789">
        <v>4000</v>
      </c>
      <c r="E2789">
        <v>4784</v>
      </c>
      <c r="F2789" t="s">
        <v>8219</v>
      </c>
      <c r="G2789" t="s">
        <v>8225</v>
      </c>
      <c r="H2789" t="s">
        <v>8247</v>
      </c>
      <c r="I2789">
        <v>1429813800</v>
      </c>
      <c r="J2789">
        <v>1427363645</v>
      </c>
      <c r="K2789" t="b">
        <v>0</v>
      </c>
      <c r="L2789">
        <v>30</v>
      </c>
      <c r="M2789" t="b">
        <v>1</v>
      </c>
      <c r="N2789" t="s">
        <v>8271</v>
      </c>
      <c r="O2789" s="8">
        <f t="shared" si="301"/>
        <v>119.6</v>
      </c>
      <c r="P2789" s="9">
        <f t="shared" si="302"/>
        <v>159.46666666666667</v>
      </c>
      <c r="Q2789" t="s">
        <v>8317</v>
      </c>
      <c r="R2789" t="s">
        <v>8318</v>
      </c>
      <c r="S2789" s="13">
        <f t="shared" si="303"/>
        <v>42089.204224537032</v>
      </c>
      <c r="T2789" s="14">
        <f t="shared" si="304"/>
        <v>42117.562499999993</v>
      </c>
      <c r="U2789" s="13" t="str">
        <f t="shared" si="305"/>
        <v>Mar</v>
      </c>
      <c r="V2789" t="str">
        <f t="shared" si="306"/>
        <v>Apr</v>
      </c>
      <c r="W2789" t="str">
        <f t="shared" si="307"/>
        <v>2015</v>
      </c>
    </row>
    <row r="2790" spans="1:23" ht="60" x14ac:dyDescent="0.2">
      <c r="A2790">
        <v>3419</v>
      </c>
      <c r="B2790" s="3" t="s">
        <v>3418</v>
      </c>
      <c r="C2790" s="3" t="s">
        <v>7529</v>
      </c>
      <c r="D2790">
        <v>2750</v>
      </c>
      <c r="E2790">
        <v>2930</v>
      </c>
      <c r="F2790" t="s">
        <v>8219</v>
      </c>
      <c r="G2790" t="s">
        <v>8241</v>
      </c>
      <c r="H2790" t="s">
        <v>8249</v>
      </c>
      <c r="I2790">
        <v>1459978200</v>
      </c>
      <c r="J2790">
        <v>1458416585</v>
      </c>
      <c r="K2790" t="b">
        <v>0</v>
      </c>
      <c r="L2790">
        <v>46</v>
      </c>
      <c r="M2790" t="b">
        <v>1</v>
      </c>
      <c r="N2790" t="s">
        <v>8271</v>
      </c>
      <c r="O2790" s="8">
        <f t="shared" si="301"/>
        <v>106.54545454545455</v>
      </c>
      <c r="P2790" s="9">
        <f t="shared" si="302"/>
        <v>63.695652173913047</v>
      </c>
      <c r="Q2790" t="s">
        <v>8317</v>
      </c>
      <c r="R2790" t="s">
        <v>8318</v>
      </c>
      <c r="S2790" s="13">
        <f t="shared" si="303"/>
        <v>42448.613252314812</v>
      </c>
      <c r="T2790" s="14">
        <f t="shared" si="304"/>
        <v>42466.687499999993</v>
      </c>
      <c r="U2790" s="13" t="str">
        <f t="shared" si="305"/>
        <v>Mar</v>
      </c>
      <c r="V2790" t="str">
        <f t="shared" si="306"/>
        <v>Apr</v>
      </c>
      <c r="W2790" t="str">
        <f t="shared" si="307"/>
        <v>2016</v>
      </c>
    </row>
    <row r="2791" spans="1:23" ht="45" x14ac:dyDescent="0.2">
      <c r="A2791">
        <v>3423</v>
      </c>
      <c r="B2791" s="3" t="s">
        <v>3422</v>
      </c>
      <c r="C2791" s="3" t="s">
        <v>7533</v>
      </c>
      <c r="D2791">
        <v>250</v>
      </c>
      <c r="E2791">
        <v>350</v>
      </c>
      <c r="F2791" t="s">
        <v>8219</v>
      </c>
      <c r="G2791" t="s">
        <v>8224</v>
      </c>
      <c r="H2791" t="s">
        <v>8246</v>
      </c>
      <c r="I2791">
        <v>1429912341</v>
      </c>
      <c r="J2791">
        <v>1427320341</v>
      </c>
      <c r="K2791" t="b">
        <v>0</v>
      </c>
      <c r="L2791">
        <v>10</v>
      </c>
      <c r="M2791" t="b">
        <v>1</v>
      </c>
      <c r="N2791" t="s">
        <v>8271</v>
      </c>
      <c r="O2791" s="8">
        <f t="shared" si="301"/>
        <v>140</v>
      </c>
      <c r="P2791" s="9">
        <f t="shared" si="302"/>
        <v>35</v>
      </c>
      <c r="Q2791" t="s">
        <v>8317</v>
      </c>
      <c r="R2791" t="s">
        <v>8318</v>
      </c>
      <c r="S2791" s="13">
        <f t="shared" si="303"/>
        <v>42088.703020833331</v>
      </c>
      <c r="T2791" s="14">
        <f t="shared" si="304"/>
        <v>42118.703020833331</v>
      </c>
      <c r="U2791" s="13" t="str">
        <f t="shared" si="305"/>
        <v>Mar</v>
      </c>
      <c r="V2791" t="str">
        <f t="shared" si="306"/>
        <v>Apr</v>
      </c>
      <c r="W2791" t="str">
        <f t="shared" si="307"/>
        <v>2015</v>
      </c>
    </row>
    <row r="2792" spans="1:23" ht="45" x14ac:dyDescent="0.2">
      <c r="A2792">
        <v>3451</v>
      </c>
      <c r="B2792" s="3" t="s">
        <v>3450</v>
      </c>
      <c r="C2792" s="3" t="s">
        <v>7561</v>
      </c>
      <c r="D2792">
        <v>650</v>
      </c>
      <c r="E2792">
        <v>658</v>
      </c>
      <c r="F2792" t="s">
        <v>8219</v>
      </c>
      <c r="G2792" t="s">
        <v>8224</v>
      </c>
      <c r="H2792" t="s">
        <v>8246</v>
      </c>
      <c r="I2792">
        <v>1429636927</v>
      </c>
      <c r="J2792">
        <v>1427304127</v>
      </c>
      <c r="K2792" t="b">
        <v>0</v>
      </c>
      <c r="L2792">
        <v>16</v>
      </c>
      <c r="M2792" t="b">
        <v>1</v>
      </c>
      <c r="N2792" t="s">
        <v>8271</v>
      </c>
      <c r="O2792" s="8">
        <f t="shared" si="301"/>
        <v>101.23076923076924</v>
      </c>
      <c r="P2792" s="9">
        <f t="shared" si="302"/>
        <v>41.125</v>
      </c>
      <c r="Q2792" t="s">
        <v>8317</v>
      </c>
      <c r="R2792" t="s">
        <v>8318</v>
      </c>
      <c r="S2792" s="13">
        <f t="shared" si="303"/>
        <v>42088.515358796292</v>
      </c>
      <c r="T2792" s="14">
        <f t="shared" si="304"/>
        <v>42115.515358796292</v>
      </c>
      <c r="U2792" s="13" t="str">
        <f t="shared" si="305"/>
        <v>Mar</v>
      </c>
      <c r="V2792" t="str">
        <f t="shared" si="306"/>
        <v>Apr</v>
      </c>
      <c r="W2792" t="str">
        <f t="shared" si="307"/>
        <v>2015</v>
      </c>
    </row>
    <row r="2793" spans="1:23" ht="45" x14ac:dyDescent="0.2">
      <c r="A2793">
        <v>3469</v>
      </c>
      <c r="B2793" s="3" t="s">
        <v>3468</v>
      </c>
      <c r="C2793" s="3" t="s">
        <v>7579</v>
      </c>
      <c r="D2793">
        <v>2800</v>
      </c>
      <c r="E2793">
        <v>3175</v>
      </c>
      <c r="F2793" t="s">
        <v>8219</v>
      </c>
      <c r="G2793" t="s">
        <v>8224</v>
      </c>
      <c r="H2793" t="s">
        <v>8246</v>
      </c>
      <c r="I2793">
        <v>1461857045</v>
      </c>
      <c r="J2793">
        <v>1459265045</v>
      </c>
      <c r="K2793" t="b">
        <v>0</v>
      </c>
      <c r="L2793">
        <v>63</v>
      </c>
      <c r="M2793" t="b">
        <v>1</v>
      </c>
      <c r="N2793" t="s">
        <v>8271</v>
      </c>
      <c r="O2793" s="8">
        <f t="shared" si="301"/>
        <v>113.39285714285714</v>
      </c>
      <c r="P2793" s="9">
        <f t="shared" si="302"/>
        <v>50.396825396825399</v>
      </c>
      <c r="Q2793" t="s">
        <v>8317</v>
      </c>
      <c r="R2793" t="s">
        <v>8318</v>
      </c>
      <c r="S2793" s="13">
        <f t="shared" si="303"/>
        <v>42458.433391203704</v>
      </c>
      <c r="T2793" s="14">
        <f t="shared" si="304"/>
        <v>42488.433391203704</v>
      </c>
      <c r="U2793" s="13" t="str">
        <f t="shared" si="305"/>
        <v>Mar</v>
      </c>
      <c r="V2793" t="str">
        <f t="shared" si="306"/>
        <v>Apr</v>
      </c>
      <c r="W2793" t="str">
        <f t="shared" si="307"/>
        <v>2016</v>
      </c>
    </row>
    <row r="2794" spans="1:23" ht="45" x14ac:dyDescent="0.2">
      <c r="A2794">
        <v>3488</v>
      </c>
      <c r="B2794" s="3" t="s">
        <v>3487</v>
      </c>
      <c r="C2794" s="3" t="s">
        <v>7598</v>
      </c>
      <c r="D2794">
        <v>3000</v>
      </c>
      <c r="E2794">
        <v>3636</v>
      </c>
      <c r="F2794" t="s">
        <v>8219</v>
      </c>
      <c r="G2794" t="s">
        <v>8224</v>
      </c>
      <c r="H2794" t="s">
        <v>8246</v>
      </c>
      <c r="I2794">
        <v>1429286400</v>
      </c>
      <c r="J2794">
        <v>1427221560</v>
      </c>
      <c r="K2794" t="b">
        <v>0</v>
      </c>
      <c r="L2794">
        <v>29</v>
      </c>
      <c r="M2794" t="b">
        <v>1</v>
      </c>
      <c r="N2794" t="s">
        <v>8271</v>
      </c>
      <c r="O2794" s="8">
        <f t="shared" si="301"/>
        <v>121.2</v>
      </c>
      <c r="P2794" s="9">
        <f t="shared" si="302"/>
        <v>125.37931034482759</v>
      </c>
      <c r="Q2794" t="s">
        <v>8317</v>
      </c>
      <c r="R2794" t="s">
        <v>8318</v>
      </c>
      <c r="S2794" s="13">
        <f t="shared" si="303"/>
        <v>42087.55972222222</v>
      </c>
      <c r="T2794" s="14">
        <f t="shared" si="304"/>
        <v>42111.458333333336</v>
      </c>
      <c r="U2794" s="13" t="str">
        <f t="shared" si="305"/>
        <v>Mar</v>
      </c>
      <c r="V2794" t="str">
        <f t="shared" si="306"/>
        <v>Apr</v>
      </c>
      <c r="W2794" t="str">
        <f t="shared" si="307"/>
        <v>2015</v>
      </c>
    </row>
    <row r="2795" spans="1:23" ht="45" x14ac:dyDescent="0.2">
      <c r="A2795">
        <v>3490</v>
      </c>
      <c r="B2795" s="3" t="s">
        <v>3489</v>
      </c>
      <c r="C2795" s="3" t="s">
        <v>7600</v>
      </c>
      <c r="D2795">
        <v>1000</v>
      </c>
      <c r="E2795">
        <v>1275</v>
      </c>
      <c r="F2795" t="s">
        <v>8219</v>
      </c>
      <c r="G2795" t="s">
        <v>8224</v>
      </c>
      <c r="H2795" t="s">
        <v>8246</v>
      </c>
      <c r="I2795">
        <v>1460574924</v>
      </c>
      <c r="J2795">
        <v>1457982924</v>
      </c>
      <c r="K2795" t="b">
        <v>0</v>
      </c>
      <c r="L2795">
        <v>27</v>
      </c>
      <c r="M2795" t="b">
        <v>1</v>
      </c>
      <c r="N2795" t="s">
        <v>8271</v>
      </c>
      <c r="O2795" s="8">
        <f t="shared" si="301"/>
        <v>127.49999999999999</v>
      </c>
      <c r="P2795" s="9">
        <f t="shared" si="302"/>
        <v>47.222222222222221</v>
      </c>
      <c r="Q2795" t="s">
        <v>8317</v>
      </c>
      <c r="R2795" t="s">
        <v>8318</v>
      </c>
      <c r="S2795" s="13">
        <f t="shared" si="303"/>
        <v>42443.594027777777</v>
      </c>
      <c r="T2795" s="14">
        <f t="shared" si="304"/>
        <v>42473.594027777777</v>
      </c>
      <c r="U2795" s="13" t="str">
        <f t="shared" si="305"/>
        <v>Mar</v>
      </c>
      <c r="V2795" t="str">
        <f t="shared" si="306"/>
        <v>Apr</v>
      </c>
      <c r="W2795" t="str">
        <f t="shared" si="307"/>
        <v>2016</v>
      </c>
    </row>
    <row r="2796" spans="1:23" ht="45" x14ac:dyDescent="0.2">
      <c r="A2796">
        <v>3498</v>
      </c>
      <c r="B2796" s="3" t="s">
        <v>3497</v>
      </c>
      <c r="C2796" s="3" t="s">
        <v>7608</v>
      </c>
      <c r="D2796">
        <v>1650</v>
      </c>
      <c r="E2796">
        <v>1690</v>
      </c>
      <c r="F2796" t="s">
        <v>8219</v>
      </c>
      <c r="G2796" t="s">
        <v>8229</v>
      </c>
      <c r="H2796" t="s">
        <v>8251</v>
      </c>
      <c r="I2796">
        <v>1464471840</v>
      </c>
      <c r="J2796">
        <v>1459309704</v>
      </c>
      <c r="K2796" t="b">
        <v>0</v>
      </c>
      <c r="L2796">
        <v>42</v>
      </c>
      <c r="M2796" t="b">
        <v>1</v>
      </c>
      <c r="N2796" t="s">
        <v>8271</v>
      </c>
      <c r="O2796" s="8">
        <f t="shared" si="301"/>
        <v>102.42424242424242</v>
      </c>
      <c r="P2796" s="9">
        <f t="shared" si="302"/>
        <v>40.238095238095241</v>
      </c>
      <c r="Q2796" t="s">
        <v>8317</v>
      </c>
      <c r="R2796" t="s">
        <v>8318</v>
      </c>
      <c r="S2796" s="13">
        <f t="shared" si="303"/>
        <v>42458.950277777774</v>
      </c>
      <c r="T2796" s="14">
        <f t="shared" si="304"/>
        <v>42518.697222222218</v>
      </c>
      <c r="U2796" s="13" t="str">
        <f t="shared" si="305"/>
        <v>Mar</v>
      </c>
      <c r="V2796" t="str">
        <f t="shared" si="306"/>
        <v>May</v>
      </c>
      <c r="W2796" t="str">
        <f t="shared" si="307"/>
        <v>2016</v>
      </c>
    </row>
    <row r="2797" spans="1:23" ht="45" x14ac:dyDescent="0.2">
      <c r="A2797">
        <v>3502</v>
      </c>
      <c r="B2797" s="3" t="s">
        <v>3501</v>
      </c>
      <c r="C2797" s="3" t="s">
        <v>7612</v>
      </c>
      <c r="D2797">
        <v>4000</v>
      </c>
      <c r="E2797">
        <v>4216</v>
      </c>
      <c r="F2797" t="s">
        <v>8219</v>
      </c>
      <c r="G2797" t="s">
        <v>8224</v>
      </c>
      <c r="H2797" t="s">
        <v>8246</v>
      </c>
      <c r="I2797">
        <v>1458100740</v>
      </c>
      <c r="J2797">
        <v>1456862924</v>
      </c>
      <c r="K2797" t="b">
        <v>0</v>
      </c>
      <c r="L2797">
        <v>31</v>
      </c>
      <c r="M2797" t="b">
        <v>1</v>
      </c>
      <c r="N2797" t="s">
        <v>8271</v>
      </c>
      <c r="O2797" s="8">
        <f t="shared" si="301"/>
        <v>105.4</v>
      </c>
      <c r="P2797" s="9">
        <f t="shared" si="302"/>
        <v>136</v>
      </c>
      <c r="Q2797" t="s">
        <v>8317</v>
      </c>
      <c r="R2797" t="s">
        <v>8318</v>
      </c>
      <c r="S2797" s="13">
        <f t="shared" si="303"/>
        <v>42430.631064814814</v>
      </c>
      <c r="T2797" s="14">
        <f t="shared" si="304"/>
        <v>42444.957638888889</v>
      </c>
      <c r="U2797" s="13" t="str">
        <f t="shared" si="305"/>
        <v>Mar</v>
      </c>
      <c r="V2797" t="str">
        <f t="shared" si="306"/>
        <v>Mar</v>
      </c>
      <c r="W2797" t="str">
        <f t="shared" si="307"/>
        <v>2016</v>
      </c>
    </row>
    <row r="2798" spans="1:23" ht="45" x14ac:dyDescent="0.2">
      <c r="A2798">
        <v>3526</v>
      </c>
      <c r="B2798" s="3" t="s">
        <v>3525</v>
      </c>
      <c r="C2798" s="3" t="s">
        <v>7636</v>
      </c>
      <c r="D2798">
        <v>3300</v>
      </c>
      <c r="E2798">
        <v>3366</v>
      </c>
      <c r="F2798" t="s">
        <v>8219</v>
      </c>
      <c r="G2798" t="s">
        <v>8224</v>
      </c>
      <c r="H2798" t="s">
        <v>8246</v>
      </c>
      <c r="I2798">
        <v>1461823140</v>
      </c>
      <c r="J2798">
        <v>1459411371</v>
      </c>
      <c r="K2798" t="b">
        <v>0</v>
      </c>
      <c r="L2798">
        <v>34</v>
      </c>
      <c r="M2798" t="b">
        <v>1</v>
      </c>
      <c r="N2798" t="s">
        <v>8271</v>
      </c>
      <c r="O2798" s="8">
        <f t="shared" si="301"/>
        <v>102</v>
      </c>
      <c r="P2798" s="9">
        <f t="shared" si="302"/>
        <v>99</v>
      </c>
      <c r="Q2798" t="s">
        <v>8317</v>
      </c>
      <c r="R2798" t="s">
        <v>8318</v>
      </c>
      <c r="S2798" s="13">
        <f t="shared" si="303"/>
        <v>42460.126979166664</v>
      </c>
      <c r="T2798" s="14">
        <f t="shared" si="304"/>
        <v>42488.040972222218</v>
      </c>
      <c r="U2798" s="13" t="str">
        <f t="shared" si="305"/>
        <v>Mar</v>
      </c>
      <c r="V2798" t="str">
        <f t="shared" si="306"/>
        <v>Apr</v>
      </c>
      <c r="W2798" t="str">
        <f t="shared" si="307"/>
        <v>2016</v>
      </c>
    </row>
    <row r="2799" spans="1:23" ht="45" x14ac:dyDescent="0.2">
      <c r="A2799">
        <v>3530</v>
      </c>
      <c r="B2799" s="3" t="s">
        <v>3529</v>
      </c>
      <c r="C2799" s="3" t="s">
        <v>7640</v>
      </c>
      <c r="D2799">
        <v>2750</v>
      </c>
      <c r="E2799">
        <v>2750</v>
      </c>
      <c r="F2799" t="s">
        <v>8219</v>
      </c>
      <c r="G2799" t="s">
        <v>8225</v>
      </c>
      <c r="H2799" t="s">
        <v>8247</v>
      </c>
      <c r="I2799">
        <v>1460318400</v>
      </c>
      <c r="J2799">
        <v>1457881057</v>
      </c>
      <c r="K2799" t="b">
        <v>0</v>
      </c>
      <c r="L2799">
        <v>22</v>
      </c>
      <c r="M2799" t="b">
        <v>1</v>
      </c>
      <c r="N2799" t="s">
        <v>8271</v>
      </c>
      <c r="O2799" s="8">
        <f t="shared" si="301"/>
        <v>100</v>
      </c>
      <c r="P2799" s="9">
        <f t="shared" si="302"/>
        <v>125</v>
      </c>
      <c r="Q2799" t="s">
        <v>8317</v>
      </c>
      <c r="R2799" t="s">
        <v>8318</v>
      </c>
      <c r="S2799" s="13">
        <f t="shared" si="303"/>
        <v>42442.41501157407</v>
      </c>
      <c r="T2799" s="14">
        <f t="shared" si="304"/>
        <v>42470.624999999993</v>
      </c>
      <c r="U2799" s="13" t="str">
        <f t="shared" si="305"/>
        <v>Mar</v>
      </c>
      <c r="V2799" t="str">
        <f t="shared" si="306"/>
        <v>Apr</v>
      </c>
      <c r="W2799" t="str">
        <f t="shared" si="307"/>
        <v>2016</v>
      </c>
    </row>
    <row r="2800" spans="1:23" ht="45" x14ac:dyDescent="0.2">
      <c r="A2800">
        <v>3545</v>
      </c>
      <c r="B2800" s="3" t="s">
        <v>3544</v>
      </c>
      <c r="C2800" s="3" t="s">
        <v>7655</v>
      </c>
      <c r="D2800">
        <v>250</v>
      </c>
      <c r="E2800">
        <v>251</v>
      </c>
      <c r="F2800" t="s">
        <v>8219</v>
      </c>
      <c r="G2800" t="s">
        <v>8224</v>
      </c>
      <c r="H2800" t="s">
        <v>8246</v>
      </c>
      <c r="I2800">
        <v>1428780159</v>
      </c>
      <c r="J2800">
        <v>1426188159</v>
      </c>
      <c r="K2800" t="b">
        <v>0</v>
      </c>
      <c r="L2800">
        <v>8</v>
      </c>
      <c r="M2800" t="b">
        <v>1</v>
      </c>
      <c r="N2800" t="s">
        <v>8271</v>
      </c>
      <c r="O2800" s="8">
        <f t="shared" si="301"/>
        <v>100.4</v>
      </c>
      <c r="P2800" s="9">
        <f t="shared" si="302"/>
        <v>31.375</v>
      </c>
      <c r="Q2800" t="s">
        <v>8317</v>
      </c>
      <c r="R2800" t="s">
        <v>8318</v>
      </c>
      <c r="S2800" s="13">
        <f t="shared" si="303"/>
        <v>42075.599062499998</v>
      </c>
      <c r="T2800" s="14">
        <f t="shared" si="304"/>
        <v>42105.599062499998</v>
      </c>
      <c r="U2800" s="13" t="str">
        <f t="shared" si="305"/>
        <v>Mar</v>
      </c>
      <c r="V2800" t="str">
        <f t="shared" si="306"/>
        <v>Apr</v>
      </c>
      <c r="W2800" t="str">
        <f t="shared" si="307"/>
        <v>2015</v>
      </c>
    </row>
    <row r="2801" spans="1:23" ht="45" x14ac:dyDescent="0.2">
      <c r="A2801">
        <v>3546</v>
      </c>
      <c r="B2801" s="3" t="s">
        <v>3545</v>
      </c>
      <c r="C2801" s="3" t="s">
        <v>7656</v>
      </c>
      <c r="D2801">
        <v>1100</v>
      </c>
      <c r="E2801">
        <v>1125</v>
      </c>
      <c r="F2801" t="s">
        <v>8219</v>
      </c>
      <c r="G2801" t="s">
        <v>8224</v>
      </c>
      <c r="H2801" t="s">
        <v>8246</v>
      </c>
      <c r="I2801">
        <v>1427860740</v>
      </c>
      <c r="J2801">
        <v>1426002684</v>
      </c>
      <c r="K2801" t="b">
        <v>0</v>
      </c>
      <c r="L2801">
        <v>19</v>
      </c>
      <c r="M2801" t="b">
        <v>1</v>
      </c>
      <c r="N2801" t="s">
        <v>8271</v>
      </c>
      <c r="O2801" s="8">
        <f t="shared" si="301"/>
        <v>102.27272727272727</v>
      </c>
      <c r="P2801" s="9">
        <f t="shared" si="302"/>
        <v>59.210526315789473</v>
      </c>
      <c r="Q2801" t="s">
        <v>8317</v>
      </c>
      <c r="R2801" t="s">
        <v>8318</v>
      </c>
      <c r="S2801" s="13">
        <f t="shared" si="303"/>
        <v>42073.452361111107</v>
      </c>
      <c r="T2801" s="14">
        <f t="shared" si="304"/>
        <v>42094.957638888889</v>
      </c>
      <c r="U2801" s="13" t="str">
        <f t="shared" si="305"/>
        <v>Mar</v>
      </c>
      <c r="V2801" t="str">
        <f t="shared" si="306"/>
        <v>Mar</v>
      </c>
      <c r="W2801" t="str">
        <f t="shared" si="307"/>
        <v>2015</v>
      </c>
    </row>
    <row r="2802" spans="1:23" ht="45" x14ac:dyDescent="0.2">
      <c r="A2802">
        <v>3562</v>
      </c>
      <c r="B2802" s="3" t="s">
        <v>3561</v>
      </c>
      <c r="C2802" s="3" t="s">
        <v>7672</v>
      </c>
      <c r="D2802">
        <v>315</v>
      </c>
      <c r="E2802">
        <v>469</v>
      </c>
      <c r="F2802" t="s">
        <v>8219</v>
      </c>
      <c r="G2802" t="s">
        <v>8225</v>
      </c>
      <c r="H2802" t="s">
        <v>8247</v>
      </c>
      <c r="I2802">
        <v>1457906400</v>
      </c>
      <c r="J2802">
        <v>1457115427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01"/>
        <v>148.88888888888889</v>
      </c>
      <c r="P2802" s="9">
        <f t="shared" si="302"/>
        <v>15.129032258064516</v>
      </c>
      <c r="Q2802" t="s">
        <v>8317</v>
      </c>
      <c r="R2802" t="s">
        <v>8318</v>
      </c>
      <c r="S2802" s="13">
        <f t="shared" si="303"/>
        <v>42433.553553240738</v>
      </c>
      <c r="T2802" s="14">
        <f t="shared" si="304"/>
        <v>42442.708333333336</v>
      </c>
      <c r="U2802" s="13" t="str">
        <f t="shared" si="305"/>
        <v>Mar</v>
      </c>
      <c r="V2802" t="str">
        <f t="shared" si="306"/>
        <v>Mar</v>
      </c>
      <c r="W2802" t="str">
        <f t="shared" si="307"/>
        <v>2016</v>
      </c>
    </row>
    <row r="2803" spans="1:23" ht="45" x14ac:dyDescent="0.2">
      <c r="A2803">
        <v>3577</v>
      </c>
      <c r="B2803" s="3" t="s">
        <v>3576</v>
      </c>
      <c r="C2803" s="3" t="s">
        <v>7687</v>
      </c>
      <c r="D2803">
        <v>600</v>
      </c>
      <c r="E2803">
        <v>780</v>
      </c>
      <c r="F2803" t="s">
        <v>8219</v>
      </c>
      <c r="G2803" t="s">
        <v>8224</v>
      </c>
      <c r="H2803" t="s">
        <v>8246</v>
      </c>
      <c r="I2803">
        <v>1430029680</v>
      </c>
      <c r="J2803">
        <v>1427741583</v>
      </c>
      <c r="K2803" t="b">
        <v>0</v>
      </c>
      <c r="L2803">
        <v>27</v>
      </c>
      <c r="M2803" t="b">
        <v>1</v>
      </c>
      <c r="N2803" t="s">
        <v>8271</v>
      </c>
      <c r="O2803" s="8">
        <f t="shared" si="301"/>
        <v>130</v>
      </c>
      <c r="P2803" s="9">
        <f t="shared" si="302"/>
        <v>28.888888888888889</v>
      </c>
      <c r="Q2803" t="s">
        <v>8317</v>
      </c>
      <c r="R2803" t="s">
        <v>8318</v>
      </c>
      <c r="S2803" s="13">
        <f t="shared" si="303"/>
        <v>42093.578506944446</v>
      </c>
      <c r="T2803" s="14">
        <f t="shared" si="304"/>
        <v>42120.061111111114</v>
      </c>
      <c r="U2803" s="13" t="str">
        <f t="shared" si="305"/>
        <v>Mar</v>
      </c>
      <c r="V2803" t="str">
        <f t="shared" si="306"/>
        <v>Apr</v>
      </c>
      <c r="W2803" t="str">
        <f t="shared" si="307"/>
        <v>2015</v>
      </c>
    </row>
    <row r="2804" spans="1:23" ht="45" x14ac:dyDescent="0.2">
      <c r="A2804">
        <v>3578</v>
      </c>
      <c r="B2804" s="3" t="s">
        <v>3577</v>
      </c>
      <c r="C2804" s="3" t="s">
        <v>7688</v>
      </c>
      <c r="D2804">
        <v>1500</v>
      </c>
      <c r="E2804">
        <v>1500.2</v>
      </c>
      <c r="F2804" t="s">
        <v>8219</v>
      </c>
      <c r="G2804" t="s">
        <v>8225</v>
      </c>
      <c r="H2804" t="s">
        <v>8247</v>
      </c>
      <c r="I2804">
        <v>1462037777</v>
      </c>
      <c r="J2804">
        <v>1459445777</v>
      </c>
      <c r="K2804" t="b">
        <v>0</v>
      </c>
      <c r="L2804">
        <v>37</v>
      </c>
      <c r="M2804" t="b">
        <v>1</v>
      </c>
      <c r="N2804" t="s">
        <v>8271</v>
      </c>
      <c r="O2804" s="8">
        <f t="shared" si="301"/>
        <v>100.01333333333334</v>
      </c>
      <c r="P2804" s="9">
        <f t="shared" si="302"/>
        <v>40.545945945945945</v>
      </c>
      <c r="Q2804" t="s">
        <v>8317</v>
      </c>
      <c r="R2804" t="s">
        <v>8318</v>
      </c>
      <c r="S2804" s="13">
        <f t="shared" si="303"/>
        <v>42460.525196759256</v>
      </c>
      <c r="T2804" s="14">
        <f t="shared" si="304"/>
        <v>42490.525196759256</v>
      </c>
      <c r="U2804" s="13" t="str">
        <f t="shared" si="305"/>
        <v>Mar</v>
      </c>
      <c r="V2804" t="str">
        <f t="shared" si="306"/>
        <v>Apr</v>
      </c>
      <c r="W2804" t="str">
        <f t="shared" si="307"/>
        <v>2016</v>
      </c>
    </row>
    <row r="2805" spans="1:23" ht="45" x14ac:dyDescent="0.2">
      <c r="A2805">
        <v>3579</v>
      </c>
      <c r="B2805" s="3" t="s">
        <v>3578</v>
      </c>
      <c r="C2805" s="3" t="s">
        <v>7689</v>
      </c>
      <c r="D2805">
        <v>500</v>
      </c>
      <c r="E2805">
        <v>500</v>
      </c>
      <c r="F2805" t="s">
        <v>8219</v>
      </c>
      <c r="G2805" t="s">
        <v>8225</v>
      </c>
      <c r="H2805" t="s">
        <v>8247</v>
      </c>
      <c r="I2805">
        <v>1459444656</v>
      </c>
      <c r="J2805">
        <v>1456856256</v>
      </c>
      <c r="K2805" t="b">
        <v>0</v>
      </c>
      <c r="L2805">
        <v>14</v>
      </c>
      <c r="M2805" t="b">
        <v>1</v>
      </c>
      <c r="N2805" t="s">
        <v>8271</v>
      </c>
      <c r="O2805" s="8">
        <f t="shared" si="301"/>
        <v>100</v>
      </c>
      <c r="P2805" s="9">
        <f t="shared" si="302"/>
        <v>35.714285714285715</v>
      </c>
      <c r="Q2805" t="s">
        <v>8317</v>
      </c>
      <c r="R2805" t="s">
        <v>8318</v>
      </c>
      <c r="S2805" s="13">
        <f t="shared" si="303"/>
        <v>42430.553888888891</v>
      </c>
      <c r="T2805" s="14">
        <f t="shared" si="304"/>
        <v>42460.51222222222</v>
      </c>
      <c r="U2805" s="13" t="str">
        <f t="shared" si="305"/>
        <v>Mar</v>
      </c>
      <c r="V2805" t="str">
        <f t="shared" si="306"/>
        <v>Mar</v>
      </c>
      <c r="W2805" t="str">
        <f t="shared" si="307"/>
        <v>2016</v>
      </c>
    </row>
    <row r="2806" spans="1:23" ht="45" x14ac:dyDescent="0.2">
      <c r="A2806">
        <v>3582</v>
      </c>
      <c r="B2806" s="3" t="s">
        <v>3581</v>
      </c>
      <c r="C2806" s="3" t="s">
        <v>7692</v>
      </c>
      <c r="D2806">
        <v>1000</v>
      </c>
      <c r="E2806">
        <v>2870</v>
      </c>
      <c r="F2806" t="s">
        <v>8219</v>
      </c>
      <c r="G2806" t="s">
        <v>8224</v>
      </c>
      <c r="H2806" t="s">
        <v>8246</v>
      </c>
      <c r="I2806">
        <v>1459822682</v>
      </c>
      <c r="J2806">
        <v>1458613082</v>
      </c>
      <c r="K2806" t="b">
        <v>0</v>
      </c>
      <c r="L2806">
        <v>49</v>
      </c>
      <c r="M2806" t="b">
        <v>1</v>
      </c>
      <c r="N2806" t="s">
        <v>8271</v>
      </c>
      <c r="O2806" s="8">
        <f t="shared" si="301"/>
        <v>287</v>
      </c>
      <c r="P2806" s="9">
        <f t="shared" si="302"/>
        <v>58.571428571428569</v>
      </c>
      <c r="Q2806" t="s">
        <v>8317</v>
      </c>
      <c r="R2806" t="s">
        <v>8318</v>
      </c>
      <c r="S2806" s="13">
        <f t="shared" si="303"/>
        <v>42450.887523148143</v>
      </c>
      <c r="T2806" s="14">
        <f t="shared" si="304"/>
        <v>42464.887523148143</v>
      </c>
      <c r="U2806" s="13" t="str">
        <f t="shared" si="305"/>
        <v>Mar</v>
      </c>
      <c r="V2806" t="str">
        <f t="shared" si="306"/>
        <v>Apr</v>
      </c>
      <c r="W2806" t="str">
        <f t="shared" si="307"/>
        <v>2016</v>
      </c>
    </row>
    <row r="2807" spans="1:23" ht="45" x14ac:dyDescent="0.2">
      <c r="A2807">
        <v>3602</v>
      </c>
      <c r="B2807" s="3" t="s">
        <v>3601</v>
      </c>
      <c r="C2807" s="3" t="s">
        <v>7712</v>
      </c>
      <c r="D2807">
        <v>4000</v>
      </c>
      <c r="E2807">
        <v>4002</v>
      </c>
      <c r="F2807" t="s">
        <v>8219</v>
      </c>
      <c r="G2807" t="s">
        <v>8224</v>
      </c>
      <c r="H2807" t="s">
        <v>8246</v>
      </c>
      <c r="I2807">
        <v>1463520479</v>
      </c>
      <c r="J2807">
        <v>1458336479</v>
      </c>
      <c r="K2807" t="b">
        <v>0</v>
      </c>
      <c r="L2807">
        <v>49</v>
      </c>
      <c r="M2807" t="b">
        <v>1</v>
      </c>
      <c r="N2807" t="s">
        <v>8271</v>
      </c>
      <c r="O2807" s="8">
        <f t="shared" si="301"/>
        <v>100.05</v>
      </c>
      <c r="P2807" s="9">
        <f t="shared" si="302"/>
        <v>81.673469387755105</v>
      </c>
      <c r="Q2807" t="s">
        <v>8317</v>
      </c>
      <c r="R2807" t="s">
        <v>8318</v>
      </c>
      <c r="S2807" s="13">
        <f t="shared" si="303"/>
        <v>42447.68609953703</v>
      </c>
      <c r="T2807" s="14">
        <f t="shared" si="304"/>
        <v>42507.68609953703</v>
      </c>
      <c r="U2807" s="13" t="str">
        <f t="shared" si="305"/>
        <v>Mar</v>
      </c>
      <c r="V2807" t="str">
        <f t="shared" si="306"/>
        <v>May</v>
      </c>
      <c r="W2807" t="str">
        <f t="shared" si="307"/>
        <v>2016</v>
      </c>
    </row>
    <row r="2808" spans="1:23" ht="45" x14ac:dyDescent="0.2">
      <c r="A2808">
        <v>3611</v>
      </c>
      <c r="B2808" s="3" t="s">
        <v>3610</v>
      </c>
      <c r="C2808" s="3" t="s">
        <v>7721</v>
      </c>
      <c r="D2808">
        <v>2500</v>
      </c>
      <c r="E2808">
        <v>3400</v>
      </c>
      <c r="F2808" t="s">
        <v>8219</v>
      </c>
      <c r="G2808" t="s">
        <v>8225</v>
      </c>
      <c r="H2808" t="s">
        <v>8247</v>
      </c>
      <c r="I2808">
        <v>1428483201</v>
      </c>
      <c r="J2808">
        <v>1425891201</v>
      </c>
      <c r="K2808" t="b">
        <v>0</v>
      </c>
      <c r="L2808">
        <v>51</v>
      </c>
      <c r="M2808" t="b">
        <v>1</v>
      </c>
      <c r="N2808" t="s">
        <v>8271</v>
      </c>
      <c r="O2808" s="8">
        <f t="shared" si="301"/>
        <v>136</v>
      </c>
      <c r="P2808" s="9">
        <f t="shared" si="302"/>
        <v>66.666666666666671</v>
      </c>
      <c r="Q2808" t="s">
        <v>8317</v>
      </c>
      <c r="R2808" t="s">
        <v>8318</v>
      </c>
      <c r="S2808" s="13">
        <f t="shared" si="303"/>
        <v>42072.162048611113</v>
      </c>
      <c r="T2808" s="14">
        <f t="shared" si="304"/>
        <v>42102.162048611113</v>
      </c>
      <c r="U2808" s="13" t="str">
        <f t="shared" si="305"/>
        <v>Mar</v>
      </c>
      <c r="V2808" t="str">
        <f t="shared" si="306"/>
        <v>Apr</v>
      </c>
      <c r="W2808" t="str">
        <f t="shared" si="307"/>
        <v>2015</v>
      </c>
    </row>
    <row r="2809" spans="1:23" ht="45" x14ac:dyDescent="0.2">
      <c r="A2809">
        <v>3627</v>
      </c>
      <c r="B2809" s="3" t="s">
        <v>3625</v>
      </c>
      <c r="C2809" s="3" t="s">
        <v>7737</v>
      </c>
      <c r="D2809">
        <v>2000</v>
      </c>
      <c r="E2809">
        <v>2000</v>
      </c>
      <c r="F2809" t="s">
        <v>8219</v>
      </c>
      <c r="G2809" t="s">
        <v>8224</v>
      </c>
      <c r="H2809" t="s">
        <v>8246</v>
      </c>
      <c r="I2809">
        <v>1463803140</v>
      </c>
      <c r="J2809">
        <v>1459446487</v>
      </c>
      <c r="K2809" t="b">
        <v>0</v>
      </c>
      <c r="L2809">
        <v>29</v>
      </c>
      <c r="M2809" t="b">
        <v>1</v>
      </c>
      <c r="N2809" t="s">
        <v>8271</v>
      </c>
      <c r="O2809" s="8">
        <f t="shared" si="301"/>
        <v>100</v>
      </c>
      <c r="P2809" s="9">
        <f t="shared" si="302"/>
        <v>68.965517241379317</v>
      </c>
      <c r="Q2809" t="s">
        <v>8317</v>
      </c>
      <c r="R2809" t="s">
        <v>8318</v>
      </c>
      <c r="S2809" s="13">
        <f t="shared" si="303"/>
        <v>42460.533414351848</v>
      </c>
      <c r="T2809" s="14">
        <f t="shared" si="304"/>
        <v>42510.957638888889</v>
      </c>
      <c r="U2809" s="13" t="str">
        <f t="shared" si="305"/>
        <v>Mar</v>
      </c>
      <c r="V2809" t="str">
        <f t="shared" si="306"/>
        <v>May</v>
      </c>
      <c r="W2809" t="str">
        <f t="shared" si="307"/>
        <v>2016</v>
      </c>
    </row>
    <row r="2810" spans="1:23" ht="45" x14ac:dyDescent="0.2">
      <c r="A2810">
        <v>3654</v>
      </c>
      <c r="B2810" s="3" t="s">
        <v>3651</v>
      </c>
      <c r="C2810" s="3" t="s">
        <v>7764</v>
      </c>
      <c r="D2810">
        <v>1500</v>
      </c>
      <c r="E2810">
        <v>2616</v>
      </c>
      <c r="F2810" t="s">
        <v>8219</v>
      </c>
      <c r="G2810" t="s">
        <v>8225</v>
      </c>
      <c r="H2810" t="s">
        <v>8247</v>
      </c>
      <c r="I2810">
        <v>1459702800</v>
      </c>
      <c r="J2810">
        <v>1457690386</v>
      </c>
      <c r="K2810" t="b">
        <v>0</v>
      </c>
      <c r="L2810">
        <v>38</v>
      </c>
      <c r="M2810" t="b">
        <v>1</v>
      </c>
      <c r="N2810" t="s">
        <v>8271</v>
      </c>
      <c r="O2810" s="8">
        <f t="shared" si="301"/>
        <v>174.4</v>
      </c>
      <c r="P2810" s="9">
        <f t="shared" si="302"/>
        <v>68.84210526315789</v>
      </c>
      <c r="Q2810" t="s">
        <v>8317</v>
      </c>
      <c r="R2810" t="s">
        <v>8318</v>
      </c>
      <c r="S2810" s="13">
        <f t="shared" si="303"/>
        <v>42440.20817129629</v>
      </c>
      <c r="T2810" s="14">
        <f t="shared" si="304"/>
        <v>42463.499999999993</v>
      </c>
      <c r="U2810" s="13" t="str">
        <f t="shared" si="305"/>
        <v>Mar</v>
      </c>
      <c r="V2810" t="str">
        <f t="shared" si="306"/>
        <v>Apr</v>
      </c>
      <c r="W2810" t="str">
        <f t="shared" si="307"/>
        <v>2016</v>
      </c>
    </row>
    <row r="2811" spans="1:23" ht="45" x14ac:dyDescent="0.2">
      <c r="A2811">
        <v>3661</v>
      </c>
      <c r="B2811" s="3" t="s">
        <v>3658</v>
      </c>
      <c r="C2811" s="3" t="s">
        <v>7771</v>
      </c>
      <c r="D2811">
        <v>3000</v>
      </c>
      <c r="E2811">
        <v>3330</v>
      </c>
      <c r="F2811" t="s">
        <v>8219</v>
      </c>
      <c r="G2811" t="s">
        <v>8224</v>
      </c>
      <c r="H2811" t="s">
        <v>8246</v>
      </c>
      <c r="I2811">
        <v>1460260800</v>
      </c>
      <c r="J2811">
        <v>1458336672</v>
      </c>
      <c r="K2811" t="b">
        <v>0</v>
      </c>
      <c r="L2811">
        <v>36</v>
      </c>
      <c r="M2811" t="b">
        <v>1</v>
      </c>
      <c r="N2811" t="s">
        <v>8271</v>
      </c>
      <c r="O2811" s="8">
        <f t="shared" si="301"/>
        <v>111.00000000000001</v>
      </c>
      <c r="P2811" s="9">
        <f t="shared" si="302"/>
        <v>92.5</v>
      </c>
      <c r="Q2811" t="s">
        <v>8317</v>
      </c>
      <c r="R2811" t="s">
        <v>8318</v>
      </c>
      <c r="S2811" s="13">
        <f t="shared" si="303"/>
        <v>42447.688333333332</v>
      </c>
      <c r="T2811" s="14">
        <f t="shared" si="304"/>
        <v>42469.958333333336</v>
      </c>
      <c r="U2811" s="13" t="str">
        <f t="shared" si="305"/>
        <v>Mar</v>
      </c>
      <c r="V2811" t="str">
        <f t="shared" si="306"/>
        <v>Apr</v>
      </c>
      <c r="W2811" t="str">
        <f t="shared" si="307"/>
        <v>2016</v>
      </c>
    </row>
    <row r="2812" spans="1:23" ht="45" x14ac:dyDescent="0.2">
      <c r="A2812">
        <v>3662</v>
      </c>
      <c r="B2812" s="3" t="s">
        <v>3659</v>
      </c>
      <c r="C2812" s="3" t="s">
        <v>7772</v>
      </c>
      <c r="D2812">
        <v>8000</v>
      </c>
      <c r="E2812">
        <v>8114</v>
      </c>
      <c r="F2812" t="s">
        <v>8219</v>
      </c>
      <c r="G2812" t="s">
        <v>8229</v>
      </c>
      <c r="H2812" t="s">
        <v>8251</v>
      </c>
      <c r="I2812">
        <v>1427775414</v>
      </c>
      <c r="J2812">
        <v>1425187014</v>
      </c>
      <c r="K2812" t="b">
        <v>0</v>
      </c>
      <c r="L2812">
        <v>40</v>
      </c>
      <c r="M2812" t="b">
        <v>1</v>
      </c>
      <c r="N2812" t="s">
        <v>8271</v>
      </c>
      <c r="O2812" s="8">
        <f t="shared" si="301"/>
        <v>101.42500000000001</v>
      </c>
      <c r="P2812" s="9">
        <f t="shared" si="302"/>
        <v>202.85</v>
      </c>
      <c r="Q2812" t="s">
        <v>8317</v>
      </c>
      <c r="R2812" t="s">
        <v>8318</v>
      </c>
      <c r="S2812" s="13">
        <f t="shared" si="303"/>
        <v>42064.011736111112</v>
      </c>
      <c r="T2812" s="14">
        <f t="shared" si="304"/>
        <v>42093.97006944444</v>
      </c>
      <c r="U2812" s="13" t="str">
        <f t="shared" si="305"/>
        <v>Mar</v>
      </c>
      <c r="V2812" t="str">
        <f t="shared" si="306"/>
        <v>Mar</v>
      </c>
      <c r="W2812" t="str">
        <f t="shared" si="307"/>
        <v>2015</v>
      </c>
    </row>
    <row r="2813" spans="1:23" ht="30" x14ac:dyDescent="0.2">
      <c r="A2813">
        <v>3710</v>
      </c>
      <c r="B2813" s="3" t="s">
        <v>3707</v>
      </c>
      <c r="C2813" s="3" t="s">
        <v>7820</v>
      </c>
      <c r="D2813">
        <v>1300</v>
      </c>
      <c r="E2813">
        <v>1835</v>
      </c>
      <c r="F2813" t="s">
        <v>8219</v>
      </c>
      <c r="G2813" t="s">
        <v>8224</v>
      </c>
      <c r="H2813" t="s">
        <v>8246</v>
      </c>
      <c r="I2813">
        <v>1428068988</v>
      </c>
      <c r="J2813">
        <v>1425908988</v>
      </c>
      <c r="K2813" t="b">
        <v>0</v>
      </c>
      <c r="L2813">
        <v>27</v>
      </c>
      <c r="M2813" t="b">
        <v>1</v>
      </c>
      <c r="N2813" t="s">
        <v>8271</v>
      </c>
      <c r="O2813" s="8">
        <f t="shared" si="301"/>
        <v>141.15384615384616</v>
      </c>
      <c r="P2813" s="9">
        <f t="shared" si="302"/>
        <v>67.962962962962962</v>
      </c>
      <c r="Q2813" t="s">
        <v>8317</v>
      </c>
      <c r="R2813" t="s">
        <v>8318</v>
      </c>
      <c r="S2813" s="13">
        <f t="shared" si="303"/>
        <v>42072.367916666662</v>
      </c>
      <c r="T2813" s="14">
        <f t="shared" si="304"/>
        <v>42097.367916666662</v>
      </c>
      <c r="U2813" s="13" t="str">
        <f t="shared" si="305"/>
        <v>Mar</v>
      </c>
      <c r="V2813" t="str">
        <f t="shared" si="306"/>
        <v>Apr</v>
      </c>
      <c r="W2813" t="str">
        <f t="shared" si="307"/>
        <v>2015</v>
      </c>
    </row>
    <row r="2814" spans="1:23" ht="45" x14ac:dyDescent="0.2">
      <c r="A2814">
        <v>3749</v>
      </c>
      <c r="B2814" s="3" t="s">
        <v>3746</v>
      </c>
      <c r="C2814" s="3" t="s">
        <v>7859</v>
      </c>
      <c r="D2814">
        <v>500</v>
      </c>
      <c r="E2814">
        <v>525</v>
      </c>
      <c r="F2814" t="s">
        <v>8219</v>
      </c>
      <c r="G2814" t="s">
        <v>8224</v>
      </c>
      <c r="H2814" t="s">
        <v>8246</v>
      </c>
      <c r="I2814">
        <v>1461902340</v>
      </c>
      <c r="J2814">
        <v>1459220588</v>
      </c>
      <c r="K2814" t="b">
        <v>0</v>
      </c>
      <c r="L2814">
        <v>7</v>
      </c>
      <c r="M2814" t="b">
        <v>1</v>
      </c>
      <c r="N2814" t="s">
        <v>8305</v>
      </c>
      <c r="O2814" s="8">
        <f t="shared" si="301"/>
        <v>105</v>
      </c>
      <c r="P2814" s="9">
        <f t="shared" si="302"/>
        <v>75</v>
      </c>
      <c r="Q2814" t="s">
        <v>8317</v>
      </c>
      <c r="R2814" t="s">
        <v>8359</v>
      </c>
      <c r="S2814" s="13">
        <f t="shared" si="303"/>
        <v>42457.918842592589</v>
      </c>
      <c r="T2814" s="14">
        <f t="shared" si="304"/>
        <v>42488.957638888889</v>
      </c>
      <c r="U2814" s="13" t="str">
        <f t="shared" si="305"/>
        <v>Mar</v>
      </c>
      <c r="V2814" t="str">
        <f t="shared" si="306"/>
        <v>Apr</v>
      </c>
      <c r="W2814" t="str">
        <f t="shared" si="307"/>
        <v>2016</v>
      </c>
    </row>
    <row r="2815" spans="1:23" ht="45" x14ac:dyDescent="0.2">
      <c r="A2815">
        <v>3755</v>
      </c>
      <c r="B2815" s="3" t="s">
        <v>3752</v>
      </c>
      <c r="C2815" s="3" t="s">
        <v>7865</v>
      </c>
      <c r="D2815">
        <v>550</v>
      </c>
      <c r="E2815">
        <v>713</v>
      </c>
      <c r="F2815" t="s">
        <v>8219</v>
      </c>
      <c r="G2815" t="s">
        <v>8225</v>
      </c>
      <c r="H2815" t="s">
        <v>8247</v>
      </c>
      <c r="I2815">
        <v>1460753307</v>
      </c>
      <c r="J2815">
        <v>1458161307</v>
      </c>
      <c r="K2815" t="b">
        <v>0</v>
      </c>
      <c r="L2815">
        <v>28</v>
      </c>
      <c r="M2815" t="b">
        <v>1</v>
      </c>
      <c r="N2815" t="s">
        <v>8305</v>
      </c>
      <c r="O2815" s="8">
        <f t="shared" si="301"/>
        <v>129.63636363636363</v>
      </c>
      <c r="P2815" s="9">
        <f t="shared" si="302"/>
        <v>25.464285714285715</v>
      </c>
      <c r="Q2815" t="s">
        <v>8317</v>
      </c>
      <c r="R2815" t="s">
        <v>8359</v>
      </c>
      <c r="S2815" s="13">
        <f t="shared" si="303"/>
        <v>42445.658645833326</v>
      </c>
      <c r="T2815" s="14">
        <f t="shared" si="304"/>
        <v>42475.658645833326</v>
      </c>
      <c r="U2815" s="13" t="str">
        <f t="shared" si="305"/>
        <v>Mar</v>
      </c>
      <c r="V2815" t="str">
        <f t="shared" si="306"/>
        <v>Apr</v>
      </c>
      <c r="W2815" t="str">
        <f t="shared" si="307"/>
        <v>2016</v>
      </c>
    </row>
    <row r="2816" spans="1:23" ht="30" x14ac:dyDescent="0.2">
      <c r="A2816">
        <v>3763</v>
      </c>
      <c r="B2816" s="3" t="s">
        <v>3760</v>
      </c>
      <c r="C2816" s="3" t="s">
        <v>7873</v>
      </c>
      <c r="D2816">
        <v>5000</v>
      </c>
      <c r="E2816">
        <v>5000</v>
      </c>
      <c r="F2816" t="s">
        <v>8219</v>
      </c>
      <c r="G2816" t="s">
        <v>8224</v>
      </c>
      <c r="H2816" t="s">
        <v>8246</v>
      </c>
      <c r="I2816">
        <v>1427907626</v>
      </c>
      <c r="J2816">
        <v>1425319226</v>
      </c>
      <c r="K2816" t="b">
        <v>0</v>
      </c>
      <c r="L2816">
        <v>77</v>
      </c>
      <c r="M2816" t="b">
        <v>1</v>
      </c>
      <c r="N2816" t="s">
        <v>8305</v>
      </c>
      <c r="O2816" s="8">
        <f t="shared" si="301"/>
        <v>100</v>
      </c>
      <c r="P2816" s="9">
        <f t="shared" si="302"/>
        <v>64.935064935064929</v>
      </c>
      <c r="Q2816" t="s">
        <v>8317</v>
      </c>
      <c r="R2816" t="s">
        <v>8359</v>
      </c>
      <c r="S2816" s="13">
        <f t="shared" si="303"/>
        <v>42065.541967592588</v>
      </c>
      <c r="T2816" s="14">
        <f t="shared" si="304"/>
        <v>42095.500300925924</v>
      </c>
      <c r="U2816" s="13" t="str">
        <f t="shared" si="305"/>
        <v>Mar</v>
      </c>
      <c r="V2816" t="str">
        <f t="shared" si="306"/>
        <v>Apr</v>
      </c>
      <c r="W2816" t="str">
        <f t="shared" si="307"/>
        <v>2015</v>
      </c>
    </row>
    <row r="2817" spans="1:23" ht="45" x14ac:dyDescent="0.2">
      <c r="A2817">
        <v>3769</v>
      </c>
      <c r="B2817" s="3" t="s">
        <v>3766</v>
      </c>
      <c r="C2817" s="3" t="s">
        <v>7879</v>
      </c>
      <c r="D2817">
        <v>1100</v>
      </c>
      <c r="E2817">
        <v>1100</v>
      </c>
      <c r="F2817" t="s">
        <v>8219</v>
      </c>
      <c r="G2817" t="s">
        <v>8224</v>
      </c>
      <c r="H2817" t="s">
        <v>8246</v>
      </c>
      <c r="I2817">
        <v>1460730079</v>
      </c>
      <c r="J2817">
        <v>1458138079</v>
      </c>
      <c r="K2817" t="b">
        <v>0</v>
      </c>
      <c r="L2817">
        <v>15</v>
      </c>
      <c r="M2817" t="b">
        <v>1</v>
      </c>
      <c r="N2817" t="s">
        <v>8305</v>
      </c>
      <c r="O2817" s="8">
        <f t="shared" si="301"/>
        <v>100</v>
      </c>
      <c r="P2817" s="9">
        <f t="shared" si="302"/>
        <v>73.333333333333329</v>
      </c>
      <c r="Q2817" t="s">
        <v>8317</v>
      </c>
      <c r="R2817" t="s">
        <v>8359</v>
      </c>
      <c r="S2817" s="13">
        <f t="shared" si="303"/>
        <v>42445.389803240738</v>
      </c>
      <c r="T2817" s="14">
        <f t="shared" si="304"/>
        <v>42475.389803240738</v>
      </c>
      <c r="U2817" s="13" t="str">
        <f t="shared" si="305"/>
        <v>Mar</v>
      </c>
      <c r="V2817" t="str">
        <f t="shared" si="306"/>
        <v>Apr</v>
      </c>
      <c r="W2817" t="str">
        <f t="shared" si="307"/>
        <v>2016</v>
      </c>
    </row>
    <row r="2818" spans="1:23" ht="45" x14ac:dyDescent="0.2">
      <c r="A2818">
        <v>3774</v>
      </c>
      <c r="B2818" s="3" t="s">
        <v>3771</v>
      </c>
      <c r="C2818" s="3" t="s">
        <v>7884</v>
      </c>
      <c r="D2818">
        <v>2500</v>
      </c>
      <c r="E2818">
        <v>2500</v>
      </c>
      <c r="F2818" t="s">
        <v>8219</v>
      </c>
      <c r="G2818" t="s">
        <v>8229</v>
      </c>
      <c r="H2818" t="s">
        <v>8251</v>
      </c>
      <c r="I2818">
        <v>1428606055</v>
      </c>
      <c r="J2818">
        <v>1427223655</v>
      </c>
      <c r="K2818" t="b">
        <v>0</v>
      </c>
      <c r="L2818">
        <v>25</v>
      </c>
      <c r="M2818" t="b">
        <v>1</v>
      </c>
      <c r="N2818" t="s">
        <v>8305</v>
      </c>
      <c r="O2818" s="8">
        <f t="shared" ref="O2818:O2881" si="308">(E2818/D2818)*100</f>
        <v>100</v>
      </c>
      <c r="P2818" s="9">
        <f t="shared" ref="P2818:P2881" si="309">IFERROR(E2818/L2818,0)</f>
        <v>100</v>
      </c>
      <c r="Q2818" t="s">
        <v>8317</v>
      </c>
      <c r="R2818" t="s">
        <v>8359</v>
      </c>
      <c r="S2818" s="13">
        <f t="shared" ref="S2818:S2881" si="310">(J2818/86400)+25569+(-5/24)</f>
        <v>42087.583969907406</v>
      </c>
      <c r="T2818" s="14">
        <f t="shared" ref="T2818:T2881" si="311">(I2818/86400)+25569+(-5/24)</f>
        <v>42103.583969907406</v>
      </c>
      <c r="U2818" s="13" t="str">
        <f t="shared" ref="U2818:U2881" si="312">TEXT((S2818),"mmm")</f>
        <v>Mar</v>
      </c>
      <c r="V2818" t="str">
        <f t="shared" ref="V2818:V2881" si="313">TEXT((T2818),"mmm")</f>
        <v>Apr</v>
      </c>
      <c r="W2818" t="str">
        <f t="shared" ref="W2818:W2881" si="314">TEXT((S2818),"yyyy")</f>
        <v>2015</v>
      </c>
    </row>
    <row r="2819" spans="1:23" ht="45" x14ac:dyDescent="0.2">
      <c r="A2819">
        <v>3775</v>
      </c>
      <c r="B2819" s="3" t="s">
        <v>3772</v>
      </c>
      <c r="C2819" s="3" t="s">
        <v>7885</v>
      </c>
      <c r="D2819">
        <v>2000</v>
      </c>
      <c r="E2819">
        <v>2005</v>
      </c>
      <c r="F2819" t="s">
        <v>8219</v>
      </c>
      <c r="G2819" t="s">
        <v>8224</v>
      </c>
      <c r="H2819" t="s">
        <v>8246</v>
      </c>
      <c r="I2819">
        <v>1428552000</v>
      </c>
      <c r="J2819">
        <v>1426199843</v>
      </c>
      <c r="K2819" t="b">
        <v>0</v>
      </c>
      <c r="L2819">
        <v>14</v>
      </c>
      <c r="M2819" t="b">
        <v>1</v>
      </c>
      <c r="N2819" t="s">
        <v>8305</v>
      </c>
      <c r="O2819" s="8">
        <f t="shared" si="308"/>
        <v>100.25</v>
      </c>
      <c r="P2819" s="9">
        <f t="shared" si="309"/>
        <v>143.21428571428572</v>
      </c>
      <c r="Q2819" t="s">
        <v>8317</v>
      </c>
      <c r="R2819" t="s">
        <v>8359</v>
      </c>
      <c r="S2819" s="13">
        <f t="shared" si="310"/>
        <v>42075.734293981477</v>
      </c>
      <c r="T2819" s="14">
        <f t="shared" si="311"/>
        <v>42102.958333333336</v>
      </c>
      <c r="U2819" s="13" t="str">
        <f t="shared" si="312"/>
        <v>Mar</v>
      </c>
      <c r="V2819" t="str">
        <f t="shared" si="313"/>
        <v>Apr</v>
      </c>
      <c r="W2819" t="str">
        <f t="shared" si="314"/>
        <v>2015</v>
      </c>
    </row>
    <row r="2820" spans="1:23" ht="45" x14ac:dyDescent="0.2">
      <c r="A2820">
        <v>3835</v>
      </c>
      <c r="B2820" s="3" t="s">
        <v>3832</v>
      </c>
      <c r="C2820" s="3" t="s">
        <v>7944</v>
      </c>
      <c r="D2820">
        <v>200</v>
      </c>
      <c r="E2820">
        <v>320</v>
      </c>
      <c r="F2820" t="s">
        <v>8219</v>
      </c>
      <c r="G2820" t="s">
        <v>8225</v>
      </c>
      <c r="H2820" t="s">
        <v>8247</v>
      </c>
      <c r="I2820">
        <v>1461278208</v>
      </c>
      <c r="J2820">
        <v>1459463808</v>
      </c>
      <c r="K2820" t="b">
        <v>0</v>
      </c>
      <c r="L2820">
        <v>8</v>
      </c>
      <c r="M2820" t="b">
        <v>1</v>
      </c>
      <c r="N2820" t="s">
        <v>8271</v>
      </c>
      <c r="O2820" s="8">
        <f t="shared" si="308"/>
        <v>160</v>
      </c>
      <c r="P2820" s="9">
        <f t="shared" si="309"/>
        <v>40</v>
      </c>
      <c r="Q2820" t="s">
        <v>8317</v>
      </c>
      <c r="R2820" t="s">
        <v>8318</v>
      </c>
      <c r="S2820" s="13">
        <f t="shared" si="310"/>
        <v>42460.733888888884</v>
      </c>
      <c r="T2820" s="14">
        <f t="shared" si="311"/>
        <v>42481.733888888884</v>
      </c>
      <c r="U2820" s="13" t="str">
        <f t="shared" si="312"/>
        <v>Mar</v>
      </c>
      <c r="V2820" t="str">
        <f t="shared" si="313"/>
        <v>Apr</v>
      </c>
      <c r="W2820" t="str">
        <f t="shared" si="314"/>
        <v>2016</v>
      </c>
    </row>
    <row r="2821" spans="1:23" ht="45" x14ac:dyDescent="0.2">
      <c r="A2821">
        <v>3840</v>
      </c>
      <c r="B2821" s="3" t="s">
        <v>3837</v>
      </c>
      <c r="C2821" s="3" t="s">
        <v>7949</v>
      </c>
      <c r="D2821">
        <v>1</v>
      </c>
      <c r="E2821">
        <v>65</v>
      </c>
      <c r="F2821" t="s">
        <v>8219</v>
      </c>
      <c r="G2821" t="s">
        <v>8225</v>
      </c>
      <c r="H2821" t="s">
        <v>8247</v>
      </c>
      <c r="I2821">
        <v>1459180229</v>
      </c>
      <c r="J2821">
        <v>1457023829</v>
      </c>
      <c r="K2821" t="b">
        <v>0</v>
      </c>
      <c r="L2821">
        <v>3</v>
      </c>
      <c r="M2821" t="b">
        <v>1</v>
      </c>
      <c r="N2821" t="s">
        <v>8271</v>
      </c>
      <c r="O2821" s="8">
        <f t="shared" si="308"/>
        <v>6500</v>
      </c>
      <c r="P2821" s="9">
        <f t="shared" si="309"/>
        <v>21.666666666666668</v>
      </c>
      <c r="Q2821" t="s">
        <v>8317</v>
      </c>
      <c r="R2821" t="s">
        <v>8318</v>
      </c>
      <c r="S2821" s="13">
        <f t="shared" si="310"/>
        <v>42432.493391203701</v>
      </c>
      <c r="T2821" s="14">
        <f t="shared" si="311"/>
        <v>42457.45172453703</v>
      </c>
      <c r="U2821" s="13" t="str">
        <f t="shared" si="312"/>
        <v>Mar</v>
      </c>
      <c r="V2821" t="str">
        <f t="shared" si="313"/>
        <v>Mar</v>
      </c>
      <c r="W2821" t="str">
        <f t="shared" si="314"/>
        <v>2016</v>
      </c>
    </row>
    <row r="2822" spans="1:23" ht="45" x14ac:dyDescent="0.2">
      <c r="A2822">
        <v>7</v>
      </c>
      <c r="B2822" s="3" t="s">
        <v>9</v>
      </c>
      <c r="C2822" s="3" t="s">
        <v>4118</v>
      </c>
      <c r="D2822">
        <v>9000</v>
      </c>
      <c r="E2822">
        <v>9110</v>
      </c>
      <c r="F2822" t="s">
        <v>8219</v>
      </c>
      <c r="G2822" t="s">
        <v>8224</v>
      </c>
      <c r="H2822" t="s">
        <v>8246</v>
      </c>
      <c r="I2822">
        <v>1467680867</v>
      </c>
      <c r="J2822">
        <v>1464224867</v>
      </c>
      <c r="K2822" t="b">
        <v>0</v>
      </c>
      <c r="L2822">
        <v>57</v>
      </c>
      <c r="M2822" t="b">
        <v>1</v>
      </c>
      <c r="N2822" t="s">
        <v>8265</v>
      </c>
      <c r="O2822" s="8">
        <f t="shared" si="308"/>
        <v>101.22222222222221</v>
      </c>
      <c r="P2822" s="9">
        <f t="shared" si="309"/>
        <v>159.82456140350877</v>
      </c>
      <c r="Q2822" t="s">
        <v>8310</v>
      </c>
      <c r="R2822" t="s">
        <v>8311</v>
      </c>
      <c r="S2822" s="13">
        <f t="shared" si="310"/>
        <v>42515.838738425919</v>
      </c>
      <c r="T2822" s="14">
        <f t="shared" si="311"/>
        <v>42555.838738425919</v>
      </c>
      <c r="U2822" s="13" t="str">
        <f t="shared" si="312"/>
        <v>May</v>
      </c>
      <c r="V2822" t="str">
        <f t="shared" si="313"/>
        <v>Jul</v>
      </c>
      <c r="W2822" t="str">
        <f t="shared" si="314"/>
        <v>2016</v>
      </c>
    </row>
    <row r="2823" spans="1:23" ht="45" x14ac:dyDescent="0.2">
      <c r="A2823">
        <v>10</v>
      </c>
      <c r="B2823" s="3" t="s">
        <v>12</v>
      </c>
      <c r="C2823" s="3" t="s">
        <v>4121</v>
      </c>
      <c r="D2823">
        <v>3000</v>
      </c>
      <c r="E2823">
        <v>3015</v>
      </c>
      <c r="F2823" t="s">
        <v>8219</v>
      </c>
      <c r="G2823" t="s">
        <v>8224</v>
      </c>
      <c r="H2823" t="s">
        <v>8246</v>
      </c>
      <c r="I2823">
        <v>1403660279</v>
      </c>
      <c r="J2823">
        <v>1400636279</v>
      </c>
      <c r="K2823" t="b">
        <v>0</v>
      </c>
      <c r="L2823">
        <v>19</v>
      </c>
      <c r="M2823" t="b">
        <v>1</v>
      </c>
      <c r="N2823" t="s">
        <v>8265</v>
      </c>
      <c r="O2823" s="8">
        <f t="shared" si="308"/>
        <v>100.49999999999999</v>
      </c>
      <c r="P2823" s="9">
        <f t="shared" si="309"/>
        <v>158.68421052631578</v>
      </c>
      <c r="Q2823" t="s">
        <v>8310</v>
      </c>
      <c r="R2823" t="s">
        <v>8311</v>
      </c>
      <c r="S2823" s="13">
        <f t="shared" si="310"/>
        <v>41779.859710648147</v>
      </c>
      <c r="T2823" s="14">
        <f t="shared" si="311"/>
        <v>41814.859710648147</v>
      </c>
      <c r="U2823" s="13" t="str">
        <f t="shared" si="312"/>
        <v>May</v>
      </c>
      <c r="V2823" t="str">
        <f t="shared" si="313"/>
        <v>Jun</v>
      </c>
      <c r="W2823" t="str">
        <f t="shared" si="314"/>
        <v>2014</v>
      </c>
    </row>
    <row r="2824" spans="1:23" ht="30" x14ac:dyDescent="0.2">
      <c r="A2824">
        <v>13</v>
      </c>
      <c r="B2824" s="3" t="s">
        <v>15</v>
      </c>
      <c r="C2824" s="3" t="s">
        <v>4124</v>
      </c>
      <c r="D2824">
        <v>3500</v>
      </c>
      <c r="E2824">
        <v>5599</v>
      </c>
      <c r="F2824" t="s">
        <v>8219</v>
      </c>
      <c r="G2824" t="s">
        <v>8224</v>
      </c>
      <c r="H2824" t="s">
        <v>8246</v>
      </c>
      <c r="I2824">
        <v>1466713620</v>
      </c>
      <c r="J2824">
        <v>1463588109</v>
      </c>
      <c r="K2824" t="b">
        <v>0</v>
      </c>
      <c r="L2824">
        <v>51</v>
      </c>
      <c r="M2824" t="b">
        <v>1</v>
      </c>
      <c r="N2824" t="s">
        <v>8265</v>
      </c>
      <c r="O2824" s="8">
        <f t="shared" si="308"/>
        <v>159.97142857142856</v>
      </c>
      <c r="P2824" s="9">
        <f t="shared" si="309"/>
        <v>109.78431372549019</v>
      </c>
      <c r="Q2824" t="s">
        <v>8310</v>
      </c>
      <c r="R2824" t="s">
        <v>8311</v>
      </c>
      <c r="S2824" s="13">
        <f t="shared" si="310"/>
        <v>42508.468854166662</v>
      </c>
      <c r="T2824" s="14">
        <f t="shared" si="311"/>
        <v>42544.643749999996</v>
      </c>
      <c r="U2824" s="13" t="str">
        <f t="shared" si="312"/>
        <v>May</v>
      </c>
      <c r="V2824" t="str">
        <f t="shared" si="313"/>
        <v>Jun</v>
      </c>
      <c r="W2824" t="str">
        <f t="shared" si="314"/>
        <v>2016</v>
      </c>
    </row>
    <row r="2825" spans="1:23" ht="45" x14ac:dyDescent="0.2">
      <c r="A2825">
        <v>16</v>
      </c>
      <c r="B2825" s="3" t="s">
        <v>18</v>
      </c>
      <c r="C2825" s="3" t="s">
        <v>4127</v>
      </c>
      <c r="D2825">
        <v>12000</v>
      </c>
      <c r="E2825">
        <v>12029</v>
      </c>
      <c r="F2825" t="s">
        <v>8219</v>
      </c>
      <c r="G2825" t="s">
        <v>8224</v>
      </c>
      <c r="H2825" t="s">
        <v>8246</v>
      </c>
      <c r="I2825">
        <v>1402896600</v>
      </c>
      <c r="J2825">
        <v>1398971211</v>
      </c>
      <c r="K2825" t="b">
        <v>0</v>
      </c>
      <c r="L2825">
        <v>70</v>
      </c>
      <c r="M2825" t="b">
        <v>1</v>
      </c>
      <c r="N2825" t="s">
        <v>8265</v>
      </c>
      <c r="O2825" s="8">
        <f t="shared" si="308"/>
        <v>100.24166666666667</v>
      </c>
      <c r="P2825" s="9">
        <f t="shared" si="309"/>
        <v>171.84285714285716</v>
      </c>
      <c r="Q2825" t="s">
        <v>8310</v>
      </c>
      <c r="R2825" t="s">
        <v>8311</v>
      </c>
      <c r="S2825" s="13">
        <f t="shared" si="310"/>
        <v>41760.588090277779</v>
      </c>
      <c r="T2825" s="14">
        <f t="shared" si="311"/>
        <v>41806.020833333328</v>
      </c>
      <c r="U2825" s="13" t="str">
        <f t="shared" si="312"/>
        <v>May</v>
      </c>
      <c r="V2825" t="str">
        <f t="shared" si="313"/>
        <v>Jun</v>
      </c>
      <c r="W2825" t="str">
        <f t="shared" si="314"/>
        <v>2014</v>
      </c>
    </row>
    <row r="2826" spans="1:23" ht="45" x14ac:dyDescent="0.2">
      <c r="A2826">
        <v>40</v>
      </c>
      <c r="B2826" s="3" t="s">
        <v>42</v>
      </c>
      <c r="C2826" s="3" t="s">
        <v>4151</v>
      </c>
      <c r="D2826">
        <v>2000</v>
      </c>
      <c r="E2826">
        <v>2027</v>
      </c>
      <c r="F2826" t="s">
        <v>8219</v>
      </c>
      <c r="G2826" t="s">
        <v>8224</v>
      </c>
      <c r="H2826" t="s">
        <v>8246</v>
      </c>
      <c r="I2826">
        <v>1403150400</v>
      </c>
      <c r="J2826">
        <v>1401426488</v>
      </c>
      <c r="K2826" t="b">
        <v>0</v>
      </c>
      <c r="L2826">
        <v>16</v>
      </c>
      <c r="M2826" t="b">
        <v>1</v>
      </c>
      <c r="N2826" t="s">
        <v>8265</v>
      </c>
      <c r="O2826" s="8">
        <f t="shared" si="308"/>
        <v>101.35000000000001</v>
      </c>
      <c r="P2826" s="9">
        <f t="shared" si="309"/>
        <v>126.6875</v>
      </c>
      <c r="Q2826" t="s">
        <v>8310</v>
      </c>
      <c r="R2826" t="s">
        <v>8311</v>
      </c>
      <c r="S2826" s="13">
        <f t="shared" si="310"/>
        <v>41789.005648148144</v>
      </c>
      <c r="T2826" s="14">
        <f t="shared" si="311"/>
        <v>41808.958333333328</v>
      </c>
      <c r="U2826" s="13" t="str">
        <f t="shared" si="312"/>
        <v>May</v>
      </c>
      <c r="V2826" t="str">
        <f t="shared" si="313"/>
        <v>Jun</v>
      </c>
      <c r="W2826" t="str">
        <f t="shared" si="314"/>
        <v>2014</v>
      </c>
    </row>
    <row r="2827" spans="1:23" ht="45" x14ac:dyDescent="0.2">
      <c r="A2827">
        <v>55</v>
      </c>
      <c r="B2827" s="3" t="s">
        <v>57</v>
      </c>
      <c r="C2827" s="3" t="s">
        <v>4166</v>
      </c>
      <c r="D2827">
        <v>8600</v>
      </c>
      <c r="E2827">
        <v>11090</v>
      </c>
      <c r="F2827" t="s">
        <v>8219</v>
      </c>
      <c r="G2827" t="s">
        <v>8224</v>
      </c>
      <c r="H2827" t="s">
        <v>8246</v>
      </c>
      <c r="I2827">
        <v>1464390916</v>
      </c>
      <c r="J2827">
        <v>1462576516</v>
      </c>
      <c r="K2827" t="b">
        <v>0</v>
      </c>
      <c r="L2827">
        <v>86</v>
      </c>
      <c r="M2827" t="b">
        <v>1</v>
      </c>
      <c r="N2827" t="s">
        <v>8265</v>
      </c>
      <c r="O2827" s="8">
        <f t="shared" si="308"/>
        <v>128.95348837209301</v>
      </c>
      <c r="P2827" s="9">
        <f t="shared" si="309"/>
        <v>128.95348837209303</v>
      </c>
      <c r="Q2827" t="s">
        <v>8310</v>
      </c>
      <c r="R2827" t="s">
        <v>8311</v>
      </c>
      <c r="S2827" s="13">
        <f t="shared" si="310"/>
        <v>42496.760601851849</v>
      </c>
      <c r="T2827" s="14">
        <f t="shared" si="311"/>
        <v>42517.760601851849</v>
      </c>
      <c r="U2827" s="13" t="str">
        <f t="shared" si="312"/>
        <v>May</v>
      </c>
      <c r="V2827" t="str">
        <f t="shared" si="313"/>
        <v>May</v>
      </c>
      <c r="W2827" t="str">
        <f t="shared" si="314"/>
        <v>2016</v>
      </c>
    </row>
    <row r="2828" spans="1:23" ht="30" x14ac:dyDescent="0.2">
      <c r="A2828">
        <v>56</v>
      </c>
      <c r="B2828" s="3" t="s">
        <v>58</v>
      </c>
      <c r="C2828" s="3" t="s">
        <v>4167</v>
      </c>
      <c r="D2828">
        <v>8000</v>
      </c>
      <c r="E2828">
        <v>8581</v>
      </c>
      <c r="F2828" t="s">
        <v>8219</v>
      </c>
      <c r="G2828" t="s">
        <v>8225</v>
      </c>
      <c r="H2828" t="s">
        <v>8247</v>
      </c>
      <c r="I2828">
        <v>1433779200</v>
      </c>
      <c r="J2828">
        <v>1432559424</v>
      </c>
      <c r="K2828" t="b">
        <v>0</v>
      </c>
      <c r="L2828">
        <v>174</v>
      </c>
      <c r="M2828" t="b">
        <v>1</v>
      </c>
      <c r="N2828" t="s">
        <v>8265</v>
      </c>
      <c r="O2828" s="8">
        <f t="shared" si="308"/>
        <v>107.26249999999999</v>
      </c>
      <c r="P2828" s="9">
        <f t="shared" si="309"/>
        <v>49.316091954022987</v>
      </c>
      <c r="Q2828" t="s">
        <v>8310</v>
      </c>
      <c r="R2828" t="s">
        <v>8311</v>
      </c>
      <c r="S2828" s="13">
        <f t="shared" si="310"/>
        <v>42149.340555555558</v>
      </c>
      <c r="T2828" s="14">
        <f t="shared" si="311"/>
        <v>42163.458333333336</v>
      </c>
      <c r="U2828" s="13" t="str">
        <f t="shared" si="312"/>
        <v>May</v>
      </c>
      <c r="V2828" t="str">
        <f t="shared" si="313"/>
        <v>Jun</v>
      </c>
      <c r="W2828" t="str">
        <f t="shared" si="314"/>
        <v>2015</v>
      </c>
    </row>
    <row r="2829" spans="1:23" ht="45" x14ac:dyDescent="0.2">
      <c r="A2829">
        <v>61</v>
      </c>
      <c r="B2829" s="3" t="s">
        <v>63</v>
      </c>
      <c r="C2829" s="3" t="s">
        <v>4172</v>
      </c>
      <c r="D2829">
        <v>5000</v>
      </c>
      <c r="E2829">
        <v>7415</v>
      </c>
      <c r="F2829" t="s">
        <v>8219</v>
      </c>
      <c r="G2829" t="s">
        <v>8224</v>
      </c>
      <c r="H2829" t="s">
        <v>8246</v>
      </c>
      <c r="I2829">
        <v>1370547157</v>
      </c>
      <c r="J2829">
        <v>1368646357</v>
      </c>
      <c r="K2829" t="b">
        <v>0</v>
      </c>
      <c r="L2829">
        <v>23</v>
      </c>
      <c r="M2829" t="b">
        <v>1</v>
      </c>
      <c r="N2829" t="s">
        <v>8266</v>
      </c>
      <c r="O2829" s="8">
        <f t="shared" si="308"/>
        <v>148.30000000000001</v>
      </c>
      <c r="P2829" s="9">
        <f t="shared" si="309"/>
        <v>322.39130434782606</v>
      </c>
      <c r="Q2829" t="s">
        <v>8310</v>
      </c>
      <c r="R2829" t="s">
        <v>8312</v>
      </c>
      <c r="S2829" s="13">
        <f t="shared" si="310"/>
        <v>41409.605983796289</v>
      </c>
      <c r="T2829" s="14">
        <f t="shared" si="311"/>
        <v>41431.605983796289</v>
      </c>
      <c r="U2829" s="13" t="str">
        <f t="shared" si="312"/>
        <v>May</v>
      </c>
      <c r="V2829" t="str">
        <f t="shared" si="313"/>
        <v>Jun</v>
      </c>
      <c r="W2829" t="str">
        <f t="shared" si="314"/>
        <v>2013</v>
      </c>
    </row>
    <row r="2830" spans="1:23" ht="45" x14ac:dyDescent="0.2">
      <c r="A2830">
        <v>87</v>
      </c>
      <c r="B2830" s="3" t="s">
        <v>89</v>
      </c>
      <c r="C2830" s="3" t="s">
        <v>4198</v>
      </c>
      <c r="D2830">
        <v>2500</v>
      </c>
      <c r="E2830">
        <v>2615</v>
      </c>
      <c r="F2830" t="s">
        <v>8219</v>
      </c>
      <c r="G2830" t="s">
        <v>8224</v>
      </c>
      <c r="H2830" t="s">
        <v>8246</v>
      </c>
      <c r="I2830">
        <v>1275529260</v>
      </c>
      <c r="J2830">
        <v>1274705803</v>
      </c>
      <c r="K2830" t="b">
        <v>0</v>
      </c>
      <c r="L2830">
        <v>25</v>
      </c>
      <c r="M2830" t="b">
        <v>1</v>
      </c>
      <c r="N2830" t="s">
        <v>8266</v>
      </c>
      <c r="O2830" s="8">
        <f t="shared" si="308"/>
        <v>104.60000000000001</v>
      </c>
      <c r="P2830" s="9">
        <f t="shared" si="309"/>
        <v>104.6</v>
      </c>
      <c r="Q2830" t="s">
        <v>8310</v>
      </c>
      <c r="R2830" t="s">
        <v>8312</v>
      </c>
      <c r="S2830" s="13">
        <f t="shared" si="310"/>
        <v>40322.331053240741</v>
      </c>
      <c r="T2830" s="14">
        <f t="shared" si="311"/>
        <v>40331.861805555549</v>
      </c>
      <c r="U2830" s="13" t="str">
        <f t="shared" si="312"/>
        <v>May</v>
      </c>
      <c r="V2830" t="str">
        <f t="shared" si="313"/>
        <v>Jun</v>
      </c>
      <c r="W2830" t="str">
        <f t="shared" si="314"/>
        <v>2010</v>
      </c>
    </row>
    <row r="2831" spans="1:23" ht="45" x14ac:dyDescent="0.2">
      <c r="A2831">
        <v>88</v>
      </c>
      <c r="B2831" s="3" t="s">
        <v>90</v>
      </c>
      <c r="C2831" s="3" t="s">
        <v>4199</v>
      </c>
      <c r="D2831">
        <v>3500</v>
      </c>
      <c r="E2831">
        <v>3600</v>
      </c>
      <c r="F2831" t="s">
        <v>8219</v>
      </c>
      <c r="G2831" t="s">
        <v>8224</v>
      </c>
      <c r="H2831" t="s">
        <v>8246</v>
      </c>
      <c r="I2831">
        <v>1403452131</v>
      </c>
      <c r="J2831">
        <v>1401205731</v>
      </c>
      <c r="K2831" t="b">
        <v>0</v>
      </c>
      <c r="L2831">
        <v>60</v>
      </c>
      <c r="M2831" t="b">
        <v>1</v>
      </c>
      <c r="N2831" t="s">
        <v>8266</v>
      </c>
      <c r="O2831" s="8">
        <f t="shared" si="308"/>
        <v>102.85714285714285</v>
      </c>
      <c r="P2831" s="9">
        <f t="shared" si="309"/>
        <v>60</v>
      </c>
      <c r="Q2831" t="s">
        <v>8310</v>
      </c>
      <c r="R2831" t="s">
        <v>8312</v>
      </c>
      <c r="S2831" s="13">
        <f t="shared" si="310"/>
        <v>41786.450590277775</v>
      </c>
      <c r="T2831" s="14">
        <f t="shared" si="311"/>
        <v>41812.450590277775</v>
      </c>
      <c r="U2831" s="13" t="str">
        <f t="shared" si="312"/>
        <v>May</v>
      </c>
      <c r="V2831" t="str">
        <f t="shared" si="313"/>
        <v>Jun</v>
      </c>
      <c r="W2831" t="str">
        <f t="shared" si="314"/>
        <v>2014</v>
      </c>
    </row>
    <row r="2832" spans="1:23" ht="45" x14ac:dyDescent="0.2">
      <c r="A2832">
        <v>89</v>
      </c>
      <c r="B2832" s="3" t="s">
        <v>91</v>
      </c>
      <c r="C2832" s="3" t="s">
        <v>4200</v>
      </c>
      <c r="D2832">
        <v>6000</v>
      </c>
      <c r="E2832">
        <v>6904</v>
      </c>
      <c r="F2832" t="s">
        <v>8219</v>
      </c>
      <c r="G2832" t="s">
        <v>8224</v>
      </c>
      <c r="H2832" t="s">
        <v>8246</v>
      </c>
      <c r="I2832">
        <v>1370196192</v>
      </c>
      <c r="J2832">
        <v>1368036192</v>
      </c>
      <c r="K2832" t="b">
        <v>0</v>
      </c>
      <c r="L2832">
        <v>56</v>
      </c>
      <c r="M2832" t="b">
        <v>1</v>
      </c>
      <c r="N2832" t="s">
        <v>8266</v>
      </c>
      <c r="O2832" s="8">
        <f t="shared" si="308"/>
        <v>115.06666666666668</v>
      </c>
      <c r="P2832" s="9">
        <f t="shared" si="309"/>
        <v>123.28571428571429</v>
      </c>
      <c r="Q2832" t="s">
        <v>8310</v>
      </c>
      <c r="R2832" t="s">
        <v>8312</v>
      </c>
      <c r="S2832" s="13">
        <f t="shared" si="310"/>
        <v>41402.543888888882</v>
      </c>
      <c r="T2832" s="14">
        <f t="shared" si="311"/>
        <v>41427.543888888882</v>
      </c>
      <c r="U2832" s="13" t="str">
        <f t="shared" si="312"/>
        <v>May</v>
      </c>
      <c r="V2832" t="str">
        <f t="shared" si="313"/>
        <v>Jun</v>
      </c>
      <c r="W2832" t="str">
        <f t="shared" si="314"/>
        <v>2013</v>
      </c>
    </row>
    <row r="2833" spans="1:23" ht="45" x14ac:dyDescent="0.2">
      <c r="A2833">
        <v>96</v>
      </c>
      <c r="B2833" s="3" t="s">
        <v>98</v>
      </c>
      <c r="C2833" s="3" t="s">
        <v>4207</v>
      </c>
      <c r="D2833">
        <v>1500</v>
      </c>
      <c r="E2833">
        <v>1720</v>
      </c>
      <c r="F2833" t="s">
        <v>8219</v>
      </c>
      <c r="G2833" t="s">
        <v>8224</v>
      </c>
      <c r="H2833" t="s">
        <v>8246</v>
      </c>
      <c r="I2833">
        <v>1280631600</v>
      </c>
      <c r="J2833">
        <v>1274889241</v>
      </c>
      <c r="K2833" t="b">
        <v>0</v>
      </c>
      <c r="L2833">
        <v>34</v>
      </c>
      <c r="M2833" t="b">
        <v>1</v>
      </c>
      <c r="N2833" t="s">
        <v>8266</v>
      </c>
      <c r="O2833" s="8">
        <f t="shared" si="308"/>
        <v>114.66666666666667</v>
      </c>
      <c r="P2833" s="9">
        <f t="shared" si="309"/>
        <v>50.588235294117645</v>
      </c>
      <c r="Q2833" t="s">
        <v>8310</v>
      </c>
      <c r="R2833" t="s">
        <v>8312</v>
      </c>
      <c r="S2833" s="13">
        <f t="shared" si="310"/>
        <v>40324.45417824074</v>
      </c>
      <c r="T2833" s="14">
        <f t="shared" si="311"/>
        <v>40390.916666666664</v>
      </c>
      <c r="U2833" s="13" t="str">
        <f t="shared" si="312"/>
        <v>May</v>
      </c>
      <c r="V2833" t="str">
        <f t="shared" si="313"/>
        <v>Jul</v>
      </c>
      <c r="W2833" t="str">
        <f t="shared" si="314"/>
        <v>2010</v>
      </c>
    </row>
    <row r="2834" spans="1:23" ht="45" x14ac:dyDescent="0.2">
      <c r="A2834">
        <v>111</v>
      </c>
      <c r="B2834" s="3" t="s">
        <v>113</v>
      </c>
      <c r="C2834" s="3" t="s">
        <v>4222</v>
      </c>
      <c r="D2834">
        <v>3500</v>
      </c>
      <c r="E2834">
        <v>5410</v>
      </c>
      <c r="F2834" t="s">
        <v>8219</v>
      </c>
      <c r="G2834" t="s">
        <v>8226</v>
      </c>
      <c r="H2834" t="s">
        <v>8248</v>
      </c>
      <c r="I2834">
        <v>1433059187</v>
      </c>
      <c r="J2834">
        <v>1430467187</v>
      </c>
      <c r="K2834" t="b">
        <v>0</v>
      </c>
      <c r="L2834">
        <v>53</v>
      </c>
      <c r="M2834" t="b">
        <v>1</v>
      </c>
      <c r="N2834" t="s">
        <v>8266</v>
      </c>
      <c r="O2834" s="8">
        <f t="shared" si="308"/>
        <v>154.57142857142858</v>
      </c>
      <c r="P2834" s="9">
        <f t="shared" si="309"/>
        <v>102.0754716981132</v>
      </c>
      <c r="Q2834" t="s">
        <v>8310</v>
      </c>
      <c r="R2834" t="s">
        <v>8312</v>
      </c>
      <c r="S2834" s="13">
        <f t="shared" si="310"/>
        <v>42125.124849537031</v>
      </c>
      <c r="T2834" s="14">
        <f t="shared" si="311"/>
        <v>42155.124849537031</v>
      </c>
      <c r="U2834" s="13" t="str">
        <f t="shared" si="312"/>
        <v>May</v>
      </c>
      <c r="V2834" t="str">
        <f t="shared" si="313"/>
        <v>May</v>
      </c>
      <c r="W2834" t="str">
        <f t="shared" si="314"/>
        <v>2015</v>
      </c>
    </row>
    <row r="2835" spans="1:23" ht="45" x14ac:dyDescent="0.2">
      <c r="A2835">
        <v>250</v>
      </c>
      <c r="B2835" s="3" t="s">
        <v>251</v>
      </c>
      <c r="C2835" s="3" t="s">
        <v>4360</v>
      </c>
      <c r="D2835">
        <v>30000</v>
      </c>
      <c r="E2835">
        <v>31675</v>
      </c>
      <c r="F2835" t="s">
        <v>8219</v>
      </c>
      <c r="G2835" t="s">
        <v>8224</v>
      </c>
      <c r="H2835" t="s">
        <v>8246</v>
      </c>
      <c r="I2835">
        <v>1370525691</v>
      </c>
      <c r="J2835">
        <v>1367933691</v>
      </c>
      <c r="K2835" t="b">
        <v>1</v>
      </c>
      <c r="L2835">
        <v>437</v>
      </c>
      <c r="M2835" t="b">
        <v>1</v>
      </c>
      <c r="N2835" t="s">
        <v>8269</v>
      </c>
      <c r="O2835" s="8">
        <f t="shared" si="308"/>
        <v>105.58333333333334</v>
      </c>
      <c r="P2835" s="9">
        <f t="shared" si="309"/>
        <v>72.482837528604122</v>
      </c>
      <c r="Q2835" t="s">
        <v>8310</v>
      </c>
      <c r="R2835" t="s">
        <v>8315</v>
      </c>
      <c r="S2835" s="13">
        <f t="shared" si="310"/>
        <v>41401.357534722221</v>
      </c>
      <c r="T2835" s="14">
        <f t="shared" si="311"/>
        <v>41431.357534722221</v>
      </c>
      <c r="U2835" s="13" t="str">
        <f t="shared" si="312"/>
        <v>May</v>
      </c>
      <c r="V2835" t="str">
        <f t="shared" si="313"/>
        <v>Jun</v>
      </c>
      <c r="W2835" t="str">
        <f t="shared" si="314"/>
        <v>2013</v>
      </c>
    </row>
    <row r="2836" spans="1:23" ht="45" x14ac:dyDescent="0.2">
      <c r="A2836">
        <v>258</v>
      </c>
      <c r="B2836" s="3" t="s">
        <v>259</v>
      </c>
      <c r="C2836" s="3" t="s">
        <v>4368</v>
      </c>
      <c r="D2836">
        <v>30000</v>
      </c>
      <c r="E2836">
        <v>57342</v>
      </c>
      <c r="F2836" t="s">
        <v>8219</v>
      </c>
      <c r="G2836" t="s">
        <v>8224</v>
      </c>
      <c r="H2836" t="s">
        <v>8246</v>
      </c>
      <c r="I2836">
        <v>1308359666</v>
      </c>
      <c r="J2836">
        <v>1305767666</v>
      </c>
      <c r="K2836" t="b">
        <v>1</v>
      </c>
      <c r="L2836">
        <v>688</v>
      </c>
      <c r="M2836" t="b">
        <v>1</v>
      </c>
      <c r="N2836" t="s">
        <v>8269</v>
      </c>
      <c r="O2836" s="8">
        <f t="shared" si="308"/>
        <v>191.14</v>
      </c>
      <c r="P2836" s="9">
        <f t="shared" si="309"/>
        <v>83.345930232558146</v>
      </c>
      <c r="Q2836" t="s">
        <v>8310</v>
      </c>
      <c r="R2836" t="s">
        <v>8315</v>
      </c>
      <c r="S2836" s="13">
        <f t="shared" si="310"/>
        <v>40681.843356481477</v>
      </c>
      <c r="T2836" s="14">
        <f t="shared" si="311"/>
        <v>40711.843356481477</v>
      </c>
      <c r="U2836" s="13" t="str">
        <f t="shared" si="312"/>
        <v>May</v>
      </c>
      <c r="V2836" t="str">
        <f t="shared" si="313"/>
        <v>Jun</v>
      </c>
      <c r="W2836" t="str">
        <f t="shared" si="314"/>
        <v>2011</v>
      </c>
    </row>
    <row r="2837" spans="1:23" ht="45" x14ac:dyDescent="0.2">
      <c r="A2837">
        <v>267</v>
      </c>
      <c r="B2837" s="3" t="s">
        <v>268</v>
      </c>
      <c r="C2837" s="3" t="s">
        <v>4377</v>
      </c>
      <c r="D2837">
        <v>9850</v>
      </c>
      <c r="E2837">
        <v>12965.44</v>
      </c>
      <c r="F2837" t="s">
        <v>8219</v>
      </c>
      <c r="G2837" t="s">
        <v>8225</v>
      </c>
      <c r="H2837" t="s">
        <v>8247</v>
      </c>
      <c r="I2837">
        <v>1403693499</v>
      </c>
      <c r="J2837">
        <v>1401101499</v>
      </c>
      <c r="K2837" t="b">
        <v>1</v>
      </c>
      <c r="L2837">
        <v>165</v>
      </c>
      <c r="M2837" t="b">
        <v>1</v>
      </c>
      <c r="N2837" t="s">
        <v>8269</v>
      </c>
      <c r="O2837" s="8">
        <f t="shared" si="308"/>
        <v>131.62883248730967</v>
      </c>
      <c r="P2837" s="9">
        <f t="shared" si="309"/>
        <v>78.578424242424248</v>
      </c>
      <c r="Q2837" t="s">
        <v>8310</v>
      </c>
      <c r="R2837" t="s">
        <v>8315</v>
      </c>
      <c r="S2837" s="13">
        <f t="shared" si="310"/>
        <v>41785.244201388887</v>
      </c>
      <c r="T2837" s="14">
        <f t="shared" si="311"/>
        <v>41815.244201388887</v>
      </c>
      <c r="U2837" s="13" t="str">
        <f t="shared" si="312"/>
        <v>May</v>
      </c>
      <c r="V2837" t="str">
        <f t="shared" si="313"/>
        <v>Jun</v>
      </c>
      <c r="W2837" t="str">
        <f t="shared" si="314"/>
        <v>2014</v>
      </c>
    </row>
    <row r="2838" spans="1:23" ht="45" x14ac:dyDescent="0.2">
      <c r="A2838">
        <v>281</v>
      </c>
      <c r="B2838" s="3" t="s">
        <v>282</v>
      </c>
      <c r="C2838" s="3" t="s">
        <v>4391</v>
      </c>
      <c r="D2838">
        <v>5500</v>
      </c>
      <c r="E2838">
        <v>6632.32</v>
      </c>
      <c r="F2838" t="s">
        <v>8219</v>
      </c>
      <c r="G2838" t="s">
        <v>8224</v>
      </c>
      <c r="H2838" t="s">
        <v>8246</v>
      </c>
      <c r="I2838">
        <v>1249932360</v>
      </c>
      <c r="J2838">
        <v>1242532513</v>
      </c>
      <c r="K2838" t="b">
        <v>1</v>
      </c>
      <c r="L2838">
        <v>79</v>
      </c>
      <c r="M2838" t="b">
        <v>1</v>
      </c>
      <c r="N2838" t="s">
        <v>8269</v>
      </c>
      <c r="O2838" s="8">
        <f t="shared" si="308"/>
        <v>120.58763636363636</v>
      </c>
      <c r="P2838" s="9">
        <f t="shared" si="309"/>
        <v>83.953417721518989</v>
      </c>
      <c r="Q2838" t="s">
        <v>8310</v>
      </c>
      <c r="R2838" t="s">
        <v>8315</v>
      </c>
      <c r="S2838" s="13">
        <f t="shared" si="310"/>
        <v>39949.955011574071</v>
      </c>
      <c r="T2838" s="14">
        <f t="shared" si="311"/>
        <v>40035.601388888885</v>
      </c>
      <c r="U2838" s="13" t="str">
        <f t="shared" si="312"/>
        <v>May</v>
      </c>
      <c r="V2838" t="str">
        <f t="shared" si="313"/>
        <v>Aug</v>
      </c>
      <c r="W2838" t="str">
        <f t="shared" si="314"/>
        <v>2009</v>
      </c>
    </row>
    <row r="2839" spans="1:23" ht="30" x14ac:dyDescent="0.2">
      <c r="A2839">
        <v>283</v>
      </c>
      <c r="B2839" s="3" t="s">
        <v>284</v>
      </c>
      <c r="C2839" s="3" t="s">
        <v>4393</v>
      </c>
      <c r="D2839">
        <v>18000</v>
      </c>
      <c r="E2839">
        <v>20569.05</v>
      </c>
      <c r="F2839" t="s">
        <v>8219</v>
      </c>
      <c r="G2839" t="s">
        <v>8224</v>
      </c>
      <c r="H2839" t="s">
        <v>8246</v>
      </c>
      <c r="I2839">
        <v>1306904340</v>
      </c>
      <c r="J2839">
        <v>1305219744</v>
      </c>
      <c r="K2839" t="b">
        <v>1</v>
      </c>
      <c r="L2839">
        <v>202</v>
      </c>
      <c r="M2839" t="b">
        <v>1</v>
      </c>
      <c r="N2839" t="s">
        <v>8269</v>
      </c>
      <c r="O2839" s="8">
        <f t="shared" si="308"/>
        <v>114.27249999999999</v>
      </c>
      <c r="P2839" s="9">
        <f t="shared" si="309"/>
        <v>101.8269801980198</v>
      </c>
      <c r="Q2839" t="s">
        <v>8310</v>
      </c>
      <c r="R2839" t="s">
        <v>8315</v>
      </c>
      <c r="S2839" s="13">
        <f t="shared" si="310"/>
        <v>40675.501666666663</v>
      </c>
      <c r="T2839" s="14">
        <f t="shared" si="311"/>
        <v>40694.999305555553</v>
      </c>
      <c r="U2839" s="13" t="str">
        <f t="shared" si="312"/>
        <v>May</v>
      </c>
      <c r="V2839" t="str">
        <f t="shared" si="313"/>
        <v>May</v>
      </c>
      <c r="W2839" t="str">
        <f t="shared" si="314"/>
        <v>2011</v>
      </c>
    </row>
    <row r="2840" spans="1:23" ht="45" x14ac:dyDescent="0.2">
      <c r="A2840">
        <v>288</v>
      </c>
      <c r="B2840" s="3" t="s">
        <v>289</v>
      </c>
      <c r="C2840" s="3" t="s">
        <v>4398</v>
      </c>
      <c r="D2840">
        <v>50000</v>
      </c>
      <c r="E2840">
        <v>51605.31</v>
      </c>
      <c r="F2840" t="s">
        <v>8219</v>
      </c>
      <c r="G2840" t="s">
        <v>8224</v>
      </c>
      <c r="H2840" t="s">
        <v>8246</v>
      </c>
      <c r="I2840">
        <v>1340683393</v>
      </c>
      <c r="J2840">
        <v>1337659393</v>
      </c>
      <c r="K2840" t="b">
        <v>1</v>
      </c>
      <c r="L2840">
        <v>447</v>
      </c>
      <c r="M2840" t="b">
        <v>1</v>
      </c>
      <c r="N2840" t="s">
        <v>8269</v>
      </c>
      <c r="O2840" s="8">
        <f t="shared" si="308"/>
        <v>103.21061999999999</v>
      </c>
      <c r="P2840" s="9">
        <f t="shared" si="309"/>
        <v>115.44812080536913</v>
      </c>
      <c r="Q2840" t="s">
        <v>8310</v>
      </c>
      <c r="R2840" t="s">
        <v>8315</v>
      </c>
      <c r="S2840" s="13">
        <f t="shared" si="310"/>
        <v>41050.960567129623</v>
      </c>
      <c r="T2840" s="14">
        <f t="shared" si="311"/>
        <v>41085.960567129623</v>
      </c>
      <c r="U2840" s="13" t="str">
        <f t="shared" si="312"/>
        <v>May</v>
      </c>
      <c r="V2840" t="str">
        <f t="shared" si="313"/>
        <v>Jun</v>
      </c>
      <c r="W2840" t="str">
        <f t="shared" si="314"/>
        <v>2012</v>
      </c>
    </row>
    <row r="2841" spans="1:23" ht="45" x14ac:dyDescent="0.2">
      <c r="A2841">
        <v>303</v>
      </c>
      <c r="B2841" s="3" t="s">
        <v>304</v>
      </c>
      <c r="C2841" s="3" t="s">
        <v>4413</v>
      </c>
      <c r="D2841">
        <v>3000</v>
      </c>
      <c r="E2841">
        <v>4124</v>
      </c>
      <c r="F2841" t="s">
        <v>8219</v>
      </c>
      <c r="G2841" t="s">
        <v>8224</v>
      </c>
      <c r="H2841" t="s">
        <v>8246</v>
      </c>
      <c r="I2841">
        <v>1338601346</v>
      </c>
      <c r="J2841">
        <v>1336009346</v>
      </c>
      <c r="K2841" t="b">
        <v>1</v>
      </c>
      <c r="L2841">
        <v>82</v>
      </c>
      <c r="M2841" t="b">
        <v>1</v>
      </c>
      <c r="N2841" t="s">
        <v>8269</v>
      </c>
      <c r="O2841" s="8">
        <f t="shared" si="308"/>
        <v>137.46666666666667</v>
      </c>
      <c r="P2841" s="9">
        <f t="shared" si="309"/>
        <v>50.292682926829265</v>
      </c>
      <c r="Q2841" t="s">
        <v>8310</v>
      </c>
      <c r="R2841" t="s">
        <v>8315</v>
      </c>
      <c r="S2841" s="13">
        <f t="shared" si="310"/>
        <v>41031.862800925919</v>
      </c>
      <c r="T2841" s="14">
        <f t="shared" si="311"/>
        <v>41061.862800925919</v>
      </c>
      <c r="U2841" s="13" t="str">
        <f t="shared" si="312"/>
        <v>May</v>
      </c>
      <c r="V2841" t="str">
        <f t="shared" si="313"/>
        <v>Jun</v>
      </c>
      <c r="W2841" t="str">
        <f t="shared" si="314"/>
        <v>2012</v>
      </c>
    </row>
    <row r="2842" spans="1:23" ht="45" x14ac:dyDescent="0.2">
      <c r="A2842">
        <v>331</v>
      </c>
      <c r="B2842" s="3" t="s">
        <v>332</v>
      </c>
      <c r="C2842" s="3" t="s">
        <v>4441</v>
      </c>
      <c r="D2842">
        <v>40000</v>
      </c>
      <c r="E2842">
        <v>42642</v>
      </c>
      <c r="F2842" t="s">
        <v>8219</v>
      </c>
      <c r="G2842" t="s">
        <v>8224</v>
      </c>
      <c r="H2842" t="s">
        <v>8246</v>
      </c>
      <c r="I2842">
        <v>1466171834</v>
      </c>
      <c r="J2842">
        <v>1463493434</v>
      </c>
      <c r="K2842" t="b">
        <v>1</v>
      </c>
      <c r="L2842">
        <v>438</v>
      </c>
      <c r="M2842" t="b">
        <v>1</v>
      </c>
      <c r="N2842" t="s">
        <v>8269</v>
      </c>
      <c r="O2842" s="8">
        <f t="shared" si="308"/>
        <v>106.60499999999999</v>
      </c>
      <c r="P2842" s="9">
        <f t="shared" si="309"/>
        <v>97.356164383561648</v>
      </c>
      <c r="Q2842" t="s">
        <v>8310</v>
      </c>
      <c r="R2842" t="s">
        <v>8315</v>
      </c>
      <c r="S2842" s="13">
        <f t="shared" si="310"/>
        <v>42507.373078703698</v>
      </c>
      <c r="T2842" s="14">
        <f t="shared" si="311"/>
        <v>42538.373078703698</v>
      </c>
      <c r="U2842" s="13" t="str">
        <f t="shared" si="312"/>
        <v>May</v>
      </c>
      <c r="V2842" t="str">
        <f t="shared" si="313"/>
        <v>Jun</v>
      </c>
      <c r="W2842" t="str">
        <f t="shared" si="314"/>
        <v>2016</v>
      </c>
    </row>
    <row r="2843" spans="1:23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08"/>
        <v>1</v>
      </c>
      <c r="P2843" s="9">
        <f t="shared" si="309"/>
        <v>10</v>
      </c>
      <c r="Q2843" t="s">
        <v>8317</v>
      </c>
      <c r="R2843" t="s">
        <v>8318</v>
      </c>
      <c r="S2843" s="13">
        <f t="shared" si="310"/>
        <v>42291.531215277777</v>
      </c>
      <c r="T2843" s="14">
        <f t="shared" si="311"/>
        <v>42351.572881944441</v>
      </c>
      <c r="U2843" s="13" t="str">
        <f t="shared" si="312"/>
        <v>Oct</v>
      </c>
      <c r="V2843" t="str">
        <f t="shared" si="313"/>
        <v>Dec</v>
      </c>
      <c r="W2843" t="str">
        <f t="shared" si="314"/>
        <v>2015</v>
      </c>
    </row>
    <row r="2844" spans="1:23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08"/>
        <v>0</v>
      </c>
      <c r="P2844" s="9">
        <f t="shared" si="309"/>
        <v>0</v>
      </c>
      <c r="Q2844" t="s">
        <v>8317</v>
      </c>
      <c r="R2844" t="s">
        <v>8318</v>
      </c>
      <c r="S2844" s="13">
        <f t="shared" si="310"/>
        <v>41784.744155092594</v>
      </c>
      <c r="T2844" s="14">
        <f t="shared" si="311"/>
        <v>41811.25</v>
      </c>
      <c r="U2844" s="13" t="str">
        <f t="shared" si="312"/>
        <v>May</v>
      </c>
      <c r="V2844" t="str">
        <f t="shared" si="313"/>
        <v>Jun</v>
      </c>
      <c r="W2844" t="str">
        <f t="shared" si="314"/>
        <v>2014</v>
      </c>
    </row>
    <row r="2845" spans="1:23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08"/>
        <v>0</v>
      </c>
      <c r="P2845" s="9">
        <f t="shared" si="309"/>
        <v>0</v>
      </c>
      <c r="Q2845" t="s">
        <v>8317</v>
      </c>
      <c r="R2845" t="s">
        <v>8318</v>
      </c>
      <c r="S2845" s="13">
        <f t="shared" si="310"/>
        <v>42492.529513888883</v>
      </c>
      <c r="T2845" s="14">
        <f t="shared" si="311"/>
        <v>42533.958333333336</v>
      </c>
      <c r="U2845" s="13" t="str">
        <f t="shared" si="312"/>
        <v>May</v>
      </c>
      <c r="V2845" t="str">
        <f t="shared" si="313"/>
        <v>Jun</v>
      </c>
      <c r="W2845" t="str">
        <f t="shared" si="314"/>
        <v>2016</v>
      </c>
    </row>
    <row r="2846" spans="1:23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08"/>
        <v>5.4545454545454541</v>
      </c>
      <c r="P2846" s="9">
        <f t="shared" si="309"/>
        <v>30</v>
      </c>
      <c r="Q2846" t="s">
        <v>8317</v>
      </c>
      <c r="R2846" t="s">
        <v>8318</v>
      </c>
      <c r="S2846" s="13">
        <f t="shared" si="310"/>
        <v>42709.337731481479</v>
      </c>
      <c r="T2846" s="14">
        <f t="shared" si="311"/>
        <v>42739.337731481479</v>
      </c>
      <c r="U2846" s="13" t="str">
        <f t="shared" si="312"/>
        <v>Dec</v>
      </c>
      <c r="V2846" t="str">
        <f t="shared" si="313"/>
        <v>Jan</v>
      </c>
      <c r="W2846" t="str">
        <f t="shared" si="314"/>
        <v>2016</v>
      </c>
    </row>
    <row r="2847" spans="1:23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08"/>
        <v>31.546666666666667</v>
      </c>
      <c r="P2847" s="9">
        <f t="shared" si="309"/>
        <v>60.666666666666664</v>
      </c>
      <c r="Q2847" t="s">
        <v>8317</v>
      </c>
      <c r="R2847" t="s">
        <v>8318</v>
      </c>
      <c r="S2847" s="13">
        <f t="shared" si="310"/>
        <v>42102.808252314811</v>
      </c>
      <c r="T2847" s="14">
        <f t="shared" si="311"/>
        <v>42162.808252314811</v>
      </c>
      <c r="U2847" s="13" t="str">
        <f t="shared" si="312"/>
        <v>Apr</v>
      </c>
      <c r="V2847" t="str">
        <f t="shared" si="313"/>
        <v>Jun</v>
      </c>
      <c r="W2847" t="str">
        <f t="shared" si="314"/>
        <v>2015</v>
      </c>
    </row>
    <row r="2848" spans="1:23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08"/>
        <v>0</v>
      </c>
      <c r="P2848" s="9">
        <f t="shared" si="309"/>
        <v>0</v>
      </c>
      <c r="Q2848" t="s">
        <v>8317</v>
      </c>
      <c r="R2848" t="s">
        <v>8318</v>
      </c>
      <c r="S2848" s="13">
        <f t="shared" si="310"/>
        <v>42108.483726851853</v>
      </c>
      <c r="T2848" s="14">
        <f t="shared" si="311"/>
        <v>42153.483726851853</v>
      </c>
      <c r="U2848" s="13" t="str">
        <f t="shared" si="312"/>
        <v>Apr</v>
      </c>
      <c r="V2848" t="str">
        <f t="shared" si="313"/>
        <v>May</v>
      </c>
      <c r="W2848" t="str">
        <f t="shared" si="314"/>
        <v>2015</v>
      </c>
    </row>
    <row r="2849" spans="1:23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08"/>
        <v>0</v>
      </c>
      <c r="P2849" s="9">
        <f t="shared" si="309"/>
        <v>0</v>
      </c>
      <c r="Q2849" t="s">
        <v>8317</v>
      </c>
      <c r="R2849" t="s">
        <v>8318</v>
      </c>
      <c r="S2849" s="13">
        <f t="shared" si="310"/>
        <v>42453.597974537035</v>
      </c>
      <c r="T2849" s="14">
        <f t="shared" si="311"/>
        <v>42513.597974537035</v>
      </c>
      <c r="U2849" s="13" t="str">
        <f t="shared" si="312"/>
        <v>Mar</v>
      </c>
      <c r="V2849" t="str">
        <f t="shared" si="313"/>
        <v>May</v>
      </c>
      <c r="W2849" t="str">
        <f t="shared" si="314"/>
        <v>2016</v>
      </c>
    </row>
    <row r="2850" spans="1:23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08"/>
        <v>0.2</v>
      </c>
      <c r="P2850" s="9">
        <f t="shared" si="309"/>
        <v>23.333333333333332</v>
      </c>
      <c r="Q2850" t="s">
        <v>8317</v>
      </c>
      <c r="R2850" t="s">
        <v>8318</v>
      </c>
      <c r="S2850" s="13">
        <f t="shared" si="310"/>
        <v>42123.440497685187</v>
      </c>
      <c r="T2850" s="14">
        <f t="shared" si="311"/>
        <v>42153.440497685187</v>
      </c>
      <c r="U2850" s="13" t="str">
        <f t="shared" si="312"/>
        <v>Apr</v>
      </c>
      <c r="V2850" t="str">
        <f t="shared" si="313"/>
        <v>May</v>
      </c>
      <c r="W2850" t="str">
        <f t="shared" si="314"/>
        <v>2015</v>
      </c>
    </row>
    <row r="2851" spans="1:23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08"/>
        <v>1</v>
      </c>
      <c r="P2851" s="9">
        <f t="shared" si="309"/>
        <v>5</v>
      </c>
      <c r="Q2851" t="s">
        <v>8317</v>
      </c>
      <c r="R2851" t="s">
        <v>8318</v>
      </c>
      <c r="S2851" s="13">
        <f t="shared" si="310"/>
        <v>42453.219907407409</v>
      </c>
      <c r="T2851" s="14">
        <f t="shared" si="311"/>
        <v>42483.219907407409</v>
      </c>
      <c r="U2851" s="13" t="str">
        <f t="shared" si="312"/>
        <v>Mar</v>
      </c>
      <c r="V2851" t="str">
        <f t="shared" si="313"/>
        <v>Apr</v>
      </c>
      <c r="W2851" t="str">
        <f t="shared" si="314"/>
        <v>2016</v>
      </c>
    </row>
    <row r="2852" spans="1:23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08"/>
        <v>3.8875000000000002</v>
      </c>
      <c r="P2852" s="9">
        <f t="shared" si="309"/>
        <v>23.923076923076923</v>
      </c>
      <c r="Q2852" t="s">
        <v>8317</v>
      </c>
      <c r="R2852" t="s">
        <v>8318</v>
      </c>
      <c r="S2852" s="13">
        <f t="shared" si="310"/>
        <v>41857.798738425925</v>
      </c>
      <c r="T2852" s="14">
        <f t="shared" si="311"/>
        <v>41887.798738425925</v>
      </c>
      <c r="U2852" s="13" t="str">
        <f t="shared" si="312"/>
        <v>Aug</v>
      </c>
      <c r="V2852" t="str">
        <f t="shared" si="313"/>
        <v>Sep</v>
      </c>
      <c r="W2852" t="str">
        <f t="shared" si="314"/>
        <v>2014</v>
      </c>
    </row>
    <row r="2853" spans="1:23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08"/>
        <v>0</v>
      </c>
      <c r="P2853" s="9">
        <f t="shared" si="309"/>
        <v>0</v>
      </c>
      <c r="Q2853" t="s">
        <v>8317</v>
      </c>
      <c r="R2853" t="s">
        <v>8318</v>
      </c>
      <c r="S2853" s="13">
        <f t="shared" si="310"/>
        <v>42389.794317129628</v>
      </c>
      <c r="T2853" s="14">
        <f t="shared" si="311"/>
        <v>42398.761805555558</v>
      </c>
      <c r="U2853" s="13" t="str">
        <f t="shared" si="312"/>
        <v>Jan</v>
      </c>
      <c r="V2853" t="str">
        <f t="shared" si="313"/>
        <v>Jan</v>
      </c>
      <c r="W2853" t="str">
        <f t="shared" si="314"/>
        <v>2016</v>
      </c>
    </row>
    <row r="2854" spans="1:23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08"/>
        <v>1.9</v>
      </c>
      <c r="P2854" s="9">
        <f t="shared" si="309"/>
        <v>15.833333333333334</v>
      </c>
      <c r="Q2854" t="s">
        <v>8317</v>
      </c>
      <c r="R2854" t="s">
        <v>8318</v>
      </c>
      <c r="S2854" s="13">
        <f t="shared" si="310"/>
        <v>41780.836840277778</v>
      </c>
      <c r="T2854" s="14">
        <f t="shared" si="311"/>
        <v>41810.836840277778</v>
      </c>
      <c r="U2854" s="13" t="str">
        <f t="shared" si="312"/>
        <v>May</v>
      </c>
      <c r="V2854" t="str">
        <f t="shared" si="313"/>
        <v>Jun</v>
      </c>
      <c r="W2854" t="str">
        <f t="shared" si="314"/>
        <v>2014</v>
      </c>
    </row>
    <row r="2855" spans="1:23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08"/>
        <v>0</v>
      </c>
      <c r="P2855" s="9">
        <f t="shared" si="309"/>
        <v>0</v>
      </c>
      <c r="Q2855" t="s">
        <v>8317</v>
      </c>
      <c r="R2855" t="s">
        <v>8318</v>
      </c>
      <c r="S2855" s="13">
        <f t="shared" si="310"/>
        <v>41835.98260416666</v>
      </c>
      <c r="T2855" s="14">
        <f t="shared" si="311"/>
        <v>41895.98260416666</v>
      </c>
      <c r="U2855" s="13" t="str">
        <f t="shared" si="312"/>
        <v>Jul</v>
      </c>
      <c r="V2855" t="str">
        <f t="shared" si="313"/>
        <v>Sep</v>
      </c>
      <c r="W2855" t="str">
        <f t="shared" si="314"/>
        <v>2014</v>
      </c>
    </row>
    <row r="2856" spans="1:23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08"/>
        <v>41.699999999999996</v>
      </c>
      <c r="P2856" s="9">
        <f t="shared" si="309"/>
        <v>29.785714285714285</v>
      </c>
      <c r="Q2856" t="s">
        <v>8317</v>
      </c>
      <c r="R2856" t="s">
        <v>8318</v>
      </c>
      <c r="S2856" s="13">
        <f t="shared" si="310"/>
        <v>42111.508321759255</v>
      </c>
      <c r="T2856" s="14">
        <f t="shared" si="311"/>
        <v>42131.508321759255</v>
      </c>
      <c r="U2856" s="13" t="str">
        <f t="shared" si="312"/>
        <v>Apr</v>
      </c>
      <c r="V2856" t="str">
        <f t="shared" si="313"/>
        <v>May</v>
      </c>
      <c r="W2856" t="str">
        <f t="shared" si="314"/>
        <v>2015</v>
      </c>
    </row>
    <row r="2857" spans="1:23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08"/>
        <v>50</v>
      </c>
      <c r="P2857" s="9">
        <f t="shared" si="309"/>
        <v>60</v>
      </c>
      <c r="Q2857" t="s">
        <v>8317</v>
      </c>
      <c r="R2857" t="s">
        <v>8318</v>
      </c>
      <c r="S2857" s="13">
        <f t="shared" si="310"/>
        <v>42369.799432870372</v>
      </c>
      <c r="T2857" s="14">
        <f t="shared" si="311"/>
        <v>42398.773611111108</v>
      </c>
      <c r="U2857" s="13" t="str">
        <f t="shared" si="312"/>
        <v>Dec</v>
      </c>
      <c r="V2857" t="str">
        <f t="shared" si="313"/>
        <v>Jan</v>
      </c>
      <c r="W2857" t="str">
        <f t="shared" si="314"/>
        <v>2015</v>
      </c>
    </row>
    <row r="2858" spans="1:23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08"/>
        <v>4.8666666666666663</v>
      </c>
      <c r="P2858" s="9">
        <f t="shared" si="309"/>
        <v>24.333333333333332</v>
      </c>
      <c r="Q2858" t="s">
        <v>8317</v>
      </c>
      <c r="R2858" t="s">
        <v>8318</v>
      </c>
      <c r="S2858" s="13">
        <f t="shared" si="310"/>
        <v>42164.829247685186</v>
      </c>
      <c r="T2858" s="14">
        <f t="shared" si="311"/>
        <v>42224.69027777778</v>
      </c>
      <c r="U2858" s="13" t="str">
        <f t="shared" si="312"/>
        <v>Jun</v>
      </c>
      <c r="V2858" t="str">
        <f t="shared" si="313"/>
        <v>Aug</v>
      </c>
      <c r="W2858" t="str">
        <f t="shared" si="314"/>
        <v>2015</v>
      </c>
    </row>
    <row r="2859" spans="1:23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08"/>
        <v>19.736842105263158</v>
      </c>
      <c r="P2859" s="9">
        <f t="shared" si="309"/>
        <v>500</v>
      </c>
      <c r="Q2859" t="s">
        <v>8317</v>
      </c>
      <c r="R2859" t="s">
        <v>8318</v>
      </c>
      <c r="S2859" s="13">
        <f t="shared" si="310"/>
        <v>42726.711747685178</v>
      </c>
      <c r="T2859" s="14">
        <f t="shared" si="311"/>
        <v>42786.541666666664</v>
      </c>
      <c r="U2859" s="13" t="str">
        <f t="shared" si="312"/>
        <v>Dec</v>
      </c>
      <c r="V2859" t="str">
        <f t="shared" si="313"/>
        <v>Feb</v>
      </c>
      <c r="W2859" t="str">
        <f t="shared" si="314"/>
        <v>2016</v>
      </c>
    </row>
    <row r="2860" spans="1:23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08"/>
        <v>0</v>
      </c>
      <c r="P2860" s="9">
        <f t="shared" si="309"/>
        <v>0</v>
      </c>
      <c r="Q2860" t="s">
        <v>8317</v>
      </c>
      <c r="R2860" t="s">
        <v>8318</v>
      </c>
      <c r="S2860" s="13">
        <f t="shared" si="310"/>
        <v>41954.336747685178</v>
      </c>
      <c r="T2860" s="14">
        <f t="shared" si="311"/>
        <v>41978.269444444442</v>
      </c>
      <c r="U2860" s="13" t="str">
        <f t="shared" si="312"/>
        <v>Nov</v>
      </c>
      <c r="V2860" t="str">
        <f t="shared" si="313"/>
        <v>Dec</v>
      </c>
      <c r="W2860" t="str">
        <f t="shared" si="314"/>
        <v>2014</v>
      </c>
    </row>
    <row r="2861" spans="1:23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08"/>
        <v>1.7500000000000002</v>
      </c>
      <c r="P2861" s="9">
        <f t="shared" si="309"/>
        <v>35</v>
      </c>
      <c r="Q2861" t="s">
        <v>8317</v>
      </c>
      <c r="R2861" t="s">
        <v>8318</v>
      </c>
      <c r="S2861" s="13">
        <f t="shared" si="310"/>
        <v>42233.153981481482</v>
      </c>
      <c r="T2861" s="14">
        <f t="shared" si="311"/>
        <v>42293.153981481482</v>
      </c>
      <c r="U2861" s="13" t="str">
        <f t="shared" si="312"/>
        <v>Aug</v>
      </c>
      <c r="V2861" t="str">
        <f t="shared" si="313"/>
        <v>Oct</v>
      </c>
      <c r="W2861" t="str">
        <f t="shared" si="314"/>
        <v>2015</v>
      </c>
    </row>
    <row r="2862" spans="1:23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08"/>
        <v>6.65</v>
      </c>
      <c r="P2862" s="9">
        <f t="shared" si="309"/>
        <v>29.555555555555557</v>
      </c>
      <c r="Q2862" t="s">
        <v>8317</v>
      </c>
      <c r="R2862" t="s">
        <v>8318</v>
      </c>
      <c r="S2862" s="13">
        <f t="shared" si="310"/>
        <v>42480.592314814814</v>
      </c>
      <c r="T2862" s="14">
        <f t="shared" si="311"/>
        <v>42540.592314814814</v>
      </c>
      <c r="U2862" s="13" t="str">
        <f t="shared" si="312"/>
        <v>Apr</v>
      </c>
      <c r="V2862" t="str">
        <f t="shared" si="313"/>
        <v>Jun</v>
      </c>
      <c r="W2862" t="str">
        <f t="shared" si="314"/>
        <v>2016</v>
      </c>
    </row>
    <row r="2863" spans="1:23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08"/>
        <v>32</v>
      </c>
      <c r="P2863" s="9">
        <f t="shared" si="309"/>
        <v>26.666666666666668</v>
      </c>
      <c r="Q2863" t="s">
        <v>8317</v>
      </c>
      <c r="R2863" t="s">
        <v>8318</v>
      </c>
      <c r="S2863" s="13">
        <f t="shared" si="310"/>
        <v>42257.3825</v>
      </c>
      <c r="T2863" s="14">
        <f t="shared" si="311"/>
        <v>42271.3825</v>
      </c>
      <c r="U2863" s="13" t="str">
        <f t="shared" si="312"/>
        <v>Sep</v>
      </c>
      <c r="V2863" t="str">
        <f t="shared" si="313"/>
        <v>Sep</v>
      </c>
      <c r="W2863" t="str">
        <f t="shared" si="314"/>
        <v>2015</v>
      </c>
    </row>
    <row r="2864" spans="1:23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08"/>
        <v>0.43307086614173229</v>
      </c>
      <c r="P2864" s="9">
        <f t="shared" si="309"/>
        <v>18.333333333333332</v>
      </c>
      <c r="Q2864" t="s">
        <v>8317</v>
      </c>
      <c r="R2864" t="s">
        <v>8318</v>
      </c>
      <c r="S2864" s="13">
        <f t="shared" si="310"/>
        <v>41784.581354166665</v>
      </c>
      <c r="T2864" s="14">
        <f t="shared" si="311"/>
        <v>41814.581354166665</v>
      </c>
      <c r="U2864" s="13" t="str">
        <f t="shared" si="312"/>
        <v>May</v>
      </c>
      <c r="V2864" t="str">
        <f t="shared" si="313"/>
        <v>Jun</v>
      </c>
      <c r="W2864" t="str">
        <f t="shared" si="314"/>
        <v>2014</v>
      </c>
    </row>
    <row r="2865" spans="1:23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08"/>
        <v>0.04</v>
      </c>
      <c r="P2865" s="9">
        <f t="shared" si="309"/>
        <v>20</v>
      </c>
      <c r="Q2865" t="s">
        <v>8317</v>
      </c>
      <c r="R2865" t="s">
        <v>8318</v>
      </c>
      <c r="S2865" s="13">
        <f t="shared" si="310"/>
        <v>41831.46670138889</v>
      </c>
      <c r="T2865" s="14">
        <f t="shared" si="311"/>
        <v>41891.46670138889</v>
      </c>
      <c r="U2865" s="13" t="str">
        <f t="shared" si="312"/>
        <v>Jul</v>
      </c>
      <c r="V2865" t="str">
        <f t="shared" si="313"/>
        <v>Sep</v>
      </c>
      <c r="W2865" t="str">
        <f t="shared" si="314"/>
        <v>2014</v>
      </c>
    </row>
    <row r="2866" spans="1:23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08"/>
        <v>1.6</v>
      </c>
      <c r="P2866" s="9">
        <f t="shared" si="309"/>
        <v>13.333333333333334</v>
      </c>
      <c r="Q2866" t="s">
        <v>8317</v>
      </c>
      <c r="R2866" t="s">
        <v>8318</v>
      </c>
      <c r="S2866" s="13">
        <f t="shared" si="310"/>
        <v>42172.405173611107</v>
      </c>
      <c r="T2866" s="14">
        <f t="shared" si="311"/>
        <v>42202.345833333333</v>
      </c>
      <c r="U2866" s="13" t="str">
        <f t="shared" si="312"/>
        <v>Jun</v>
      </c>
      <c r="V2866" t="str">
        <f t="shared" si="313"/>
        <v>Jul</v>
      </c>
      <c r="W2866" t="str">
        <f t="shared" si="314"/>
        <v>2015</v>
      </c>
    </row>
    <row r="2867" spans="1:23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08"/>
        <v>0</v>
      </c>
      <c r="P2867" s="9">
        <f t="shared" si="309"/>
        <v>0</v>
      </c>
      <c r="Q2867" t="s">
        <v>8317</v>
      </c>
      <c r="R2867" t="s">
        <v>8318</v>
      </c>
      <c r="S2867" s="13">
        <f t="shared" si="310"/>
        <v>41949.905775462961</v>
      </c>
      <c r="T2867" s="14">
        <f t="shared" si="311"/>
        <v>42009.905775462961</v>
      </c>
      <c r="U2867" s="13" t="str">
        <f t="shared" si="312"/>
        <v>Nov</v>
      </c>
      <c r="V2867" t="str">
        <f t="shared" si="313"/>
        <v>Jan</v>
      </c>
      <c r="W2867" t="str">
        <f t="shared" si="314"/>
        <v>2014</v>
      </c>
    </row>
    <row r="2868" spans="1:23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08"/>
        <v>0.89999999999999991</v>
      </c>
      <c r="P2868" s="9">
        <f t="shared" si="309"/>
        <v>22.5</v>
      </c>
      <c r="Q2868" t="s">
        <v>8317</v>
      </c>
      <c r="R2868" t="s">
        <v>8318</v>
      </c>
      <c r="S2868" s="13">
        <f t="shared" si="310"/>
        <v>42627.746770833335</v>
      </c>
      <c r="T2868" s="14">
        <f t="shared" si="311"/>
        <v>42657.708333333336</v>
      </c>
      <c r="U2868" s="13" t="str">
        <f t="shared" si="312"/>
        <v>Sep</v>
      </c>
      <c r="V2868" t="str">
        <f t="shared" si="313"/>
        <v>Oct</v>
      </c>
      <c r="W2868" t="str">
        <f t="shared" si="314"/>
        <v>2016</v>
      </c>
    </row>
    <row r="2869" spans="1:23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08"/>
        <v>20.16</v>
      </c>
      <c r="P2869" s="9">
        <f t="shared" si="309"/>
        <v>50.4</v>
      </c>
      <c r="Q2869" t="s">
        <v>8317</v>
      </c>
      <c r="R2869" t="s">
        <v>8318</v>
      </c>
      <c r="S2869" s="13">
        <f t="shared" si="310"/>
        <v>42530.986944444441</v>
      </c>
      <c r="T2869" s="14">
        <f t="shared" si="311"/>
        <v>42554.958333333336</v>
      </c>
      <c r="U2869" s="13" t="str">
        <f t="shared" si="312"/>
        <v>Jun</v>
      </c>
      <c r="V2869" t="str">
        <f t="shared" si="313"/>
        <v>Jul</v>
      </c>
      <c r="W2869" t="str">
        <f t="shared" si="314"/>
        <v>2016</v>
      </c>
    </row>
    <row r="2870" spans="1:23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08"/>
        <v>42.011733333333332</v>
      </c>
      <c r="P2870" s="9">
        <f t="shared" si="309"/>
        <v>105.02933333333334</v>
      </c>
      <c r="Q2870" t="s">
        <v>8317</v>
      </c>
      <c r="R2870" t="s">
        <v>8318</v>
      </c>
      <c r="S2870" s="13">
        <f t="shared" si="310"/>
        <v>42618.618680555555</v>
      </c>
      <c r="T2870" s="14">
        <f t="shared" si="311"/>
        <v>42648.618680555555</v>
      </c>
      <c r="U2870" s="13" t="str">
        <f t="shared" si="312"/>
        <v>Sep</v>
      </c>
      <c r="V2870" t="str">
        <f t="shared" si="313"/>
        <v>Oct</v>
      </c>
      <c r="W2870" t="str">
        <f t="shared" si="314"/>
        <v>2016</v>
      </c>
    </row>
    <row r="2871" spans="1:23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08"/>
        <v>0.88500000000000001</v>
      </c>
      <c r="P2871" s="9">
        <f t="shared" si="309"/>
        <v>35.4</v>
      </c>
      <c r="Q2871" t="s">
        <v>8317</v>
      </c>
      <c r="R2871" t="s">
        <v>8318</v>
      </c>
      <c r="S2871" s="13">
        <f t="shared" si="310"/>
        <v>42540.385196759256</v>
      </c>
      <c r="T2871" s="14">
        <f t="shared" si="311"/>
        <v>42570.385196759256</v>
      </c>
      <c r="U2871" s="13" t="str">
        <f t="shared" si="312"/>
        <v>Jun</v>
      </c>
      <c r="V2871" t="str">
        <f t="shared" si="313"/>
        <v>Jul</v>
      </c>
      <c r="W2871" t="str">
        <f t="shared" si="314"/>
        <v>2016</v>
      </c>
    </row>
    <row r="2872" spans="1:23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08"/>
        <v>15</v>
      </c>
      <c r="P2872" s="9">
        <f t="shared" si="309"/>
        <v>83.333333333333329</v>
      </c>
      <c r="Q2872" t="s">
        <v>8317</v>
      </c>
      <c r="R2872" t="s">
        <v>8318</v>
      </c>
      <c r="S2872" s="13">
        <f t="shared" si="310"/>
        <v>41745.981076388889</v>
      </c>
      <c r="T2872" s="14">
        <f t="shared" si="311"/>
        <v>41775.981076388889</v>
      </c>
      <c r="U2872" s="13" t="str">
        <f t="shared" si="312"/>
        <v>Apr</v>
      </c>
      <c r="V2872" t="str">
        <f t="shared" si="313"/>
        <v>May</v>
      </c>
      <c r="W2872" t="str">
        <f t="shared" si="314"/>
        <v>2014</v>
      </c>
    </row>
    <row r="2873" spans="1:23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08"/>
        <v>4.67</v>
      </c>
      <c r="P2873" s="9">
        <f t="shared" si="309"/>
        <v>35.92307692307692</v>
      </c>
      <c r="Q2873" t="s">
        <v>8317</v>
      </c>
      <c r="R2873" t="s">
        <v>8318</v>
      </c>
      <c r="S2873" s="13">
        <f t="shared" si="310"/>
        <v>41974.530243055553</v>
      </c>
      <c r="T2873" s="14">
        <f t="shared" si="311"/>
        <v>41994.530243055553</v>
      </c>
      <c r="U2873" s="13" t="str">
        <f t="shared" si="312"/>
        <v>Dec</v>
      </c>
      <c r="V2873" t="str">
        <f t="shared" si="313"/>
        <v>Dec</v>
      </c>
      <c r="W2873" t="str">
        <f t="shared" si="314"/>
        <v>2014</v>
      </c>
    </row>
    <row r="2874" spans="1:23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08"/>
        <v>0</v>
      </c>
      <c r="P2874" s="9">
        <f t="shared" si="309"/>
        <v>0</v>
      </c>
      <c r="Q2874" t="s">
        <v>8317</v>
      </c>
      <c r="R2874" t="s">
        <v>8318</v>
      </c>
      <c r="S2874" s="13">
        <f t="shared" si="310"/>
        <v>42114.907847222225</v>
      </c>
      <c r="T2874" s="14">
        <f t="shared" si="311"/>
        <v>42174.907847222225</v>
      </c>
      <c r="U2874" s="13" t="str">
        <f t="shared" si="312"/>
        <v>Apr</v>
      </c>
      <c r="V2874" t="str">
        <f t="shared" si="313"/>
        <v>Jun</v>
      </c>
      <c r="W2874" t="str">
        <f t="shared" si="314"/>
        <v>2015</v>
      </c>
    </row>
    <row r="2875" spans="1:23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08"/>
        <v>38.119999999999997</v>
      </c>
      <c r="P2875" s="9">
        <f t="shared" si="309"/>
        <v>119.125</v>
      </c>
      <c r="Q2875" t="s">
        <v>8317</v>
      </c>
      <c r="R2875" t="s">
        <v>8318</v>
      </c>
      <c r="S2875" s="13">
        <f t="shared" si="310"/>
        <v>42002.609155092585</v>
      </c>
      <c r="T2875" s="14">
        <f t="shared" si="311"/>
        <v>42032.609155092585</v>
      </c>
      <c r="U2875" s="13" t="str">
        <f t="shared" si="312"/>
        <v>Dec</v>
      </c>
      <c r="V2875" t="str">
        <f t="shared" si="313"/>
        <v>Jan</v>
      </c>
      <c r="W2875" t="str">
        <f t="shared" si="314"/>
        <v>2014</v>
      </c>
    </row>
    <row r="2876" spans="1:23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08"/>
        <v>5.42</v>
      </c>
      <c r="P2876" s="9">
        <f t="shared" si="309"/>
        <v>90.333333333333329</v>
      </c>
      <c r="Q2876" t="s">
        <v>8317</v>
      </c>
      <c r="R2876" t="s">
        <v>8318</v>
      </c>
      <c r="S2876" s="13">
        <f t="shared" si="310"/>
        <v>42722.636412037034</v>
      </c>
      <c r="T2876" s="14">
        <f t="shared" si="311"/>
        <v>42752.636412037034</v>
      </c>
      <c r="U2876" s="13" t="str">
        <f t="shared" si="312"/>
        <v>Dec</v>
      </c>
      <c r="V2876" t="str">
        <f t="shared" si="313"/>
        <v>Jan</v>
      </c>
      <c r="W2876" t="str">
        <f t="shared" si="314"/>
        <v>2016</v>
      </c>
    </row>
    <row r="2877" spans="1:23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08"/>
        <v>3.4999999999999996E-2</v>
      </c>
      <c r="P2877" s="9">
        <f t="shared" si="309"/>
        <v>2.3333333333333335</v>
      </c>
      <c r="Q2877" t="s">
        <v>8317</v>
      </c>
      <c r="R2877" t="s">
        <v>8318</v>
      </c>
      <c r="S2877" s="13">
        <f t="shared" si="310"/>
        <v>42464.920057870368</v>
      </c>
      <c r="T2877" s="14">
        <f t="shared" si="311"/>
        <v>42494.920057870368</v>
      </c>
      <c r="U2877" s="13" t="str">
        <f t="shared" si="312"/>
        <v>Apr</v>
      </c>
      <c r="V2877" t="str">
        <f t="shared" si="313"/>
        <v>May</v>
      </c>
      <c r="W2877" t="str">
        <f t="shared" si="314"/>
        <v>2016</v>
      </c>
    </row>
    <row r="2878" spans="1:23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08"/>
        <v>0</v>
      </c>
      <c r="P2878" s="9">
        <f t="shared" si="309"/>
        <v>0</v>
      </c>
      <c r="Q2878" t="s">
        <v>8317</v>
      </c>
      <c r="R2878" t="s">
        <v>8318</v>
      </c>
      <c r="S2878" s="13">
        <f t="shared" si="310"/>
        <v>42171.535636574066</v>
      </c>
      <c r="T2878" s="14">
        <f t="shared" si="311"/>
        <v>42201.535636574066</v>
      </c>
      <c r="U2878" s="13" t="str">
        <f t="shared" si="312"/>
        <v>Jun</v>
      </c>
      <c r="V2878" t="str">
        <f t="shared" si="313"/>
        <v>Jul</v>
      </c>
      <c r="W2878" t="str">
        <f t="shared" si="314"/>
        <v>2015</v>
      </c>
    </row>
    <row r="2879" spans="1:23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08"/>
        <v>10.833333333333334</v>
      </c>
      <c r="P2879" s="9">
        <f t="shared" si="309"/>
        <v>108.33333333333333</v>
      </c>
      <c r="Q2879" t="s">
        <v>8317</v>
      </c>
      <c r="R2879" t="s">
        <v>8318</v>
      </c>
      <c r="S2879" s="13">
        <f t="shared" si="310"/>
        <v>42672.746805555558</v>
      </c>
      <c r="T2879" s="14">
        <f t="shared" si="311"/>
        <v>42704.499999999993</v>
      </c>
      <c r="U2879" s="13" t="str">
        <f t="shared" si="312"/>
        <v>Oct</v>
      </c>
      <c r="V2879" t="str">
        <f t="shared" si="313"/>
        <v>Nov</v>
      </c>
      <c r="W2879" t="str">
        <f t="shared" si="314"/>
        <v>2016</v>
      </c>
    </row>
    <row r="2880" spans="1:23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08"/>
        <v>2.1</v>
      </c>
      <c r="P2880" s="9">
        <f t="shared" si="309"/>
        <v>15.75</v>
      </c>
      <c r="Q2880" t="s">
        <v>8317</v>
      </c>
      <c r="R2880" t="s">
        <v>8318</v>
      </c>
      <c r="S2880" s="13">
        <f t="shared" si="310"/>
        <v>42128.407349537032</v>
      </c>
      <c r="T2880" s="14">
        <f t="shared" si="311"/>
        <v>42188.407349537032</v>
      </c>
      <c r="U2880" s="13" t="str">
        <f t="shared" si="312"/>
        <v>May</v>
      </c>
      <c r="V2880" t="str">
        <f t="shared" si="313"/>
        <v>Jul</v>
      </c>
      <c r="W2880" t="str">
        <f t="shared" si="314"/>
        <v>2015</v>
      </c>
    </row>
    <row r="2881" spans="1:23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08"/>
        <v>0.2589285714285714</v>
      </c>
      <c r="P2881" s="9">
        <f t="shared" si="309"/>
        <v>29</v>
      </c>
      <c r="Q2881" t="s">
        <v>8317</v>
      </c>
      <c r="R2881" t="s">
        <v>8318</v>
      </c>
      <c r="S2881" s="13">
        <f t="shared" si="310"/>
        <v>42359.516909722217</v>
      </c>
      <c r="T2881" s="14">
        <f t="shared" si="311"/>
        <v>42389.516909722217</v>
      </c>
      <c r="U2881" s="13" t="str">
        <f t="shared" si="312"/>
        <v>Dec</v>
      </c>
      <c r="V2881" t="str">
        <f t="shared" si="313"/>
        <v>Jan</v>
      </c>
      <c r="W2881" t="str">
        <f t="shared" si="314"/>
        <v>2015</v>
      </c>
    </row>
    <row r="2882" spans="1:23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315">(E2882/D2882)*100</f>
        <v>23.333333333333332</v>
      </c>
      <c r="P2882" s="9">
        <f t="shared" ref="P2882:P2945" si="316">IFERROR(E2882/L2882,0)</f>
        <v>96.551724137931032</v>
      </c>
      <c r="Q2882" t="s">
        <v>8317</v>
      </c>
      <c r="R2882" t="s">
        <v>8318</v>
      </c>
      <c r="S2882" s="13">
        <f t="shared" ref="S2882:S2945" si="317">(J2882/86400)+25569+(-5/24)</f>
        <v>42192.69736111111</v>
      </c>
      <c r="T2882" s="14">
        <f t="shared" ref="T2882:T2945" si="318">(I2882/86400)+25569+(-5/24)</f>
        <v>42236.503472222219</v>
      </c>
      <c r="U2882" s="13" t="str">
        <f t="shared" ref="U2882:U2945" si="319">TEXT((S2882),"mmm")</f>
        <v>Jul</v>
      </c>
      <c r="V2882" t="str">
        <f t="shared" ref="V2882:V2945" si="320">TEXT((T2882),"mmm")</f>
        <v>Aug</v>
      </c>
      <c r="W2882" t="str">
        <f t="shared" ref="W2882:W2945" si="321">TEXT((S2882),"yyyy")</f>
        <v>2015</v>
      </c>
    </row>
    <row r="2883" spans="1:23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315"/>
        <v>0</v>
      </c>
      <c r="P2883" s="9">
        <f t="shared" si="316"/>
        <v>0</v>
      </c>
      <c r="Q2883" t="s">
        <v>8317</v>
      </c>
      <c r="R2883" t="s">
        <v>8318</v>
      </c>
      <c r="S2883" s="13">
        <f t="shared" si="317"/>
        <v>41916.389305555553</v>
      </c>
      <c r="T2883" s="14">
        <f t="shared" si="318"/>
        <v>41976.430972222217</v>
      </c>
      <c r="U2883" s="13" t="str">
        <f t="shared" si="319"/>
        <v>Oct</v>
      </c>
      <c r="V2883" t="str">
        <f t="shared" si="320"/>
        <v>Dec</v>
      </c>
      <c r="W2883" t="str">
        <f t="shared" si="321"/>
        <v>2014</v>
      </c>
    </row>
    <row r="2884" spans="1:23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15"/>
        <v>33.6</v>
      </c>
      <c r="P2884" s="9">
        <f t="shared" si="316"/>
        <v>63</v>
      </c>
      <c r="Q2884" t="s">
        <v>8317</v>
      </c>
      <c r="R2884" t="s">
        <v>8318</v>
      </c>
      <c r="S2884" s="13">
        <f t="shared" si="317"/>
        <v>42461.387939814813</v>
      </c>
      <c r="T2884" s="14">
        <f t="shared" si="318"/>
        <v>42491.387939814813</v>
      </c>
      <c r="U2884" s="13" t="str">
        <f t="shared" si="319"/>
        <v>Apr</v>
      </c>
      <c r="V2884" t="str">
        <f t="shared" si="320"/>
        <v>May</v>
      </c>
      <c r="W2884" t="str">
        <f t="shared" si="321"/>
        <v>2016</v>
      </c>
    </row>
    <row r="2885" spans="1:23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15"/>
        <v>19.079999999999998</v>
      </c>
      <c r="P2885" s="9">
        <f t="shared" si="316"/>
        <v>381.6</v>
      </c>
      <c r="Q2885" t="s">
        <v>8317</v>
      </c>
      <c r="R2885" t="s">
        <v>8318</v>
      </c>
      <c r="S2885" s="13">
        <f t="shared" si="317"/>
        <v>42370.694872685184</v>
      </c>
      <c r="T2885" s="14">
        <f t="shared" si="318"/>
        <v>42405.999305555553</v>
      </c>
      <c r="U2885" s="13" t="str">
        <f t="shared" si="319"/>
        <v>Jan</v>
      </c>
      <c r="V2885" t="str">
        <f t="shared" si="320"/>
        <v>Feb</v>
      </c>
      <c r="W2885" t="str">
        <f t="shared" si="321"/>
        <v>2016</v>
      </c>
    </row>
    <row r="2886" spans="1:23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15"/>
        <v>0.41111111111111115</v>
      </c>
      <c r="P2886" s="9">
        <f t="shared" si="316"/>
        <v>46.25</v>
      </c>
      <c r="Q2886" t="s">
        <v>8317</v>
      </c>
      <c r="R2886" t="s">
        <v>8318</v>
      </c>
      <c r="S2886" s="13">
        <f t="shared" si="317"/>
        <v>41948.518923611111</v>
      </c>
      <c r="T2886" s="14">
        <f t="shared" si="318"/>
        <v>41978.518923611111</v>
      </c>
      <c r="U2886" s="13" t="str">
        <f t="shared" si="319"/>
        <v>Nov</v>
      </c>
      <c r="V2886" t="str">
        <f t="shared" si="320"/>
        <v>Dec</v>
      </c>
      <c r="W2886" t="str">
        <f t="shared" si="321"/>
        <v>2014</v>
      </c>
    </row>
    <row r="2887" spans="1:23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15"/>
        <v>32.5</v>
      </c>
      <c r="P2887" s="9">
        <f t="shared" si="316"/>
        <v>26</v>
      </c>
      <c r="Q2887" t="s">
        <v>8317</v>
      </c>
      <c r="R2887" t="s">
        <v>8318</v>
      </c>
      <c r="S2887" s="13">
        <f t="shared" si="317"/>
        <v>42046.868067129624</v>
      </c>
      <c r="T2887" s="14">
        <f t="shared" si="318"/>
        <v>42076.82640046296</v>
      </c>
      <c r="U2887" s="13" t="str">
        <f t="shared" si="319"/>
        <v>Feb</v>
      </c>
      <c r="V2887" t="str">
        <f t="shared" si="320"/>
        <v>Mar</v>
      </c>
      <c r="W2887" t="str">
        <f t="shared" si="321"/>
        <v>2015</v>
      </c>
    </row>
    <row r="2888" spans="1:23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15"/>
        <v>5</v>
      </c>
      <c r="P2888" s="9">
        <f t="shared" si="316"/>
        <v>10</v>
      </c>
      <c r="Q2888" t="s">
        <v>8317</v>
      </c>
      <c r="R2888" t="s">
        <v>8318</v>
      </c>
      <c r="S2888" s="13">
        <f t="shared" si="317"/>
        <v>42261.424583333333</v>
      </c>
      <c r="T2888" s="14">
        <f t="shared" si="318"/>
        <v>42265.957638888889</v>
      </c>
      <c r="U2888" s="13" t="str">
        <f t="shared" si="319"/>
        <v>Sep</v>
      </c>
      <c r="V2888" t="str">
        <f t="shared" si="320"/>
        <v>Sep</v>
      </c>
      <c r="W2888" t="str">
        <f t="shared" si="321"/>
        <v>2015</v>
      </c>
    </row>
    <row r="2889" spans="1:23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15"/>
        <v>0.16666666666666669</v>
      </c>
      <c r="P2889" s="9">
        <f t="shared" si="316"/>
        <v>5</v>
      </c>
      <c r="Q2889" t="s">
        <v>8317</v>
      </c>
      <c r="R2889" t="s">
        <v>8318</v>
      </c>
      <c r="S2889" s="13">
        <f t="shared" si="317"/>
        <v>41985.219027777777</v>
      </c>
      <c r="T2889" s="14">
        <f t="shared" si="318"/>
        <v>42015.219027777777</v>
      </c>
      <c r="U2889" s="13" t="str">
        <f t="shared" si="319"/>
        <v>Dec</v>
      </c>
      <c r="V2889" t="str">
        <f t="shared" si="320"/>
        <v>Jan</v>
      </c>
      <c r="W2889" t="str">
        <f t="shared" si="321"/>
        <v>2014</v>
      </c>
    </row>
    <row r="2890" spans="1:23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15"/>
        <v>0</v>
      </c>
      <c r="P2890" s="9">
        <f t="shared" si="316"/>
        <v>0</v>
      </c>
      <c r="Q2890" t="s">
        <v>8317</v>
      </c>
      <c r="R2890" t="s">
        <v>8318</v>
      </c>
      <c r="S2890" s="13">
        <f t="shared" si="317"/>
        <v>41922.326851851853</v>
      </c>
      <c r="T2890" s="14">
        <f t="shared" si="318"/>
        <v>41929.999305555553</v>
      </c>
      <c r="U2890" s="13" t="str">
        <f t="shared" si="319"/>
        <v>Oct</v>
      </c>
      <c r="V2890" t="str">
        <f t="shared" si="320"/>
        <v>Oct</v>
      </c>
      <c r="W2890" t="str">
        <f t="shared" si="321"/>
        <v>2014</v>
      </c>
    </row>
    <row r="2891" spans="1:23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15"/>
        <v>38.066666666666663</v>
      </c>
      <c r="P2891" s="9">
        <f t="shared" si="316"/>
        <v>81.571428571428569</v>
      </c>
      <c r="Q2891" t="s">
        <v>8317</v>
      </c>
      <c r="R2891" t="s">
        <v>8318</v>
      </c>
      <c r="S2891" s="13">
        <f t="shared" si="317"/>
        <v>41850.654918981476</v>
      </c>
      <c r="T2891" s="14">
        <f t="shared" si="318"/>
        <v>41880.654918981476</v>
      </c>
      <c r="U2891" s="13" t="str">
        <f t="shared" si="319"/>
        <v>Jul</v>
      </c>
      <c r="V2891" t="str">
        <f t="shared" si="320"/>
        <v>Aug</v>
      </c>
      <c r="W2891" t="str">
        <f t="shared" si="321"/>
        <v>2014</v>
      </c>
    </row>
    <row r="2892" spans="1:23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15"/>
        <v>1.05</v>
      </c>
      <c r="P2892" s="9">
        <f t="shared" si="316"/>
        <v>7</v>
      </c>
      <c r="Q2892" t="s">
        <v>8317</v>
      </c>
      <c r="R2892" t="s">
        <v>8318</v>
      </c>
      <c r="S2892" s="13">
        <f t="shared" si="317"/>
        <v>41831.534629629627</v>
      </c>
      <c r="T2892" s="14">
        <f t="shared" si="318"/>
        <v>41859.916666666664</v>
      </c>
      <c r="U2892" s="13" t="str">
        <f t="shared" si="319"/>
        <v>Jul</v>
      </c>
      <c r="V2892" t="str">
        <f t="shared" si="320"/>
        <v>Aug</v>
      </c>
      <c r="W2892" t="str">
        <f t="shared" si="321"/>
        <v>2014</v>
      </c>
    </row>
    <row r="2893" spans="1:23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15"/>
        <v>2.73</v>
      </c>
      <c r="P2893" s="9">
        <f t="shared" si="316"/>
        <v>27.3</v>
      </c>
      <c r="Q2893" t="s">
        <v>8317</v>
      </c>
      <c r="R2893" t="s">
        <v>8318</v>
      </c>
      <c r="S2893" s="13">
        <f t="shared" si="317"/>
        <v>42415.675092592595</v>
      </c>
      <c r="T2893" s="14">
        <f t="shared" si="318"/>
        <v>42475.633425925924</v>
      </c>
      <c r="U2893" s="13" t="str">
        <f t="shared" si="319"/>
        <v>Feb</v>
      </c>
      <c r="V2893" t="str">
        <f t="shared" si="320"/>
        <v>Apr</v>
      </c>
      <c r="W2893" t="str">
        <f t="shared" si="321"/>
        <v>2016</v>
      </c>
    </row>
    <row r="2894" spans="1:23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15"/>
        <v>9.0909090909090917</v>
      </c>
      <c r="P2894" s="9">
        <f t="shared" si="316"/>
        <v>29.411764705882351</v>
      </c>
      <c r="Q2894" t="s">
        <v>8317</v>
      </c>
      <c r="R2894" t="s">
        <v>8318</v>
      </c>
      <c r="S2894" s="13">
        <f t="shared" si="317"/>
        <v>41869.505833333329</v>
      </c>
      <c r="T2894" s="14">
        <f t="shared" si="318"/>
        <v>41876.666666666664</v>
      </c>
      <c r="U2894" s="13" t="str">
        <f t="shared" si="319"/>
        <v>Aug</v>
      </c>
      <c r="V2894" t="str">
        <f t="shared" si="320"/>
        <v>Aug</v>
      </c>
      <c r="W2894" t="str">
        <f t="shared" si="321"/>
        <v>2014</v>
      </c>
    </row>
    <row r="2895" spans="1:23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15"/>
        <v>0.5</v>
      </c>
      <c r="P2895" s="9">
        <f t="shared" si="316"/>
        <v>12.5</v>
      </c>
      <c r="Q2895" t="s">
        <v>8317</v>
      </c>
      <c r="R2895" t="s">
        <v>8318</v>
      </c>
      <c r="S2895" s="13">
        <f t="shared" si="317"/>
        <v>41953.564756944441</v>
      </c>
      <c r="T2895" s="14">
        <f t="shared" si="318"/>
        <v>42012.874999999993</v>
      </c>
      <c r="U2895" s="13" t="str">
        <f t="shared" si="319"/>
        <v>Nov</v>
      </c>
      <c r="V2895" t="str">
        <f t="shared" si="320"/>
        <v>Jan</v>
      </c>
      <c r="W2895" t="str">
        <f t="shared" si="321"/>
        <v>2014</v>
      </c>
    </row>
    <row r="2896" spans="1:23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15"/>
        <v>0</v>
      </c>
      <c r="P2896" s="9">
        <f t="shared" si="316"/>
        <v>0</v>
      </c>
      <c r="Q2896" t="s">
        <v>8317</v>
      </c>
      <c r="R2896" t="s">
        <v>8318</v>
      </c>
      <c r="S2896" s="13">
        <f t="shared" si="317"/>
        <v>42037.777951388889</v>
      </c>
      <c r="T2896" s="14">
        <f t="shared" si="318"/>
        <v>42097.736284722218</v>
      </c>
      <c r="U2896" s="13" t="str">
        <f t="shared" si="319"/>
        <v>Feb</v>
      </c>
      <c r="V2896" t="str">
        <f t="shared" si="320"/>
        <v>Apr</v>
      </c>
      <c r="W2896" t="str">
        <f t="shared" si="321"/>
        <v>2015</v>
      </c>
    </row>
    <row r="2897" spans="1:23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15"/>
        <v>4.5999999999999996</v>
      </c>
      <c r="P2897" s="9">
        <f t="shared" si="316"/>
        <v>5.75</v>
      </c>
      <c r="Q2897" t="s">
        <v>8317</v>
      </c>
      <c r="R2897" t="s">
        <v>8318</v>
      </c>
      <c r="S2897" s="13">
        <f t="shared" si="317"/>
        <v>41811.347129629627</v>
      </c>
      <c r="T2897" s="14">
        <f t="shared" si="318"/>
        <v>41812.666666666664</v>
      </c>
      <c r="U2897" s="13" t="str">
        <f t="shared" si="319"/>
        <v>Jun</v>
      </c>
      <c r="V2897" t="str">
        <f t="shared" si="320"/>
        <v>Jun</v>
      </c>
      <c r="W2897" t="str">
        <f t="shared" si="321"/>
        <v>2014</v>
      </c>
    </row>
    <row r="2898" spans="1:23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15"/>
        <v>20.833333333333336</v>
      </c>
      <c r="P2898" s="9">
        <f t="shared" si="316"/>
        <v>52.083333333333336</v>
      </c>
      <c r="Q2898" t="s">
        <v>8317</v>
      </c>
      <c r="R2898" t="s">
        <v>8318</v>
      </c>
      <c r="S2898" s="13">
        <f t="shared" si="317"/>
        <v>42701.700474537036</v>
      </c>
      <c r="T2898" s="14">
        <f t="shared" si="318"/>
        <v>42716.041666666664</v>
      </c>
      <c r="U2898" s="13" t="str">
        <f t="shared" si="319"/>
        <v>Nov</v>
      </c>
      <c r="V2898" t="str">
        <f t="shared" si="320"/>
        <v>Dec</v>
      </c>
      <c r="W2898" t="str">
        <f t="shared" si="321"/>
        <v>2016</v>
      </c>
    </row>
    <row r="2899" spans="1:23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15"/>
        <v>4.583333333333333</v>
      </c>
      <c r="P2899" s="9">
        <f t="shared" si="316"/>
        <v>183.33333333333334</v>
      </c>
      <c r="Q2899" t="s">
        <v>8317</v>
      </c>
      <c r="R2899" t="s">
        <v>8318</v>
      </c>
      <c r="S2899" s="13">
        <f t="shared" si="317"/>
        <v>42258.438171296293</v>
      </c>
      <c r="T2899" s="14">
        <f t="shared" si="318"/>
        <v>42288.436863425923</v>
      </c>
      <c r="U2899" s="13" t="str">
        <f t="shared" si="319"/>
        <v>Sep</v>
      </c>
      <c r="V2899" t="str">
        <f t="shared" si="320"/>
        <v>Oct</v>
      </c>
      <c r="W2899" t="str">
        <f t="shared" si="321"/>
        <v>2015</v>
      </c>
    </row>
    <row r="2900" spans="1:23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15"/>
        <v>4.2133333333333338</v>
      </c>
      <c r="P2900" s="9">
        <f t="shared" si="316"/>
        <v>26.333333333333332</v>
      </c>
      <c r="Q2900" t="s">
        <v>8317</v>
      </c>
      <c r="R2900" t="s">
        <v>8318</v>
      </c>
      <c r="S2900" s="13">
        <f t="shared" si="317"/>
        <v>42278.456631944442</v>
      </c>
      <c r="T2900" s="14">
        <f t="shared" si="318"/>
        <v>42308.456631944442</v>
      </c>
      <c r="U2900" s="13" t="str">
        <f t="shared" si="319"/>
        <v>Oct</v>
      </c>
      <c r="V2900" t="str">
        <f t="shared" si="320"/>
        <v>Oct</v>
      </c>
      <c r="W2900" t="str">
        <f t="shared" si="321"/>
        <v>2015</v>
      </c>
    </row>
    <row r="2901" spans="1:23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15"/>
        <v>0</v>
      </c>
      <c r="P2901" s="9">
        <f t="shared" si="316"/>
        <v>0</v>
      </c>
      <c r="Q2901" t="s">
        <v>8317</v>
      </c>
      <c r="R2901" t="s">
        <v>8318</v>
      </c>
      <c r="S2901" s="13">
        <f t="shared" si="317"/>
        <v>42514.869884259257</v>
      </c>
      <c r="T2901" s="14">
        <f t="shared" si="318"/>
        <v>42574.869884259257</v>
      </c>
      <c r="U2901" s="13" t="str">
        <f t="shared" si="319"/>
        <v>May</v>
      </c>
      <c r="V2901" t="str">
        <f t="shared" si="320"/>
        <v>Jul</v>
      </c>
      <c r="W2901" t="str">
        <f t="shared" si="321"/>
        <v>2016</v>
      </c>
    </row>
    <row r="2902" spans="1:23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15"/>
        <v>61.909090909090914</v>
      </c>
      <c r="P2902" s="9">
        <f t="shared" si="316"/>
        <v>486.42857142857144</v>
      </c>
      <c r="Q2902" t="s">
        <v>8317</v>
      </c>
      <c r="R2902" t="s">
        <v>8318</v>
      </c>
      <c r="S2902" s="13">
        <f t="shared" si="317"/>
        <v>41830.025833333333</v>
      </c>
      <c r="T2902" s="14">
        <f t="shared" si="318"/>
        <v>41860.025833333333</v>
      </c>
      <c r="U2902" s="13" t="str">
        <f t="shared" si="319"/>
        <v>Jul</v>
      </c>
      <c r="V2902" t="str">
        <f t="shared" si="320"/>
        <v>Aug</v>
      </c>
      <c r="W2902" t="str">
        <f t="shared" si="321"/>
        <v>2014</v>
      </c>
    </row>
    <row r="2903" spans="1:23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15"/>
        <v>0.8</v>
      </c>
      <c r="P2903" s="9">
        <f t="shared" si="316"/>
        <v>3</v>
      </c>
      <c r="Q2903" t="s">
        <v>8317</v>
      </c>
      <c r="R2903" t="s">
        <v>8318</v>
      </c>
      <c r="S2903" s="13">
        <f t="shared" si="317"/>
        <v>41982.696053240739</v>
      </c>
      <c r="T2903" s="14">
        <f t="shared" si="318"/>
        <v>42042.696053240739</v>
      </c>
      <c r="U2903" s="13" t="str">
        <f t="shared" si="319"/>
        <v>Dec</v>
      </c>
      <c r="V2903" t="str">
        <f t="shared" si="320"/>
        <v>Feb</v>
      </c>
      <c r="W2903" t="str">
        <f t="shared" si="321"/>
        <v>2014</v>
      </c>
    </row>
    <row r="2904" spans="1:23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15"/>
        <v>1.6666666666666666E-2</v>
      </c>
      <c r="P2904" s="9">
        <f t="shared" si="316"/>
        <v>25</v>
      </c>
      <c r="Q2904" t="s">
        <v>8317</v>
      </c>
      <c r="R2904" t="s">
        <v>8318</v>
      </c>
      <c r="S2904" s="13">
        <f t="shared" si="317"/>
        <v>42210.231435185182</v>
      </c>
      <c r="T2904" s="14">
        <f t="shared" si="318"/>
        <v>42240.231435185182</v>
      </c>
      <c r="U2904" s="13" t="str">
        <f t="shared" si="319"/>
        <v>Jul</v>
      </c>
      <c r="V2904" t="str">
        <f t="shared" si="320"/>
        <v>Aug</v>
      </c>
      <c r="W2904" t="str">
        <f t="shared" si="321"/>
        <v>2015</v>
      </c>
    </row>
    <row r="2905" spans="1:23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15"/>
        <v>0.77999999999999992</v>
      </c>
      <c r="P2905" s="9">
        <f t="shared" si="316"/>
        <v>9.75</v>
      </c>
      <c r="Q2905" t="s">
        <v>8317</v>
      </c>
      <c r="R2905" t="s">
        <v>8318</v>
      </c>
      <c r="S2905" s="13">
        <f t="shared" si="317"/>
        <v>42195.95854166666</v>
      </c>
      <c r="T2905" s="14">
        <f t="shared" si="318"/>
        <v>42255.95854166666</v>
      </c>
      <c r="U2905" s="13" t="str">
        <f t="shared" si="319"/>
        <v>Jul</v>
      </c>
      <c r="V2905" t="str">
        <f t="shared" si="320"/>
        <v>Sep</v>
      </c>
      <c r="W2905" t="str">
        <f t="shared" si="321"/>
        <v>2015</v>
      </c>
    </row>
    <row r="2906" spans="1:23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15"/>
        <v>5</v>
      </c>
      <c r="P2906" s="9">
        <f t="shared" si="316"/>
        <v>18.75</v>
      </c>
      <c r="Q2906" t="s">
        <v>8317</v>
      </c>
      <c r="R2906" t="s">
        <v>8318</v>
      </c>
      <c r="S2906" s="13">
        <f t="shared" si="317"/>
        <v>41940.759618055556</v>
      </c>
      <c r="T2906" s="14">
        <f t="shared" si="318"/>
        <v>41952.291666666664</v>
      </c>
      <c r="U2906" s="13" t="str">
        <f t="shared" si="319"/>
        <v>Oct</v>
      </c>
      <c r="V2906" t="str">
        <f t="shared" si="320"/>
        <v>Nov</v>
      </c>
      <c r="W2906" t="str">
        <f t="shared" si="321"/>
        <v>2014</v>
      </c>
    </row>
    <row r="2907" spans="1:23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15"/>
        <v>17.771428571428572</v>
      </c>
      <c r="P2907" s="9">
        <f t="shared" si="316"/>
        <v>36.588235294117645</v>
      </c>
      <c r="Q2907" t="s">
        <v>8317</v>
      </c>
      <c r="R2907" t="s">
        <v>8318</v>
      </c>
      <c r="S2907" s="13">
        <f t="shared" si="317"/>
        <v>42605.848530092589</v>
      </c>
      <c r="T2907" s="14">
        <f t="shared" si="318"/>
        <v>42619.848530092589</v>
      </c>
      <c r="U2907" s="13" t="str">
        <f t="shared" si="319"/>
        <v>Aug</v>
      </c>
      <c r="V2907" t="str">
        <f t="shared" si="320"/>
        <v>Sep</v>
      </c>
      <c r="W2907" t="str">
        <f t="shared" si="321"/>
        <v>2016</v>
      </c>
    </row>
    <row r="2908" spans="1:23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15"/>
        <v>9.4166666666666661</v>
      </c>
      <c r="P2908" s="9">
        <f t="shared" si="316"/>
        <v>80.714285714285708</v>
      </c>
      <c r="Q2908" t="s">
        <v>8317</v>
      </c>
      <c r="R2908" t="s">
        <v>8318</v>
      </c>
      <c r="S2908" s="13">
        <f t="shared" si="317"/>
        <v>42199.440578703703</v>
      </c>
      <c r="T2908" s="14">
        <f t="shared" si="318"/>
        <v>42216.833333333336</v>
      </c>
      <c r="U2908" s="13" t="str">
        <f t="shared" si="319"/>
        <v>Jul</v>
      </c>
      <c r="V2908" t="str">
        <f t="shared" si="320"/>
        <v>Jul</v>
      </c>
      <c r="W2908" t="str">
        <f t="shared" si="321"/>
        <v>2015</v>
      </c>
    </row>
    <row r="2909" spans="1:23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15"/>
        <v>0.08</v>
      </c>
      <c r="P2909" s="9">
        <f t="shared" si="316"/>
        <v>1</v>
      </c>
      <c r="Q2909" t="s">
        <v>8317</v>
      </c>
      <c r="R2909" t="s">
        <v>8318</v>
      </c>
      <c r="S2909" s="13">
        <f t="shared" si="317"/>
        <v>42444.669409722221</v>
      </c>
      <c r="T2909" s="14">
        <f t="shared" si="318"/>
        <v>42504.669409722221</v>
      </c>
      <c r="U2909" s="13" t="str">
        <f t="shared" si="319"/>
        <v>Mar</v>
      </c>
      <c r="V2909" t="str">
        <f t="shared" si="320"/>
        <v>May</v>
      </c>
      <c r="W2909" t="str">
        <f t="shared" si="321"/>
        <v>2016</v>
      </c>
    </row>
    <row r="2910" spans="1:23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15"/>
        <v>2.75</v>
      </c>
      <c r="P2910" s="9">
        <f t="shared" si="316"/>
        <v>52.8</v>
      </c>
      <c r="Q2910" t="s">
        <v>8317</v>
      </c>
      <c r="R2910" t="s">
        <v>8318</v>
      </c>
      <c r="S2910" s="13">
        <f t="shared" si="317"/>
        <v>42499.523368055554</v>
      </c>
      <c r="T2910" s="14">
        <f t="shared" si="318"/>
        <v>42529.523368055554</v>
      </c>
      <c r="U2910" s="13" t="str">
        <f t="shared" si="319"/>
        <v>May</v>
      </c>
      <c r="V2910" t="str">
        <f t="shared" si="320"/>
        <v>Jun</v>
      </c>
      <c r="W2910" t="str">
        <f t="shared" si="321"/>
        <v>2016</v>
      </c>
    </row>
    <row r="2911" spans="1:23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15"/>
        <v>1.1111111111111112E-2</v>
      </c>
      <c r="P2911" s="9">
        <f t="shared" si="316"/>
        <v>20</v>
      </c>
      <c r="Q2911" t="s">
        <v>8317</v>
      </c>
      <c r="R2911" t="s">
        <v>8318</v>
      </c>
      <c r="S2911" s="13">
        <f t="shared" si="317"/>
        <v>41929.057881944442</v>
      </c>
      <c r="T2911" s="14">
        <f t="shared" si="318"/>
        <v>41968.615277777775</v>
      </c>
      <c r="U2911" s="13" t="str">
        <f t="shared" si="319"/>
        <v>Oct</v>
      </c>
      <c r="V2911" t="str">
        <f t="shared" si="320"/>
        <v>Nov</v>
      </c>
      <c r="W2911" t="str">
        <f t="shared" si="321"/>
        <v>2014</v>
      </c>
    </row>
    <row r="2912" spans="1:23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15"/>
        <v>3.3333333333333335E-3</v>
      </c>
      <c r="P2912" s="9">
        <f t="shared" si="316"/>
        <v>1</v>
      </c>
      <c r="Q2912" t="s">
        <v>8317</v>
      </c>
      <c r="R2912" t="s">
        <v>8318</v>
      </c>
      <c r="S2912" s="13">
        <f t="shared" si="317"/>
        <v>42107.632951388885</v>
      </c>
      <c r="T2912" s="14">
        <f t="shared" si="318"/>
        <v>42167.632951388885</v>
      </c>
      <c r="U2912" s="13" t="str">
        <f t="shared" si="319"/>
        <v>Apr</v>
      </c>
      <c r="V2912" t="str">
        <f t="shared" si="320"/>
        <v>Jun</v>
      </c>
      <c r="W2912" t="str">
        <f t="shared" si="321"/>
        <v>2015</v>
      </c>
    </row>
    <row r="2913" spans="1:23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15"/>
        <v>36.5</v>
      </c>
      <c r="P2913" s="9">
        <f t="shared" si="316"/>
        <v>46.928571428571431</v>
      </c>
      <c r="Q2913" t="s">
        <v>8317</v>
      </c>
      <c r="R2913" t="s">
        <v>8318</v>
      </c>
      <c r="S2913" s="13">
        <f t="shared" si="317"/>
        <v>42142.560486111113</v>
      </c>
      <c r="T2913" s="14">
        <f t="shared" si="318"/>
        <v>42182.560486111113</v>
      </c>
      <c r="U2913" s="13" t="str">
        <f t="shared" si="319"/>
        <v>May</v>
      </c>
      <c r="V2913" t="str">
        <f t="shared" si="320"/>
        <v>Jun</v>
      </c>
      <c r="W2913" t="str">
        <f t="shared" si="321"/>
        <v>2015</v>
      </c>
    </row>
    <row r="2914" spans="1:23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15"/>
        <v>14.058171745152354</v>
      </c>
      <c r="P2914" s="9">
        <f t="shared" si="316"/>
        <v>78.07692307692308</v>
      </c>
      <c r="Q2914" t="s">
        <v>8317</v>
      </c>
      <c r="R2914" t="s">
        <v>8318</v>
      </c>
      <c r="S2914" s="13">
        <f t="shared" si="317"/>
        <v>42353.923310185179</v>
      </c>
      <c r="T2914" s="14">
        <f t="shared" si="318"/>
        <v>42383.923310185179</v>
      </c>
      <c r="U2914" s="13" t="str">
        <f t="shared" si="319"/>
        <v>Dec</v>
      </c>
      <c r="V2914" t="str">
        <f t="shared" si="320"/>
        <v>Jan</v>
      </c>
      <c r="W2914" t="str">
        <f t="shared" si="321"/>
        <v>2015</v>
      </c>
    </row>
    <row r="2915" spans="1:23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15"/>
        <v>0.02</v>
      </c>
      <c r="P2915" s="9">
        <f t="shared" si="316"/>
        <v>1</v>
      </c>
      <c r="Q2915" t="s">
        <v>8317</v>
      </c>
      <c r="R2915" t="s">
        <v>8318</v>
      </c>
      <c r="S2915" s="13">
        <f t="shared" si="317"/>
        <v>41828.714571759258</v>
      </c>
      <c r="T2915" s="14">
        <f t="shared" si="318"/>
        <v>41888.714571759258</v>
      </c>
      <c r="U2915" s="13" t="str">
        <f t="shared" si="319"/>
        <v>Jul</v>
      </c>
      <c r="V2915" t="str">
        <f t="shared" si="320"/>
        <v>Sep</v>
      </c>
      <c r="W2915" t="str">
        <f t="shared" si="321"/>
        <v>2014</v>
      </c>
    </row>
    <row r="2916" spans="1:23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15"/>
        <v>4.0000000000000001E-3</v>
      </c>
      <c r="P2916" s="9">
        <f t="shared" si="316"/>
        <v>1</v>
      </c>
      <c r="Q2916" t="s">
        <v>8317</v>
      </c>
      <c r="R2916" t="s">
        <v>8318</v>
      </c>
      <c r="S2916" s="13">
        <f t="shared" si="317"/>
        <v>42017.699004629627</v>
      </c>
      <c r="T2916" s="14">
        <f t="shared" si="318"/>
        <v>42077.657337962963</v>
      </c>
      <c r="U2916" s="13" t="str">
        <f t="shared" si="319"/>
        <v>Jan</v>
      </c>
      <c r="V2916" t="str">
        <f t="shared" si="320"/>
        <v>Mar</v>
      </c>
      <c r="W2916" t="str">
        <f t="shared" si="321"/>
        <v>2015</v>
      </c>
    </row>
    <row r="2917" spans="1:23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15"/>
        <v>61.1</v>
      </c>
      <c r="P2917" s="9">
        <f t="shared" si="316"/>
        <v>203.66666666666666</v>
      </c>
      <c r="Q2917" t="s">
        <v>8317</v>
      </c>
      <c r="R2917" t="s">
        <v>8318</v>
      </c>
      <c r="S2917" s="13">
        <f t="shared" si="317"/>
        <v>42415.189699074072</v>
      </c>
      <c r="T2917" s="14">
        <f t="shared" si="318"/>
        <v>42445.1480324074</v>
      </c>
      <c r="U2917" s="13" t="str">
        <f t="shared" si="319"/>
        <v>Feb</v>
      </c>
      <c r="V2917" t="str">
        <f t="shared" si="320"/>
        <v>Mar</v>
      </c>
      <c r="W2917" t="str">
        <f t="shared" si="321"/>
        <v>2016</v>
      </c>
    </row>
    <row r="2918" spans="1:23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15"/>
        <v>7.8378378378378386</v>
      </c>
      <c r="P2918" s="9">
        <f t="shared" si="316"/>
        <v>20.714285714285715</v>
      </c>
      <c r="Q2918" t="s">
        <v>8317</v>
      </c>
      <c r="R2918" t="s">
        <v>8318</v>
      </c>
      <c r="S2918" s="13">
        <f t="shared" si="317"/>
        <v>41755.268391203703</v>
      </c>
      <c r="T2918" s="14">
        <f t="shared" si="318"/>
        <v>41778.268391203703</v>
      </c>
      <c r="U2918" s="13" t="str">
        <f t="shared" si="319"/>
        <v>Apr</v>
      </c>
      <c r="V2918" t="str">
        <f t="shared" si="320"/>
        <v>May</v>
      </c>
      <c r="W2918" t="str">
        <f t="shared" si="321"/>
        <v>2014</v>
      </c>
    </row>
    <row r="2919" spans="1:23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15"/>
        <v>21.85</v>
      </c>
      <c r="P2919" s="9">
        <f t="shared" si="316"/>
        <v>48.555555555555557</v>
      </c>
      <c r="Q2919" t="s">
        <v>8317</v>
      </c>
      <c r="R2919" t="s">
        <v>8318</v>
      </c>
      <c r="S2919" s="13">
        <f t="shared" si="317"/>
        <v>42245.026006944441</v>
      </c>
      <c r="T2919" s="14">
        <f t="shared" si="318"/>
        <v>42263.026006944441</v>
      </c>
      <c r="U2919" s="13" t="str">
        <f t="shared" si="319"/>
        <v>Aug</v>
      </c>
      <c r="V2919" t="str">
        <f t="shared" si="320"/>
        <v>Sep</v>
      </c>
      <c r="W2919" t="str">
        <f t="shared" si="321"/>
        <v>2015</v>
      </c>
    </row>
    <row r="2920" spans="1:23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15"/>
        <v>27.24</v>
      </c>
      <c r="P2920" s="9">
        <f t="shared" si="316"/>
        <v>68.099999999999994</v>
      </c>
      <c r="Q2920" t="s">
        <v>8317</v>
      </c>
      <c r="R2920" t="s">
        <v>8318</v>
      </c>
      <c r="S2920" s="13">
        <f t="shared" si="317"/>
        <v>42278.421377314815</v>
      </c>
      <c r="T2920" s="14">
        <f t="shared" si="318"/>
        <v>42306.421377314815</v>
      </c>
      <c r="U2920" s="13" t="str">
        <f t="shared" si="319"/>
        <v>Oct</v>
      </c>
      <c r="V2920" t="str">
        <f t="shared" si="320"/>
        <v>Oct</v>
      </c>
      <c r="W2920" t="str">
        <f t="shared" si="321"/>
        <v>2015</v>
      </c>
    </row>
    <row r="2921" spans="1:23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15"/>
        <v>8.5</v>
      </c>
      <c r="P2921" s="9">
        <f t="shared" si="316"/>
        <v>8.5</v>
      </c>
      <c r="Q2921" t="s">
        <v>8317</v>
      </c>
      <c r="R2921" t="s">
        <v>8318</v>
      </c>
      <c r="S2921" s="13">
        <f t="shared" si="317"/>
        <v>41826.411215277774</v>
      </c>
      <c r="T2921" s="14">
        <f t="shared" si="318"/>
        <v>41856.411215277774</v>
      </c>
      <c r="U2921" s="13" t="str">
        <f t="shared" si="319"/>
        <v>Jul</v>
      </c>
      <c r="V2921" t="str">
        <f t="shared" si="320"/>
        <v>Aug</v>
      </c>
      <c r="W2921" t="str">
        <f t="shared" si="321"/>
        <v>2014</v>
      </c>
    </row>
    <row r="2922" spans="1:23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15"/>
        <v>26.840000000000003</v>
      </c>
      <c r="P2922" s="9">
        <f t="shared" si="316"/>
        <v>51.615384615384613</v>
      </c>
      <c r="Q2922" t="s">
        <v>8317</v>
      </c>
      <c r="R2922" t="s">
        <v>8318</v>
      </c>
      <c r="S2922" s="13">
        <f t="shared" si="317"/>
        <v>42058.584143518521</v>
      </c>
      <c r="T2922" s="14">
        <f t="shared" si="318"/>
        <v>42088.54247685185</v>
      </c>
      <c r="U2922" s="13" t="str">
        <f t="shared" si="319"/>
        <v>Feb</v>
      </c>
      <c r="V2922" t="str">
        <f t="shared" si="320"/>
        <v>Mar</v>
      </c>
      <c r="W2922" t="str">
        <f t="shared" si="321"/>
        <v>2015</v>
      </c>
    </row>
    <row r="2923" spans="1:23" ht="45" x14ac:dyDescent="0.2">
      <c r="A2923">
        <v>358</v>
      </c>
      <c r="B2923" s="3" t="s">
        <v>359</v>
      </c>
      <c r="C2923" s="3" t="s">
        <v>4468</v>
      </c>
      <c r="D2923">
        <v>50000</v>
      </c>
      <c r="E2923">
        <v>51544</v>
      </c>
      <c r="F2923" t="s">
        <v>8219</v>
      </c>
      <c r="G2923" t="s">
        <v>8224</v>
      </c>
      <c r="H2923" t="s">
        <v>8246</v>
      </c>
      <c r="I2923">
        <v>1466002800</v>
      </c>
      <c r="J2923">
        <v>1463517521</v>
      </c>
      <c r="K2923" t="b">
        <v>1</v>
      </c>
      <c r="L2923">
        <v>267</v>
      </c>
      <c r="M2923" t="b">
        <v>1</v>
      </c>
      <c r="N2923" t="s">
        <v>8269</v>
      </c>
      <c r="O2923" s="8">
        <f t="shared" si="315"/>
        <v>103.08800000000001</v>
      </c>
      <c r="P2923" s="9">
        <f t="shared" si="316"/>
        <v>193.04868913857678</v>
      </c>
      <c r="Q2923" t="s">
        <v>8310</v>
      </c>
      <c r="R2923" t="s">
        <v>8315</v>
      </c>
      <c r="S2923" s="13">
        <f t="shared" si="317"/>
        <v>42507.651863425919</v>
      </c>
      <c r="T2923" s="14">
        <f t="shared" si="318"/>
        <v>42536.416666666664</v>
      </c>
      <c r="U2923" s="13" t="str">
        <f t="shared" si="319"/>
        <v>May</v>
      </c>
      <c r="V2923" t="str">
        <f t="shared" si="320"/>
        <v>Jun</v>
      </c>
      <c r="W2923" t="str">
        <f t="shared" si="321"/>
        <v>2016</v>
      </c>
    </row>
    <row r="2924" spans="1:23" ht="45" x14ac:dyDescent="0.2">
      <c r="A2924">
        <v>364</v>
      </c>
      <c r="B2924" s="3" t="s">
        <v>365</v>
      </c>
      <c r="C2924" s="3" t="s">
        <v>4474</v>
      </c>
      <c r="D2924">
        <v>7000</v>
      </c>
      <c r="E2924">
        <v>7711.3</v>
      </c>
      <c r="F2924" t="s">
        <v>8219</v>
      </c>
      <c r="G2924" t="s">
        <v>8224</v>
      </c>
      <c r="H2924" t="s">
        <v>8246</v>
      </c>
      <c r="I2924">
        <v>1403323140</v>
      </c>
      <c r="J2924">
        <v>1400704672</v>
      </c>
      <c r="K2924" t="b">
        <v>0</v>
      </c>
      <c r="L2924">
        <v>113</v>
      </c>
      <c r="M2924" t="b">
        <v>1</v>
      </c>
      <c r="N2924" t="s">
        <v>8269</v>
      </c>
      <c r="O2924" s="8">
        <f t="shared" si="315"/>
        <v>110.16142857142856</v>
      </c>
      <c r="P2924" s="9">
        <f t="shared" si="316"/>
        <v>68.24159292035398</v>
      </c>
      <c r="Q2924" t="s">
        <v>8310</v>
      </c>
      <c r="R2924" t="s">
        <v>8315</v>
      </c>
      <c r="S2924" s="13">
        <f t="shared" si="317"/>
        <v>41780.651296296295</v>
      </c>
      <c r="T2924" s="14">
        <f t="shared" si="318"/>
        <v>41810.957638888889</v>
      </c>
      <c r="U2924" s="13" t="str">
        <f t="shared" si="319"/>
        <v>May</v>
      </c>
      <c r="V2924" t="str">
        <f t="shared" si="320"/>
        <v>Jun</v>
      </c>
      <c r="W2924" t="str">
        <f t="shared" si="321"/>
        <v>2014</v>
      </c>
    </row>
    <row r="2925" spans="1:23" ht="45" x14ac:dyDescent="0.2">
      <c r="A2925">
        <v>524</v>
      </c>
      <c r="B2925" s="3" t="s">
        <v>525</v>
      </c>
      <c r="C2925" s="3" t="s">
        <v>4634</v>
      </c>
      <c r="D2925">
        <v>3500</v>
      </c>
      <c r="E2925">
        <v>3803.55</v>
      </c>
      <c r="F2925" t="s">
        <v>8219</v>
      </c>
      <c r="G2925" t="s">
        <v>8225</v>
      </c>
      <c r="H2925" t="s">
        <v>8247</v>
      </c>
      <c r="I2925">
        <v>1464801169</v>
      </c>
      <c r="J2925">
        <v>1462209169</v>
      </c>
      <c r="K2925" t="b">
        <v>0</v>
      </c>
      <c r="L2925">
        <v>130</v>
      </c>
      <c r="M2925" t="b">
        <v>1</v>
      </c>
      <c r="N2925" t="s">
        <v>8271</v>
      </c>
      <c r="O2925" s="8">
        <f t="shared" si="315"/>
        <v>108.67285714285715</v>
      </c>
      <c r="P2925" s="9">
        <f t="shared" si="316"/>
        <v>29.258076923076924</v>
      </c>
      <c r="Q2925" t="s">
        <v>8317</v>
      </c>
      <c r="R2925" t="s">
        <v>8318</v>
      </c>
      <c r="S2925" s="13">
        <f t="shared" si="317"/>
        <v>42492.508900462963</v>
      </c>
      <c r="T2925" s="14">
        <f t="shared" si="318"/>
        <v>42522.508900462963</v>
      </c>
      <c r="U2925" s="13" t="str">
        <f t="shared" si="319"/>
        <v>May</v>
      </c>
      <c r="V2925" t="str">
        <f t="shared" si="320"/>
        <v>Jun</v>
      </c>
      <c r="W2925" t="str">
        <f t="shared" si="321"/>
        <v>2016</v>
      </c>
    </row>
    <row r="2926" spans="1:23" x14ac:dyDescent="0.2">
      <c r="A2926">
        <v>528</v>
      </c>
      <c r="B2926" s="3" t="s">
        <v>529</v>
      </c>
      <c r="C2926" s="3" t="s">
        <v>4638</v>
      </c>
      <c r="D2926">
        <v>1150</v>
      </c>
      <c r="E2926">
        <v>1330</v>
      </c>
      <c r="F2926" t="s">
        <v>8219</v>
      </c>
      <c r="G2926" t="s">
        <v>8224</v>
      </c>
      <c r="H2926" t="s">
        <v>8246</v>
      </c>
      <c r="I2926">
        <v>1434921600</v>
      </c>
      <c r="J2926">
        <v>1433109907</v>
      </c>
      <c r="K2926" t="b">
        <v>0</v>
      </c>
      <c r="L2926">
        <v>30</v>
      </c>
      <c r="M2926" t="b">
        <v>1</v>
      </c>
      <c r="N2926" t="s">
        <v>8271</v>
      </c>
      <c r="O2926" s="8">
        <f t="shared" si="315"/>
        <v>115.65217391304347</v>
      </c>
      <c r="P2926" s="9">
        <f t="shared" si="316"/>
        <v>44.333333333333336</v>
      </c>
      <c r="Q2926" t="s">
        <v>8317</v>
      </c>
      <c r="R2926" t="s">
        <v>8318</v>
      </c>
      <c r="S2926" s="13">
        <f t="shared" si="317"/>
        <v>42155.71188657407</v>
      </c>
      <c r="T2926" s="14">
        <f t="shared" si="318"/>
        <v>42176.680555555555</v>
      </c>
      <c r="U2926" s="13" t="str">
        <f t="shared" si="319"/>
        <v>May</v>
      </c>
      <c r="V2926" t="str">
        <f t="shared" si="320"/>
        <v>Jun</v>
      </c>
      <c r="W2926" t="str">
        <f t="shared" si="321"/>
        <v>2015</v>
      </c>
    </row>
    <row r="2927" spans="1:23" ht="45" x14ac:dyDescent="0.2">
      <c r="A2927">
        <v>724</v>
      </c>
      <c r="B2927" s="3" t="s">
        <v>725</v>
      </c>
      <c r="C2927" s="3" t="s">
        <v>4834</v>
      </c>
      <c r="D2927">
        <v>7000</v>
      </c>
      <c r="E2927">
        <v>7383.01</v>
      </c>
      <c r="F2927" t="s">
        <v>8219</v>
      </c>
      <c r="G2927" t="s">
        <v>8224</v>
      </c>
      <c r="H2927" t="s">
        <v>8246</v>
      </c>
      <c r="I2927">
        <v>1309447163</v>
      </c>
      <c r="J2927">
        <v>1306855163</v>
      </c>
      <c r="K2927" t="b">
        <v>0</v>
      </c>
      <c r="L2927">
        <v>143</v>
      </c>
      <c r="M2927" t="b">
        <v>1</v>
      </c>
      <c r="N2927" t="s">
        <v>8274</v>
      </c>
      <c r="O2927" s="8">
        <f t="shared" si="315"/>
        <v>105.47157142857144</v>
      </c>
      <c r="P2927" s="9">
        <f t="shared" si="316"/>
        <v>51.62944055944056</v>
      </c>
      <c r="Q2927" t="s">
        <v>8322</v>
      </c>
      <c r="R2927" t="s">
        <v>8323</v>
      </c>
      <c r="S2927" s="13">
        <f t="shared" si="317"/>
        <v>40694.430127314808</v>
      </c>
      <c r="T2927" s="14">
        <f t="shared" si="318"/>
        <v>40724.430127314808</v>
      </c>
      <c r="U2927" s="13" t="str">
        <f t="shared" si="319"/>
        <v>May</v>
      </c>
      <c r="V2927" t="str">
        <f t="shared" si="320"/>
        <v>Jun</v>
      </c>
      <c r="W2927" t="str">
        <f t="shared" si="321"/>
        <v>2011</v>
      </c>
    </row>
    <row r="2928" spans="1:23" ht="30" x14ac:dyDescent="0.2">
      <c r="A2928">
        <v>741</v>
      </c>
      <c r="B2928" s="3" t="s">
        <v>742</v>
      </c>
      <c r="C2928" s="3" t="s">
        <v>4851</v>
      </c>
      <c r="D2928">
        <v>13000</v>
      </c>
      <c r="E2928">
        <v>13293.8</v>
      </c>
      <c r="F2928" t="s">
        <v>8219</v>
      </c>
      <c r="G2928" t="s">
        <v>8224</v>
      </c>
      <c r="H2928" t="s">
        <v>8246</v>
      </c>
      <c r="I2928">
        <v>1370964806</v>
      </c>
      <c r="J2928">
        <v>1367940806</v>
      </c>
      <c r="K2928" t="b">
        <v>0</v>
      </c>
      <c r="L2928">
        <v>94</v>
      </c>
      <c r="M2928" t="b">
        <v>1</v>
      </c>
      <c r="N2928" t="s">
        <v>8274</v>
      </c>
      <c r="O2928" s="8">
        <f t="shared" si="315"/>
        <v>102.25999999999999</v>
      </c>
      <c r="P2928" s="9">
        <f t="shared" si="316"/>
        <v>141.42340425531913</v>
      </c>
      <c r="Q2928" t="s">
        <v>8322</v>
      </c>
      <c r="R2928" t="s">
        <v>8323</v>
      </c>
      <c r="S2928" s="13">
        <f t="shared" si="317"/>
        <v>41401.439884259256</v>
      </c>
      <c r="T2928" s="14">
        <f t="shared" si="318"/>
        <v>41436.439884259256</v>
      </c>
      <c r="U2928" s="13" t="str">
        <f t="shared" si="319"/>
        <v>May</v>
      </c>
      <c r="V2928" t="str">
        <f t="shared" si="320"/>
        <v>Jun</v>
      </c>
      <c r="W2928" t="str">
        <f t="shared" si="321"/>
        <v>2013</v>
      </c>
    </row>
    <row r="2929" spans="1:23" ht="45" x14ac:dyDescent="0.2">
      <c r="A2929">
        <v>759</v>
      </c>
      <c r="B2929" s="3" t="s">
        <v>760</v>
      </c>
      <c r="C2929" s="3" t="s">
        <v>4869</v>
      </c>
      <c r="D2929">
        <v>5000</v>
      </c>
      <c r="E2929">
        <v>5096</v>
      </c>
      <c r="F2929" t="s">
        <v>8219</v>
      </c>
      <c r="G2929" t="s">
        <v>8225</v>
      </c>
      <c r="H2929" t="s">
        <v>8247</v>
      </c>
      <c r="I2929">
        <v>1404892539</v>
      </c>
      <c r="J2929">
        <v>1401436539</v>
      </c>
      <c r="K2929" t="b">
        <v>0</v>
      </c>
      <c r="L2929">
        <v>99</v>
      </c>
      <c r="M2929" t="b">
        <v>1</v>
      </c>
      <c r="N2929" t="s">
        <v>8274</v>
      </c>
      <c r="O2929" s="8">
        <f t="shared" si="315"/>
        <v>101.92000000000002</v>
      </c>
      <c r="P2929" s="9">
        <f t="shared" si="316"/>
        <v>51.474747474747474</v>
      </c>
      <c r="Q2929" t="s">
        <v>8322</v>
      </c>
      <c r="R2929" t="s">
        <v>8323</v>
      </c>
      <c r="S2929" s="13">
        <f t="shared" si="317"/>
        <v>41789.121979166666</v>
      </c>
      <c r="T2929" s="14">
        <f t="shared" si="318"/>
        <v>41829.121979166666</v>
      </c>
      <c r="U2929" s="13" t="str">
        <f t="shared" si="319"/>
        <v>May</v>
      </c>
      <c r="V2929" t="str">
        <f t="shared" si="320"/>
        <v>Jul</v>
      </c>
      <c r="W2929" t="str">
        <f t="shared" si="321"/>
        <v>2014</v>
      </c>
    </row>
    <row r="2930" spans="1:23" ht="45" x14ac:dyDescent="0.2">
      <c r="A2930">
        <v>781</v>
      </c>
      <c r="B2930" s="3" t="s">
        <v>782</v>
      </c>
      <c r="C2930" s="3" t="s">
        <v>4891</v>
      </c>
      <c r="D2930">
        <v>800</v>
      </c>
      <c r="E2930">
        <v>1065.23</v>
      </c>
      <c r="F2930" t="s">
        <v>8219</v>
      </c>
      <c r="G2930" t="s">
        <v>8224</v>
      </c>
      <c r="H2930" t="s">
        <v>8246</v>
      </c>
      <c r="I2930">
        <v>1370649674</v>
      </c>
      <c r="J2930">
        <v>1368057674</v>
      </c>
      <c r="K2930" t="b">
        <v>0</v>
      </c>
      <c r="L2930">
        <v>25</v>
      </c>
      <c r="M2930" t="b">
        <v>1</v>
      </c>
      <c r="N2930" t="s">
        <v>8276</v>
      </c>
      <c r="O2930" s="8">
        <f t="shared" si="315"/>
        <v>133.15375</v>
      </c>
      <c r="P2930" s="9">
        <f t="shared" si="316"/>
        <v>42.609200000000001</v>
      </c>
      <c r="Q2930" t="s">
        <v>8325</v>
      </c>
      <c r="R2930" t="s">
        <v>8326</v>
      </c>
      <c r="S2930" s="13">
        <f t="shared" si="317"/>
        <v>41402.792523148142</v>
      </c>
      <c r="T2930" s="14">
        <f t="shared" si="318"/>
        <v>41432.792523148142</v>
      </c>
      <c r="U2930" s="13" t="str">
        <f t="shared" si="319"/>
        <v>May</v>
      </c>
      <c r="V2930" t="str">
        <f t="shared" si="320"/>
        <v>Jun</v>
      </c>
      <c r="W2930" t="str">
        <f t="shared" si="321"/>
        <v>2013</v>
      </c>
    </row>
    <row r="2931" spans="1:23" ht="45" x14ac:dyDescent="0.2">
      <c r="A2931">
        <v>788</v>
      </c>
      <c r="B2931" s="3" t="s">
        <v>789</v>
      </c>
      <c r="C2931" s="3" t="s">
        <v>4898</v>
      </c>
      <c r="D2931">
        <v>1000</v>
      </c>
      <c r="E2931">
        <v>2035.05</v>
      </c>
      <c r="F2931" t="s">
        <v>8219</v>
      </c>
      <c r="G2931" t="s">
        <v>8224</v>
      </c>
      <c r="H2931" t="s">
        <v>8246</v>
      </c>
      <c r="I2931">
        <v>1341633540</v>
      </c>
      <c r="J2931">
        <v>1338336588</v>
      </c>
      <c r="K2931" t="b">
        <v>0</v>
      </c>
      <c r="L2931">
        <v>34</v>
      </c>
      <c r="M2931" t="b">
        <v>1</v>
      </c>
      <c r="N2931" t="s">
        <v>8276</v>
      </c>
      <c r="O2931" s="8">
        <f t="shared" si="315"/>
        <v>203.505</v>
      </c>
      <c r="P2931" s="9">
        <f t="shared" si="316"/>
        <v>59.85441176470588</v>
      </c>
      <c r="Q2931" t="s">
        <v>8325</v>
      </c>
      <c r="R2931" t="s">
        <v>8326</v>
      </c>
      <c r="S2931" s="13">
        <f t="shared" si="317"/>
        <v>41058.798472222217</v>
      </c>
      <c r="T2931" s="14">
        <f t="shared" si="318"/>
        <v>41096.957638888889</v>
      </c>
      <c r="U2931" s="13" t="str">
        <f t="shared" si="319"/>
        <v>May</v>
      </c>
      <c r="V2931" t="str">
        <f t="shared" si="320"/>
        <v>Jul</v>
      </c>
      <c r="W2931" t="str">
        <f t="shared" si="321"/>
        <v>2012</v>
      </c>
    </row>
    <row r="2932" spans="1:23" ht="45" x14ac:dyDescent="0.2">
      <c r="A2932">
        <v>803</v>
      </c>
      <c r="B2932" s="3" t="s">
        <v>804</v>
      </c>
      <c r="C2932" s="3" t="s">
        <v>4913</v>
      </c>
      <c r="D2932">
        <v>2300</v>
      </c>
      <c r="E2932">
        <v>2835</v>
      </c>
      <c r="F2932" t="s">
        <v>8219</v>
      </c>
      <c r="G2932" t="s">
        <v>8224</v>
      </c>
      <c r="H2932" t="s">
        <v>8246</v>
      </c>
      <c r="I2932">
        <v>1306630800</v>
      </c>
      <c r="J2932">
        <v>1304376478</v>
      </c>
      <c r="K2932" t="b">
        <v>0</v>
      </c>
      <c r="L2932">
        <v>38</v>
      </c>
      <c r="M2932" t="b">
        <v>1</v>
      </c>
      <c r="N2932" t="s">
        <v>8276</v>
      </c>
      <c r="O2932" s="8">
        <f t="shared" si="315"/>
        <v>123.2608695652174</v>
      </c>
      <c r="P2932" s="9">
        <f t="shared" si="316"/>
        <v>74.60526315789474</v>
      </c>
      <c r="Q2932" t="s">
        <v>8325</v>
      </c>
      <c r="R2932" t="s">
        <v>8326</v>
      </c>
      <c r="S2932" s="13">
        <f t="shared" si="317"/>
        <v>40665.741643518515</v>
      </c>
      <c r="T2932" s="14">
        <f t="shared" si="318"/>
        <v>40691.833333333328</v>
      </c>
      <c r="U2932" s="13" t="str">
        <f t="shared" si="319"/>
        <v>May</v>
      </c>
      <c r="V2932" t="str">
        <f t="shared" si="320"/>
        <v>May</v>
      </c>
      <c r="W2932" t="str">
        <f t="shared" si="321"/>
        <v>2011</v>
      </c>
    </row>
    <row r="2933" spans="1:23" ht="45" x14ac:dyDescent="0.2">
      <c r="A2933">
        <v>805</v>
      </c>
      <c r="B2933" s="3" t="s">
        <v>806</v>
      </c>
      <c r="C2933" s="3" t="s">
        <v>4915</v>
      </c>
      <c r="D2933">
        <v>3000</v>
      </c>
      <c r="E2933">
        <v>3150</v>
      </c>
      <c r="F2933" t="s">
        <v>8219</v>
      </c>
      <c r="G2933" t="s">
        <v>8224</v>
      </c>
      <c r="H2933" t="s">
        <v>8246</v>
      </c>
      <c r="I2933">
        <v>1310857200</v>
      </c>
      <c r="J2933">
        <v>1306525512</v>
      </c>
      <c r="K2933" t="b">
        <v>0</v>
      </c>
      <c r="L2933">
        <v>54</v>
      </c>
      <c r="M2933" t="b">
        <v>1</v>
      </c>
      <c r="N2933" t="s">
        <v>8276</v>
      </c>
      <c r="O2933" s="8">
        <f t="shared" si="315"/>
        <v>105</v>
      </c>
      <c r="P2933" s="9">
        <f t="shared" si="316"/>
        <v>58.333333333333336</v>
      </c>
      <c r="Q2933" t="s">
        <v>8325</v>
      </c>
      <c r="R2933" t="s">
        <v>8326</v>
      </c>
      <c r="S2933" s="13">
        <f t="shared" si="317"/>
        <v>40690.614722222221</v>
      </c>
      <c r="T2933" s="14">
        <f t="shared" si="318"/>
        <v>40740.75</v>
      </c>
      <c r="U2933" s="13" t="str">
        <f t="shared" si="319"/>
        <v>May</v>
      </c>
      <c r="V2933" t="str">
        <f t="shared" si="320"/>
        <v>Jul</v>
      </c>
      <c r="W2933" t="str">
        <f t="shared" si="321"/>
        <v>2011</v>
      </c>
    </row>
    <row r="2934" spans="1:23" ht="45" x14ac:dyDescent="0.2">
      <c r="A2934">
        <v>814</v>
      </c>
      <c r="B2934" s="3" t="s">
        <v>815</v>
      </c>
      <c r="C2934" s="3" t="s">
        <v>4924</v>
      </c>
      <c r="D2934">
        <v>1000</v>
      </c>
      <c r="E2934">
        <v>1273</v>
      </c>
      <c r="F2934" t="s">
        <v>8219</v>
      </c>
      <c r="G2934" t="s">
        <v>8224</v>
      </c>
      <c r="H2934" t="s">
        <v>8246</v>
      </c>
      <c r="I2934">
        <v>1306865040</v>
      </c>
      <c r="J2934">
        <v>1305568201</v>
      </c>
      <c r="K2934" t="b">
        <v>0</v>
      </c>
      <c r="L2934">
        <v>28</v>
      </c>
      <c r="M2934" t="b">
        <v>1</v>
      </c>
      <c r="N2934" t="s">
        <v>8276</v>
      </c>
      <c r="O2934" s="8">
        <f t="shared" si="315"/>
        <v>127.3</v>
      </c>
      <c r="P2934" s="9">
        <f t="shared" si="316"/>
        <v>45.464285714285715</v>
      </c>
      <c r="Q2934" t="s">
        <v>8325</v>
      </c>
      <c r="R2934" t="s">
        <v>8326</v>
      </c>
      <c r="S2934" s="13">
        <f t="shared" si="317"/>
        <v>40679.534733796296</v>
      </c>
      <c r="T2934" s="14">
        <f t="shared" si="318"/>
        <v>40694.544444444444</v>
      </c>
      <c r="U2934" s="13" t="str">
        <f t="shared" si="319"/>
        <v>May</v>
      </c>
      <c r="V2934" t="str">
        <f t="shared" si="320"/>
        <v>May</v>
      </c>
      <c r="W2934" t="str">
        <f t="shared" si="321"/>
        <v>2011</v>
      </c>
    </row>
    <row r="2935" spans="1:23" ht="45" x14ac:dyDescent="0.2">
      <c r="A2935">
        <v>820</v>
      </c>
      <c r="B2935" s="3" t="s">
        <v>821</v>
      </c>
      <c r="C2935" s="3" t="s">
        <v>4930</v>
      </c>
      <c r="D2935">
        <v>2000</v>
      </c>
      <c r="E2935">
        <v>2681</v>
      </c>
      <c r="F2935" t="s">
        <v>8219</v>
      </c>
      <c r="G2935" t="s">
        <v>8224</v>
      </c>
      <c r="H2935" t="s">
        <v>8246</v>
      </c>
      <c r="I2935">
        <v>1402290000</v>
      </c>
      <c r="J2935">
        <v>1399666342</v>
      </c>
      <c r="K2935" t="b">
        <v>0</v>
      </c>
      <c r="L2935">
        <v>38</v>
      </c>
      <c r="M2935" t="b">
        <v>1</v>
      </c>
      <c r="N2935" t="s">
        <v>8276</v>
      </c>
      <c r="O2935" s="8">
        <f t="shared" si="315"/>
        <v>134.05000000000001</v>
      </c>
      <c r="P2935" s="9">
        <f t="shared" si="316"/>
        <v>70.55263157894737</v>
      </c>
      <c r="Q2935" t="s">
        <v>8325</v>
      </c>
      <c r="R2935" t="s">
        <v>8326</v>
      </c>
      <c r="S2935" s="13">
        <f t="shared" si="317"/>
        <v>41768.633587962962</v>
      </c>
      <c r="T2935" s="14">
        <f t="shared" si="318"/>
        <v>41799</v>
      </c>
      <c r="U2935" s="13" t="str">
        <f t="shared" si="319"/>
        <v>May</v>
      </c>
      <c r="V2935" t="str">
        <f t="shared" si="320"/>
        <v>Jun</v>
      </c>
      <c r="W2935" t="str">
        <f t="shared" si="321"/>
        <v>2014</v>
      </c>
    </row>
    <row r="2936" spans="1:23" ht="45" x14ac:dyDescent="0.2">
      <c r="A2936">
        <v>829</v>
      </c>
      <c r="B2936" s="3" t="s">
        <v>830</v>
      </c>
      <c r="C2936" s="3" t="s">
        <v>4939</v>
      </c>
      <c r="D2936">
        <v>500</v>
      </c>
      <c r="E2936">
        <v>520</v>
      </c>
      <c r="F2936" t="s">
        <v>8219</v>
      </c>
      <c r="G2936" t="s">
        <v>8225</v>
      </c>
      <c r="H2936" t="s">
        <v>8247</v>
      </c>
      <c r="I2936">
        <v>1468437240</v>
      </c>
      <c r="J2936">
        <v>1463253240</v>
      </c>
      <c r="K2936" t="b">
        <v>0</v>
      </c>
      <c r="L2936">
        <v>16</v>
      </c>
      <c r="M2936" t="b">
        <v>1</v>
      </c>
      <c r="N2936" t="s">
        <v>8276</v>
      </c>
      <c r="O2936" s="8">
        <f t="shared" si="315"/>
        <v>104</v>
      </c>
      <c r="P2936" s="9">
        <f t="shared" si="316"/>
        <v>32.5</v>
      </c>
      <c r="Q2936" t="s">
        <v>8325</v>
      </c>
      <c r="R2936" t="s">
        <v>8326</v>
      </c>
      <c r="S2936" s="13">
        <f t="shared" si="317"/>
        <v>42504.593055555553</v>
      </c>
      <c r="T2936" s="14">
        <f t="shared" si="318"/>
        <v>42564.593055555553</v>
      </c>
      <c r="U2936" s="13" t="str">
        <f t="shared" si="319"/>
        <v>May</v>
      </c>
      <c r="V2936" t="str">
        <f t="shared" si="320"/>
        <v>Jul</v>
      </c>
      <c r="W2936" t="str">
        <f t="shared" si="321"/>
        <v>2016</v>
      </c>
    </row>
    <row r="2937" spans="1:23" ht="45" x14ac:dyDescent="0.2">
      <c r="A2937">
        <v>834</v>
      </c>
      <c r="B2937" s="3" t="s">
        <v>835</v>
      </c>
      <c r="C2937" s="3" t="s">
        <v>4944</v>
      </c>
      <c r="D2937">
        <v>5500</v>
      </c>
      <c r="E2937">
        <v>7206</v>
      </c>
      <c r="F2937" t="s">
        <v>8219</v>
      </c>
      <c r="G2937" t="s">
        <v>8224</v>
      </c>
      <c r="H2937" t="s">
        <v>8246</v>
      </c>
      <c r="I2937">
        <v>1372651140</v>
      </c>
      <c r="J2937">
        <v>1369770292</v>
      </c>
      <c r="K2937" t="b">
        <v>0</v>
      </c>
      <c r="L2937">
        <v>75</v>
      </c>
      <c r="M2937" t="b">
        <v>1</v>
      </c>
      <c r="N2937" t="s">
        <v>8276</v>
      </c>
      <c r="O2937" s="8">
        <f t="shared" si="315"/>
        <v>131.0181818181818</v>
      </c>
      <c r="P2937" s="9">
        <f t="shared" si="316"/>
        <v>96.08</v>
      </c>
      <c r="Q2937" t="s">
        <v>8325</v>
      </c>
      <c r="R2937" t="s">
        <v>8326</v>
      </c>
      <c r="S2937" s="13">
        <f t="shared" si="317"/>
        <v>41422.614490740736</v>
      </c>
      <c r="T2937" s="14">
        <f t="shared" si="318"/>
        <v>41455.957638888889</v>
      </c>
      <c r="U2937" s="13" t="str">
        <f t="shared" si="319"/>
        <v>May</v>
      </c>
      <c r="V2937" t="str">
        <f t="shared" si="320"/>
        <v>Jun</v>
      </c>
      <c r="W2937" t="str">
        <f t="shared" si="321"/>
        <v>2013</v>
      </c>
    </row>
    <row r="2938" spans="1:23" ht="30" x14ac:dyDescent="0.2">
      <c r="A2938">
        <v>859</v>
      </c>
      <c r="B2938" s="3" t="s">
        <v>860</v>
      </c>
      <c r="C2938" s="3" t="s">
        <v>4969</v>
      </c>
      <c r="D2938">
        <v>4000</v>
      </c>
      <c r="E2938">
        <v>4187</v>
      </c>
      <c r="F2938" t="s">
        <v>8219</v>
      </c>
      <c r="G2938" t="s">
        <v>8224</v>
      </c>
      <c r="H2938" t="s">
        <v>8246</v>
      </c>
      <c r="I2938">
        <v>1433376000</v>
      </c>
      <c r="J2938">
        <v>1430768468</v>
      </c>
      <c r="K2938" t="b">
        <v>0</v>
      </c>
      <c r="L2938">
        <v>98</v>
      </c>
      <c r="M2938" t="b">
        <v>1</v>
      </c>
      <c r="N2938" t="s">
        <v>8277</v>
      </c>
      <c r="O2938" s="8">
        <f t="shared" si="315"/>
        <v>104.67500000000001</v>
      </c>
      <c r="P2938" s="9">
        <f t="shared" si="316"/>
        <v>42.724489795918366</v>
      </c>
      <c r="Q2938" t="s">
        <v>8325</v>
      </c>
      <c r="R2938" t="s">
        <v>8327</v>
      </c>
      <c r="S2938" s="13">
        <f t="shared" si="317"/>
        <v>42128.611898148149</v>
      </c>
      <c r="T2938" s="14">
        <f t="shared" si="318"/>
        <v>42158.791666666664</v>
      </c>
      <c r="U2938" s="13" t="str">
        <f t="shared" si="319"/>
        <v>May</v>
      </c>
      <c r="V2938" t="str">
        <f t="shared" si="320"/>
        <v>Jun</v>
      </c>
      <c r="W2938" t="str">
        <f t="shared" si="321"/>
        <v>2015</v>
      </c>
    </row>
    <row r="2939" spans="1:23" ht="45" x14ac:dyDescent="0.2">
      <c r="A2939">
        <v>1020</v>
      </c>
      <c r="B2939" s="3" t="s">
        <v>1021</v>
      </c>
      <c r="C2939" s="3" t="s">
        <v>5130</v>
      </c>
      <c r="D2939">
        <v>1550</v>
      </c>
      <c r="E2939">
        <v>3186</v>
      </c>
      <c r="F2939" t="s">
        <v>8219</v>
      </c>
      <c r="G2939" t="s">
        <v>8229</v>
      </c>
      <c r="H2939" t="s">
        <v>8251</v>
      </c>
      <c r="I2939">
        <v>1433206020</v>
      </c>
      <c r="J2939">
        <v>1430617209</v>
      </c>
      <c r="K2939" t="b">
        <v>0</v>
      </c>
      <c r="L2939">
        <v>30</v>
      </c>
      <c r="M2939" t="b">
        <v>1</v>
      </c>
      <c r="N2939" t="s">
        <v>8280</v>
      </c>
      <c r="O2939" s="8">
        <f t="shared" si="315"/>
        <v>205.54838709677421</v>
      </c>
      <c r="P2939" s="9">
        <f t="shared" si="316"/>
        <v>106.2</v>
      </c>
      <c r="Q2939" t="s">
        <v>8325</v>
      </c>
      <c r="R2939" t="s">
        <v>8330</v>
      </c>
      <c r="S2939" s="13">
        <f t="shared" si="317"/>
        <v>42126.861215277771</v>
      </c>
      <c r="T2939" s="14">
        <f t="shared" si="318"/>
        <v>42156.824305555558</v>
      </c>
      <c r="U2939" s="13" t="str">
        <f t="shared" si="319"/>
        <v>May</v>
      </c>
      <c r="V2939" t="str">
        <f t="shared" si="320"/>
        <v>Jun</v>
      </c>
      <c r="W2939" t="str">
        <f t="shared" si="321"/>
        <v>2015</v>
      </c>
    </row>
    <row r="2940" spans="1:23" ht="45" x14ac:dyDescent="0.2">
      <c r="A2940">
        <v>1023</v>
      </c>
      <c r="B2940" s="3" t="s">
        <v>1024</v>
      </c>
      <c r="C2940" s="3" t="s">
        <v>5133</v>
      </c>
      <c r="D2940">
        <v>2000</v>
      </c>
      <c r="E2940">
        <v>4743</v>
      </c>
      <c r="F2940" t="s">
        <v>8219</v>
      </c>
      <c r="G2940" t="s">
        <v>8225</v>
      </c>
      <c r="H2940" t="s">
        <v>8247</v>
      </c>
      <c r="I2940">
        <v>1434837861</v>
      </c>
      <c r="J2940">
        <v>1432245861</v>
      </c>
      <c r="K2940" t="b">
        <v>0</v>
      </c>
      <c r="L2940">
        <v>131</v>
      </c>
      <c r="M2940" t="b">
        <v>1</v>
      </c>
      <c r="N2940" t="s">
        <v>8280</v>
      </c>
      <c r="O2940" s="8">
        <f t="shared" si="315"/>
        <v>237.15</v>
      </c>
      <c r="P2940" s="9">
        <f t="shared" si="316"/>
        <v>36.206106870229007</v>
      </c>
      <c r="Q2940" t="s">
        <v>8325</v>
      </c>
      <c r="R2940" t="s">
        <v>8330</v>
      </c>
      <c r="S2940" s="13">
        <f t="shared" si="317"/>
        <v>42145.711354166669</v>
      </c>
      <c r="T2940" s="14">
        <f t="shared" si="318"/>
        <v>42175.711354166669</v>
      </c>
      <c r="U2940" s="13" t="str">
        <f t="shared" si="319"/>
        <v>May</v>
      </c>
      <c r="V2940" t="str">
        <f t="shared" si="320"/>
        <v>Jun</v>
      </c>
      <c r="W2940" t="str">
        <f t="shared" si="321"/>
        <v>2015</v>
      </c>
    </row>
    <row r="2941" spans="1:23" x14ac:dyDescent="0.2">
      <c r="A2941">
        <v>1032</v>
      </c>
      <c r="B2941" s="3" t="s">
        <v>1033</v>
      </c>
      <c r="C2941" s="3" t="s">
        <v>5142</v>
      </c>
      <c r="D2941">
        <v>5400</v>
      </c>
      <c r="E2941">
        <v>5858.84</v>
      </c>
      <c r="F2941" t="s">
        <v>8219</v>
      </c>
      <c r="G2941" t="s">
        <v>8224</v>
      </c>
      <c r="H2941" t="s">
        <v>8246</v>
      </c>
      <c r="I2941">
        <v>1466697625</v>
      </c>
      <c r="J2941">
        <v>1464105625</v>
      </c>
      <c r="K2941" t="b">
        <v>0</v>
      </c>
      <c r="L2941">
        <v>96</v>
      </c>
      <c r="M2941" t="b">
        <v>1</v>
      </c>
      <c r="N2941" t="s">
        <v>8280</v>
      </c>
      <c r="O2941" s="8">
        <f t="shared" si="315"/>
        <v>108.49703703703703</v>
      </c>
      <c r="P2941" s="9">
        <f t="shared" si="316"/>
        <v>61.029583333333335</v>
      </c>
      <c r="Q2941" t="s">
        <v>8325</v>
      </c>
      <c r="R2941" t="s">
        <v>8330</v>
      </c>
      <c r="S2941" s="13">
        <f t="shared" si="317"/>
        <v>42514.458622685182</v>
      </c>
      <c r="T2941" s="14">
        <f t="shared" si="318"/>
        <v>42544.458622685182</v>
      </c>
      <c r="U2941" s="13" t="str">
        <f t="shared" si="319"/>
        <v>May</v>
      </c>
      <c r="V2941" t="str">
        <f t="shared" si="320"/>
        <v>Jun</v>
      </c>
      <c r="W2941" t="str">
        <f t="shared" si="321"/>
        <v>2016</v>
      </c>
    </row>
    <row r="2942" spans="1:23" ht="45" x14ac:dyDescent="0.2">
      <c r="A2942">
        <v>1185</v>
      </c>
      <c r="B2942" s="3" t="s">
        <v>1186</v>
      </c>
      <c r="C2942" s="3" t="s">
        <v>5295</v>
      </c>
      <c r="D2942">
        <v>12500</v>
      </c>
      <c r="E2942">
        <v>13180</v>
      </c>
      <c r="F2942" t="s">
        <v>8219</v>
      </c>
      <c r="G2942" t="s">
        <v>8224</v>
      </c>
      <c r="H2942" t="s">
        <v>8246</v>
      </c>
      <c r="I2942">
        <v>1433736000</v>
      </c>
      <c r="J2942">
        <v>1430945149</v>
      </c>
      <c r="K2942" t="b">
        <v>0</v>
      </c>
      <c r="L2942">
        <v>111</v>
      </c>
      <c r="M2942" t="b">
        <v>1</v>
      </c>
      <c r="N2942" t="s">
        <v>8285</v>
      </c>
      <c r="O2942" s="8">
        <f t="shared" si="315"/>
        <v>105.44</v>
      </c>
      <c r="P2942" s="9">
        <f t="shared" si="316"/>
        <v>118.73873873873873</v>
      </c>
      <c r="Q2942" t="s">
        <v>8338</v>
      </c>
      <c r="R2942" t="s">
        <v>8339</v>
      </c>
      <c r="S2942" s="13">
        <f t="shared" si="317"/>
        <v>42130.656817129631</v>
      </c>
      <c r="T2942" s="14">
        <f t="shared" si="318"/>
        <v>42162.958333333336</v>
      </c>
      <c r="U2942" s="13" t="str">
        <f t="shared" si="319"/>
        <v>May</v>
      </c>
      <c r="V2942" t="str">
        <f t="shared" si="320"/>
        <v>Jun</v>
      </c>
      <c r="W2942" t="str">
        <f t="shared" si="321"/>
        <v>2015</v>
      </c>
    </row>
    <row r="2943" spans="1:23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15"/>
        <v>4.0000000000000001E-3</v>
      </c>
      <c r="P2943" s="9">
        <f t="shared" si="316"/>
        <v>1</v>
      </c>
      <c r="Q2943" t="s">
        <v>8317</v>
      </c>
      <c r="R2943" t="s">
        <v>8357</v>
      </c>
      <c r="S2943" s="13">
        <f t="shared" si="317"/>
        <v>42034.751793981479</v>
      </c>
      <c r="T2943" s="14">
        <f t="shared" si="318"/>
        <v>42064.751793981479</v>
      </c>
      <c r="U2943" s="13" t="str">
        <f t="shared" si="319"/>
        <v>Jan</v>
      </c>
      <c r="V2943" t="str">
        <f t="shared" si="320"/>
        <v>Mar</v>
      </c>
      <c r="W2943" t="str">
        <f t="shared" si="321"/>
        <v>2015</v>
      </c>
    </row>
    <row r="2944" spans="1:23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15"/>
        <v>20.424999999999997</v>
      </c>
      <c r="P2944" s="9">
        <f t="shared" si="316"/>
        <v>202.22772277227722</v>
      </c>
      <c r="Q2944" t="s">
        <v>8317</v>
      </c>
      <c r="R2944" t="s">
        <v>8357</v>
      </c>
      <c r="S2944" s="13">
        <f t="shared" si="317"/>
        <v>42334.595590277771</v>
      </c>
      <c r="T2944" s="14">
        <f t="shared" si="318"/>
        <v>42354.637499999997</v>
      </c>
      <c r="U2944" s="13" t="str">
        <f t="shared" si="319"/>
        <v>Nov</v>
      </c>
      <c r="V2944" t="str">
        <f t="shared" si="320"/>
        <v>Dec</v>
      </c>
      <c r="W2944" t="str">
        <f t="shared" si="321"/>
        <v>2015</v>
      </c>
    </row>
    <row r="2945" spans="1:23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15"/>
        <v>0</v>
      </c>
      <c r="P2945" s="9">
        <f t="shared" si="316"/>
        <v>0</v>
      </c>
      <c r="Q2945" t="s">
        <v>8317</v>
      </c>
      <c r="R2945" t="s">
        <v>8357</v>
      </c>
      <c r="S2945" s="13">
        <f t="shared" si="317"/>
        <v>42076.921064814807</v>
      </c>
      <c r="T2945" s="14">
        <f t="shared" si="318"/>
        <v>42106.921064814807</v>
      </c>
      <c r="U2945" s="13" t="str">
        <f t="shared" si="319"/>
        <v>Mar</v>
      </c>
      <c r="V2945" t="str">
        <f t="shared" si="320"/>
        <v>Apr</v>
      </c>
      <c r="W2945" t="str">
        <f t="shared" si="321"/>
        <v>2015</v>
      </c>
    </row>
    <row r="2946" spans="1:23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322">(E2946/D2946)*100</f>
        <v>1</v>
      </c>
      <c r="P2946" s="9">
        <f t="shared" ref="P2946:P3009" si="323">IFERROR(E2946/L2946,0)</f>
        <v>100</v>
      </c>
      <c r="Q2946" t="s">
        <v>8317</v>
      </c>
      <c r="R2946" t="s">
        <v>8357</v>
      </c>
      <c r="S2946" s="13">
        <f t="shared" ref="S2946:S3009" si="324">(J2946/86400)+25569+(-5/24)</f>
        <v>42132.705995370365</v>
      </c>
      <c r="T2946" s="14">
        <f t="shared" ref="T2946:T3009" si="325">(I2946/86400)+25569+(-5/24)</f>
        <v>42162.705995370365</v>
      </c>
      <c r="U2946" s="13" t="str">
        <f t="shared" ref="U2946:U3009" si="326">TEXT((S2946),"mmm")</f>
        <v>May</v>
      </c>
      <c r="V2946" t="str">
        <f t="shared" ref="V2946:V3009" si="327">TEXT((T2946),"mmm")</f>
        <v>Jun</v>
      </c>
      <c r="W2946" t="str">
        <f t="shared" ref="W2946:W3009" si="328">TEXT((S2946),"yyyy")</f>
        <v>2015</v>
      </c>
    </row>
    <row r="2947" spans="1:23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322"/>
        <v>0</v>
      </c>
      <c r="P2947" s="9">
        <f t="shared" si="323"/>
        <v>0</v>
      </c>
      <c r="Q2947" t="s">
        <v>8317</v>
      </c>
      <c r="R2947" t="s">
        <v>8357</v>
      </c>
      <c r="S2947" s="13">
        <f t="shared" si="324"/>
        <v>42117.931250000001</v>
      </c>
      <c r="T2947" s="14">
        <f t="shared" si="325"/>
        <v>42147.931250000001</v>
      </c>
      <c r="U2947" s="13" t="str">
        <f t="shared" si="326"/>
        <v>Apr</v>
      </c>
      <c r="V2947" t="str">
        <f t="shared" si="327"/>
        <v>May</v>
      </c>
      <c r="W2947" t="str">
        <f t="shared" si="328"/>
        <v>2015</v>
      </c>
    </row>
    <row r="2948" spans="1:23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22"/>
        <v>0.1</v>
      </c>
      <c r="P2948" s="9">
        <f t="shared" si="323"/>
        <v>1</v>
      </c>
      <c r="Q2948" t="s">
        <v>8317</v>
      </c>
      <c r="R2948" t="s">
        <v>8357</v>
      </c>
      <c r="S2948" s="13">
        <f t="shared" si="324"/>
        <v>42567.322824074072</v>
      </c>
      <c r="T2948" s="14">
        <f t="shared" si="325"/>
        <v>42597.322824074072</v>
      </c>
      <c r="U2948" s="13" t="str">
        <f t="shared" si="326"/>
        <v>Jul</v>
      </c>
      <c r="V2948" t="str">
        <f t="shared" si="327"/>
        <v>Aug</v>
      </c>
      <c r="W2948" t="str">
        <f t="shared" si="328"/>
        <v>2016</v>
      </c>
    </row>
    <row r="2949" spans="1:23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22"/>
        <v>4.2880000000000003</v>
      </c>
      <c r="P2949" s="9">
        <f t="shared" si="323"/>
        <v>82.461538461538467</v>
      </c>
      <c r="Q2949" t="s">
        <v>8317</v>
      </c>
      <c r="R2949" t="s">
        <v>8357</v>
      </c>
      <c r="S2949" s="13">
        <f t="shared" si="324"/>
        <v>42649.353784722225</v>
      </c>
      <c r="T2949" s="14">
        <f t="shared" si="325"/>
        <v>42698.507638888885</v>
      </c>
      <c r="U2949" s="13" t="str">
        <f t="shared" si="326"/>
        <v>Oct</v>
      </c>
      <c r="V2949" t="str">
        <f t="shared" si="327"/>
        <v>Nov</v>
      </c>
      <c r="W2949" t="str">
        <f t="shared" si="328"/>
        <v>2016</v>
      </c>
    </row>
    <row r="2950" spans="1:23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22"/>
        <v>4.8000000000000004E-3</v>
      </c>
      <c r="P2950" s="9">
        <f t="shared" si="323"/>
        <v>2.6666666666666665</v>
      </c>
      <c r="Q2950" t="s">
        <v>8317</v>
      </c>
      <c r="R2950" t="s">
        <v>8357</v>
      </c>
      <c r="S2950" s="13">
        <f t="shared" si="324"/>
        <v>42097.440891203696</v>
      </c>
      <c r="T2950" s="14">
        <f t="shared" si="325"/>
        <v>42157.440891203696</v>
      </c>
      <c r="U2950" s="13" t="str">
        <f t="shared" si="326"/>
        <v>Apr</v>
      </c>
      <c r="V2950" t="str">
        <f t="shared" si="327"/>
        <v>Jun</v>
      </c>
      <c r="W2950" t="str">
        <f t="shared" si="328"/>
        <v>2015</v>
      </c>
    </row>
    <row r="2951" spans="1:23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22"/>
        <v>2.5</v>
      </c>
      <c r="P2951" s="9">
        <f t="shared" si="323"/>
        <v>12.5</v>
      </c>
      <c r="Q2951" t="s">
        <v>8317</v>
      </c>
      <c r="R2951" t="s">
        <v>8357</v>
      </c>
      <c r="S2951" s="13">
        <f t="shared" si="324"/>
        <v>42297.61478009259</v>
      </c>
      <c r="T2951" s="14">
        <f t="shared" si="325"/>
        <v>42327.656446759262</v>
      </c>
      <c r="U2951" s="13" t="str">
        <f t="shared" si="326"/>
        <v>Oct</v>
      </c>
      <c r="V2951" t="str">
        <f t="shared" si="327"/>
        <v>Nov</v>
      </c>
      <c r="W2951" t="str">
        <f t="shared" si="328"/>
        <v>2015</v>
      </c>
    </row>
    <row r="2952" spans="1:23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22"/>
        <v>0</v>
      </c>
      <c r="P2952" s="9">
        <f t="shared" si="323"/>
        <v>0</v>
      </c>
      <c r="Q2952" t="s">
        <v>8317</v>
      </c>
      <c r="R2952" t="s">
        <v>8357</v>
      </c>
      <c r="S2952" s="13">
        <f t="shared" si="324"/>
        <v>42362.156851851854</v>
      </c>
      <c r="T2952" s="14">
        <f t="shared" si="325"/>
        <v>42392.156851851854</v>
      </c>
      <c r="U2952" s="13" t="str">
        <f t="shared" si="326"/>
        <v>Dec</v>
      </c>
      <c r="V2952" t="str">
        <f t="shared" si="327"/>
        <v>Jan</v>
      </c>
      <c r="W2952" t="str">
        <f t="shared" si="328"/>
        <v>2015</v>
      </c>
    </row>
    <row r="2953" spans="1:23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22"/>
        <v>2.1919999999999997</v>
      </c>
      <c r="P2953" s="9">
        <f t="shared" si="323"/>
        <v>18.896551724137932</v>
      </c>
      <c r="Q2953" t="s">
        <v>8317</v>
      </c>
      <c r="R2953" t="s">
        <v>8357</v>
      </c>
      <c r="S2953" s="13">
        <f t="shared" si="324"/>
        <v>41872.594594907401</v>
      </c>
      <c r="T2953" s="14">
        <f t="shared" si="325"/>
        <v>41917.594594907401</v>
      </c>
      <c r="U2953" s="13" t="str">
        <f t="shared" si="326"/>
        <v>Aug</v>
      </c>
      <c r="V2953" t="str">
        <f t="shared" si="327"/>
        <v>Oct</v>
      </c>
      <c r="W2953" t="str">
        <f t="shared" si="328"/>
        <v>2014</v>
      </c>
    </row>
    <row r="2954" spans="1:23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22"/>
        <v>8.0250000000000004</v>
      </c>
      <c r="P2954" s="9">
        <f t="shared" si="323"/>
        <v>200.625</v>
      </c>
      <c r="Q2954" t="s">
        <v>8317</v>
      </c>
      <c r="R2954" t="s">
        <v>8357</v>
      </c>
      <c r="S2954" s="13">
        <f t="shared" si="324"/>
        <v>42628.481932870367</v>
      </c>
      <c r="T2954" s="14">
        <f t="shared" si="325"/>
        <v>42659.958333333336</v>
      </c>
      <c r="U2954" s="13" t="str">
        <f t="shared" si="326"/>
        <v>Sep</v>
      </c>
      <c r="V2954" t="str">
        <f t="shared" si="327"/>
        <v>Oct</v>
      </c>
      <c r="W2954" t="str">
        <f t="shared" si="328"/>
        <v>2016</v>
      </c>
    </row>
    <row r="2955" spans="1:23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22"/>
        <v>0.15125</v>
      </c>
      <c r="P2955" s="9">
        <f t="shared" si="323"/>
        <v>201.66666666666666</v>
      </c>
      <c r="Q2955" t="s">
        <v>8317</v>
      </c>
      <c r="R2955" t="s">
        <v>8357</v>
      </c>
      <c r="S2955" s="13">
        <f t="shared" si="324"/>
        <v>42255.583576388883</v>
      </c>
      <c r="T2955" s="14">
        <f t="shared" si="325"/>
        <v>42285.583576388883</v>
      </c>
      <c r="U2955" s="13" t="str">
        <f t="shared" si="326"/>
        <v>Sep</v>
      </c>
      <c r="V2955" t="str">
        <f t="shared" si="327"/>
        <v>Oct</v>
      </c>
      <c r="W2955" t="str">
        <f t="shared" si="328"/>
        <v>2015</v>
      </c>
    </row>
    <row r="2956" spans="1:23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22"/>
        <v>0</v>
      </c>
      <c r="P2956" s="9">
        <f t="shared" si="323"/>
        <v>0</v>
      </c>
      <c r="Q2956" t="s">
        <v>8317</v>
      </c>
      <c r="R2956" t="s">
        <v>8357</v>
      </c>
      <c r="S2956" s="13">
        <f t="shared" si="324"/>
        <v>42790.375034722216</v>
      </c>
      <c r="T2956" s="14">
        <f t="shared" si="325"/>
        <v>42810.333368055552</v>
      </c>
      <c r="U2956" s="13" t="str">
        <f t="shared" si="326"/>
        <v>Feb</v>
      </c>
      <c r="V2956" t="str">
        <f t="shared" si="327"/>
        <v>Mar</v>
      </c>
      <c r="W2956" t="str">
        <f t="shared" si="328"/>
        <v>2017</v>
      </c>
    </row>
    <row r="2957" spans="1:23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22"/>
        <v>59.583333333333336</v>
      </c>
      <c r="P2957" s="9">
        <f t="shared" si="323"/>
        <v>65</v>
      </c>
      <c r="Q2957" t="s">
        <v>8317</v>
      </c>
      <c r="R2957" t="s">
        <v>8357</v>
      </c>
      <c r="S2957" s="13">
        <f t="shared" si="324"/>
        <v>42141.532974537033</v>
      </c>
      <c r="T2957" s="14">
        <f t="shared" si="325"/>
        <v>42171.532974537033</v>
      </c>
      <c r="U2957" s="13" t="str">
        <f t="shared" si="326"/>
        <v>May</v>
      </c>
      <c r="V2957" t="str">
        <f t="shared" si="327"/>
        <v>Jun</v>
      </c>
      <c r="W2957" t="str">
        <f t="shared" si="328"/>
        <v>2015</v>
      </c>
    </row>
    <row r="2958" spans="1:23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22"/>
        <v>16.734177215189874</v>
      </c>
      <c r="P2958" s="9">
        <f t="shared" si="323"/>
        <v>66.099999999999994</v>
      </c>
      <c r="Q2958" t="s">
        <v>8317</v>
      </c>
      <c r="R2958" t="s">
        <v>8357</v>
      </c>
      <c r="S2958" s="13">
        <f t="shared" si="324"/>
        <v>42464.750578703701</v>
      </c>
      <c r="T2958" s="14">
        <f t="shared" si="325"/>
        <v>42494.750578703701</v>
      </c>
      <c r="U2958" s="13" t="str">
        <f t="shared" si="326"/>
        <v>Apr</v>
      </c>
      <c r="V2958" t="str">
        <f t="shared" si="327"/>
        <v>May</v>
      </c>
      <c r="W2958" t="str">
        <f t="shared" si="328"/>
        <v>2016</v>
      </c>
    </row>
    <row r="2959" spans="1:23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22"/>
        <v>1.8666666666666669</v>
      </c>
      <c r="P2959" s="9">
        <f t="shared" si="323"/>
        <v>93.333333333333329</v>
      </c>
      <c r="Q2959" t="s">
        <v>8317</v>
      </c>
      <c r="R2959" t="s">
        <v>8357</v>
      </c>
      <c r="S2959" s="13">
        <f t="shared" si="324"/>
        <v>42030.80291666666</v>
      </c>
      <c r="T2959" s="14">
        <f t="shared" si="325"/>
        <v>42090.761249999996</v>
      </c>
      <c r="U2959" s="13" t="str">
        <f t="shared" si="326"/>
        <v>Jan</v>
      </c>
      <c r="V2959" t="str">
        <f t="shared" si="327"/>
        <v>Mar</v>
      </c>
      <c r="W2959" t="str">
        <f t="shared" si="328"/>
        <v>2015</v>
      </c>
    </row>
    <row r="2960" spans="1:23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22"/>
        <v>0</v>
      </c>
      <c r="P2960" s="9">
        <f t="shared" si="323"/>
        <v>0</v>
      </c>
      <c r="Q2960" t="s">
        <v>8317</v>
      </c>
      <c r="R2960" t="s">
        <v>8357</v>
      </c>
      <c r="S2960" s="13">
        <f t="shared" si="324"/>
        <v>42438.570798611108</v>
      </c>
      <c r="T2960" s="14">
        <f t="shared" si="325"/>
        <v>42498.529131944444</v>
      </c>
      <c r="U2960" s="13" t="str">
        <f t="shared" si="326"/>
        <v>Mar</v>
      </c>
      <c r="V2960" t="str">
        <f t="shared" si="327"/>
        <v>May</v>
      </c>
      <c r="W2960" t="str">
        <f t="shared" si="328"/>
        <v>2016</v>
      </c>
    </row>
    <row r="2961" spans="1:23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22"/>
        <v>0</v>
      </c>
      <c r="P2961" s="9">
        <f t="shared" si="323"/>
        <v>0</v>
      </c>
      <c r="Q2961" t="s">
        <v>8317</v>
      </c>
      <c r="R2961" t="s">
        <v>8357</v>
      </c>
      <c r="S2961" s="13">
        <f t="shared" si="324"/>
        <v>42497.800057870372</v>
      </c>
      <c r="T2961" s="14">
        <f t="shared" si="325"/>
        <v>42527.800057870372</v>
      </c>
      <c r="U2961" s="13" t="str">
        <f t="shared" si="326"/>
        <v>May</v>
      </c>
      <c r="V2961" t="str">
        <f t="shared" si="327"/>
        <v>Jun</v>
      </c>
      <c r="W2961" t="str">
        <f t="shared" si="328"/>
        <v>2016</v>
      </c>
    </row>
    <row r="2962" spans="1:23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22"/>
        <v>0</v>
      </c>
      <c r="P2962" s="9">
        <f t="shared" si="323"/>
        <v>0</v>
      </c>
      <c r="Q2962" t="s">
        <v>8317</v>
      </c>
      <c r="R2962" t="s">
        <v>8357</v>
      </c>
      <c r="S2962" s="13">
        <f t="shared" si="324"/>
        <v>41863.54887731481</v>
      </c>
      <c r="T2962" s="14">
        <f t="shared" si="325"/>
        <v>41893.54887731481</v>
      </c>
      <c r="U2962" s="13" t="str">
        <f t="shared" si="326"/>
        <v>Aug</v>
      </c>
      <c r="V2962" t="str">
        <f t="shared" si="327"/>
        <v>Sep</v>
      </c>
      <c r="W2962" t="str">
        <f t="shared" si="328"/>
        <v>2014</v>
      </c>
    </row>
    <row r="2963" spans="1:23" ht="45" x14ac:dyDescent="0.2">
      <c r="A2963">
        <v>1197</v>
      </c>
      <c r="B2963" s="3" t="s">
        <v>1198</v>
      </c>
      <c r="C2963" s="3" t="s">
        <v>5307</v>
      </c>
      <c r="D2963">
        <v>15000</v>
      </c>
      <c r="E2963">
        <v>37994</v>
      </c>
      <c r="F2963" t="s">
        <v>8219</v>
      </c>
      <c r="G2963" t="s">
        <v>8224</v>
      </c>
      <c r="H2963" t="s">
        <v>8246</v>
      </c>
      <c r="I2963">
        <v>1465797540</v>
      </c>
      <c r="J2963">
        <v>1463155034</v>
      </c>
      <c r="K2963" t="b">
        <v>0</v>
      </c>
      <c r="L2963">
        <v>314</v>
      </c>
      <c r="M2963" t="b">
        <v>1</v>
      </c>
      <c r="N2963" t="s">
        <v>8285</v>
      </c>
      <c r="O2963" s="8">
        <f t="shared" si="322"/>
        <v>253.29333333333332</v>
      </c>
      <c r="P2963" s="9">
        <f t="shared" si="323"/>
        <v>121</v>
      </c>
      <c r="Q2963" t="s">
        <v>8338</v>
      </c>
      <c r="R2963" t="s">
        <v>8339</v>
      </c>
      <c r="S2963" s="13">
        <f t="shared" si="324"/>
        <v>42503.456412037034</v>
      </c>
      <c r="T2963" s="14">
        <f t="shared" si="325"/>
        <v>42534.040972222218</v>
      </c>
      <c r="U2963" s="13" t="str">
        <f t="shared" si="326"/>
        <v>May</v>
      </c>
      <c r="V2963" t="str">
        <f t="shared" si="327"/>
        <v>Jun</v>
      </c>
      <c r="W2963" t="str">
        <f t="shared" si="328"/>
        <v>2016</v>
      </c>
    </row>
    <row r="2964" spans="1:23" ht="45" x14ac:dyDescent="0.2">
      <c r="A2964">
        <v>1202</v>
      </c>
      <c r="B2964" s="3" t="s">
        <v>1203</v>
      </c>
      <c r="C2964" s="3" t="s">
        <v>5312</v>
      </c>
      <c r="D2964">
        <v>25000</v>
      </c>
      <c r="E2964">
        <v>49811</v>
      </c>
      <c r="F2964" t="s">
        <v>8219</v>
      </c>
      <c r="G2964" t="s">
        <v>8226</v>
      </c>
      <c r="H2964" t="s">
        <v>8248</v>
      </c>
      <c r="I2964">
        <v>1435388154</v>
      </c>
      <c r="J2964">
        <v>1432796154</v>
      </c>
      <c r="K2964" t="b">
        <v>0</v>
      </c>
      <c r="L2964">
        <v>271</v>
      </c>
      <c r="M2964" t="b">
        <v>1</v>
      </c>
      <c r="N2964" t="s">
        <v>8285</v>
      </c>
      <c r="O2964" s="8">
        <f t="shared" si="322"/>
        <v>199.244</v>
      </c>
      <c r="P2964" s="9">
        <f t="shared" si="323"/>
        <v>183.80442804428046</v>
      </c>
      <c r="Q2964" t="s">
        <v>8338</v>
      </c>
      <c r="R2964" t="s">
        <v>8339</v>
      </c>
      <c r="S2964" s="13">
        <f t="shared" si="324"/>
        <v>42152.08048611111</v>
      </c>
      <c r="T2964" s="14">
        <f t="shared" si="325"/>
        <v>42182.08048611111</v>
      </c>
      <c r="U2964" s="13" t="str">
        <f t="shared" si="326"/>
        <v>May</v>
      </c>
      <c r="V2964" t="str">
        <f t="shared" si="327"/>
        <v>Jun</v>
      </c>
      <c r="W2964" t="str">
        <f t="shared" si="328"/>
        <v>2015</v>
      </c>
    </row>
    <row r="2965" spans="1:23" ht="45" x14ac:dyDescent="0.2">
      <c r="A2965">
        <v>1203</v>
      </c>
      <c r="B2965" s="3" t="s">
        <v>1204</v>
      </c>
      <c r="C2965" s="3" t="s">
        <v>5313</v>
      </c>
      <c r="D2965">
        <v>16300</v>
      </c>
      <c r="E2965">
        <v>16700</v>
      </c>
      <c r="F2965" t="s">
        <v>8219</v>
      </c>
      <c r="G2965" t="s">
        <v>8224</v>
      </c>
      <c r="H2965" t="s">
        <v>8246</v>
      </c>
      <c r="I2965">
        <v>1433083527</v>
      </c>
      <c r="J2965">
        <v>1430491527</v>
      </c>
      <c r="K2965" t="b">
        <v>0</v>
      </c>
      <c r="L2965">
        <v>101</v>
      </c>
      <c r="M2965" t="b">
        <v>1</v>
      </c>
      <c r="N2965" t="s">
        <v>8285</v>
      </c>
      <c r="O2965" s="8">
        <f t="shared" si="322"/>
        <v>102.45398773006136</v>
      </c>
      <c r="P2965" s="9">
        <f t="shared" si="323"/>
        <v>165.34653465346534</v>
      </c>
      <c r="Q2965" t="s">
        <v>8338</v>
      </c>
      <c r="R2965" t="s">
        <v>8339</v>
      </c>
      <c r="S2965" s="13">
        <f t="shared" si="324"/>
        <v>42125.4065625</v>
      </c>
      <c r="T2965" s="14">
        <f t="shared" si="325"/>
        <v>42155.4065625</v>
      </c>
      <c r="U2965" s="13" t="str">
        <f t="shared" si="326"/>
        <v>May</v>
      </c>
      <c r="V2965" t="str">
        <f t="shared" si="327"/>
        <v>May</v>
      </c>
      <c r="W2965" t="str">
        <f t="shared" si="328"/>
        <v>2015</v>
      </c>
    </row>
    <row r="2966" spans="1:23" ht="45" x14ac:dyDescent="0.2">
      <c r="A2966">
        <v>1205</v>
      </c>
      <c r="B2966" s="3" t="s">
        <v>1206</v>
      </c>
      <c r="C2966" s="3" t="s">
        <v>5315</v>
      </c>
      <c r="D2966">
        <v>13000</v>
      </c>
      <c r="E2966">
        <v>13112</v>
      </c>
      <c r="F2966" t="s">
        <v>8219</v>
      </c>
      <c r="G2966" t="s">
        <v>8236</v>
      </c>
      <c r="H2966" t="s">
        <v>8249</v>
      </c>
      <c r="I2966">
        <v>1434197351</v>
      </c>
      <c r="J2966">
        <v>1431605351</v>
      </c>
      <c r="K2966" t="b">
        <v>0</v>
      </c>
      <c r="L2966">
        <v>62</v>
      </c>
      <c r="M2966" t="b">
        <v>1</v>
      </c>
      <c r="N2966" t="s">
        <v>8285</v>
      </c>
      <c r="O2966" s="8">
        <f t="shared" si="322"/>
        <v>100.86153846153847</v>
      </c>
      <c r="P2966" s="9">
        <f t="shared" si="323"/>
        <v>211.48387096774192</v>
      </c>
      <c r="Q2966" t="s">
        <v>8338</v>
      </c>
      <c r="R2966" t="s">
        <v>8339</v>
      </c>
      <c r="S2966" s="13">
        <f t="shared" si="324"/>
        <v>42138.298043981478</v>
      </c>
      <c r="T2966" s="14">
        <f t="shared" si="325"/>
        <v>42168.298043981478</v>
      </c>
      <c r="U2966" s="13" t="str">
        <f t="shared" si="326"/>
        <v>May</v>
      </c>
      <c r="V2966" t="str">
        <f t="shared" si="327"/>
        <v>Jun</v>
      </c>
      <c r="W2966" t="str">
        <f t="shared" si="328"/>
        <v>2015</v>
      </c>
    </row>
    <row r="2967" spans="1:23" ht="30" x14ac:dyDescent="0.2">
      <c r="A2967">
        <v>1210</v>
      </c>
      <c r="B2967" s="3" t="s">
        <v>1211</v>
      </c>
      <c r="C2967" s="3" t="s">
        <v>5320</v>
      </c>
      <c r="D2967">
        <v>20000</v>
      </c>
      <c r="E2967">
        <v>50863</v>
      </c>
      <c r="F2967" t="s">
        <v>8219</v>
      </c>
      <c r="G2967" t="s">
        <v>8235</v>
      </c>
      <c r="H2967" t="s">
        <v>8255</v>
      </c>
      <c r="I2967">
        <v>1433106000</v>
      </c>
      <c r="J2967">
        <v>1431124572</v>
      </c>
      <c r="K2967" t="b">
        <v>0</v>
      </c>
      <c r="L2967">
        <v>103</v>
      </c>
      <c r="M2967" t="b">
        <v>1</v>
      </c>
      <c r="N2967" t="s">
        <v>8285</v>
      </c>
      <c r="O2967" s="8">
        <f t="shared" si="322"/>
        <v>254.31499999999997</v>
      </c>
      <c r="P2967" s="9">
        <f t="shared" si="323"/>
        <v>493.81553398058253</v>
      </c>
      <c r="Q2967" t="s">
        <v>8338</v>
      </c>
      <c r="R2967" t="s">
        <v>8339</v>
      </c>
      <c r="S2967" s="13">
        <f t="shared" si="324"/>
        <v>42132.733472222222</v>
      </c>
      <c r="T2967" s="14">
        <f t="shared" si="325"/>
        <v>42155.666666666664</v>
      </c>
      <c r="U2967" s="13" t="str">
        <f t="shared" si="326"/>
        <v>May</v>
      </c>
      <c r="V2967" t="str">
        <f t="shared" si="327"/>
        <v>May</v>
      </c>
      <c r="W2967" t="str">
        <f t="shared" si="328"/>
        <v>2015</v>
      </c>
    </row>
    <row r="2968" spans="1:23" ht="45" x14ac:dyDescent="0.2">
      <c r="A2968">
        <v>1211</v>
      </c>
      <c r="B2968" s="3" t="s">
        <v>1212</v>
      </c>
      <c r="C2968" s="3" t="s">
        <v>5321</v>
      </c>
      <c r="D2968">
        <v>1000</v>
      </c>
      <c r="E2968">
        <v>1011</v>
      </c>
      <c r="F2968" t="s">
        <v>8219</v>
      </c>
      <c r="G2968" t="s">
        <v>8229</v>
      </c>
      <c r="H2968" t="s">
        <v>8251</v>
      </c>
      <c r="I2968">
        <v>1465505261</v>
      </c>
      <c r="J2968">
        <v>1464209261</v>
      </c>
      <c r="K2968" t="b">
        <v>0</v>
      </c>
      <c r="L2968">
        <v>6</v>
      </c>
      <c r="M2968" t="b">
        <v>1</v>
      </c>
      <c r="N2968" t="s">
        <v>8285</v>
      </c>
      <c r="O2968" s="8">
        <f t="shared" si="322"/>
        <v>101.1</v>
      </c>
      <c r="P2968" s="9">
        <f t="shared" si="323"/>
        <v>168.5</v>
      </c>
      <c r="Q2968" t="s">
        <v>8338</v>
      </c>
      <c r="R2968" t="s">
        <v>8339</v>
      </c>
      <c r="S2968" s="13">
        <f t="shared" si="324"/>
        <v>42515.658113425925</v>
      </c>
      <c r="T2968" s="14">
        <f t="shared" si="325"/>
        <v>42530.658113425925</v>
      </c>
      <c r="U2968" s="13" t="str">
        <f t="shared" si="326"/>
        <v>May</v>
      </c>
      <c r="V2968" t="str">
        <f t="shared" si="327"/>
        <v>Jun</v>
      </c>
      <c r="W2968" t="str">
        <f t="shared" si="328"/>
        <v>2016</v>
      </c>
    </row>
    <row r="2969" spans="1:23" ht="45" x14ac:dyDescent="0.2">
      <c r="A2969">
        <v>1245</v>
      </c>
      <c r="B2969" s="3" t="s">
        <v>1246</v>
      </c>
      <c r="C2969" s="3" t="s">
        <v>5355</v>
      </c>
      <c r="D2969">
        <v>2000</v>
      </c>
      <c r="E2969">
        <v>2405</v>
      </c>
      <c r="F2969" t="s">
        <v>8219</v>
      </c>
      <c r="G2969" t="s">
        <v>8224</v>
      </c>
      <c r="H2969" t="s">
        <v>8246</v>
      </c>
      <c r="I2969">
        <v>1402755834</v>
      </c>
      <c r="J2969">
        <v>1400163834</v>
      </c>
      <c r="K2969" t="b">
        <v>1</v>
      </c>
      <c r="L2969">
        <v>17</v>
      </c>
      <c r="M2969" t="b">
        <v>1</v>
      </c>
      <c r="N2969" t="s">
        <v>8276</v>
      </c>
      <c r="O2969" s="8">
        <f t="shared" si="322"/>
        <v>120.24999999999999</v>
      </c>
      <c r="P2969" s="9">
        <f t="shared" si="323"/>
        <v>141.47058823529412</v>
      </c>
      <c r="Q2969" t="s">
        <v>8325</v>
      </c>
      <c r="R2969" t="s">
        <v>8326</v>
      </c>
      <c r="S2969" s="13">
        <f t="shared" si="324"/>
        <v>41774.391597222224</v>
      </c>
      <c r="T2969" s="14">
        <f t="shared" si="325"/>
        <v>41804.391597222224</v>
      </c>
      <c r="U2969" s="13" t="str">
        <f t="shared" si="326"/>
        <v>May</v>
      </c>
      <c r="V2969" t="str">
        <f t="shared" si="327"/>
        <v>Jun</v>
      </c>
      <c r="W2969" t="str">
        <f t="shared" si="328"/>
        <v>2014</v>
      </c>
    </row>
    <row r="2970" spans="1:23" ht="30" x14ac:dyDescent="0.2">
      <c r="A2970">
        <v>1248</v>
      </c>
      <c r="B2970" s="3" t="s">
        <v>1249</v>
      </c>
      <c r="C2970" s="3" t="s">
        <v>5358</v>
      </c>
      <c r="D2970">
        <v>2500</v>
      </c>
      <c r="E2970">
        <v>3791</v>
      </c>
      <c r="F2970" t="s">
        <v>8219</v>
      </c>
      <c r="G2970" t="s">
        <v>8224</v>
      </c>
      <c r="H2970" t="s">
        <v>8246</v>
      </c>
      <c r="I2970">
        <v>1402642740</v>
      </c>
      <c r="J2970">
        <v>1399563953</v>
      </c>
      <c r="K2970" t="b">
        <v>1</v>
      </c>
      <c r="L2970">
        <v>59</v>
      </c>
      <c r="M2970" t="b">
        <v>1</v>
      </c>
      <c r="N2970" t="s">
        <v>8276</v>
      </c>
      <c r="O2970" s="8">
        <f t="shared" si="322"/>
        <v>151.63999999999999</v>
      </c>
      <c r="P2970" s="9">
        <f t="shared" si="323"/>
        <v>64.254237288135599</v>
      </c>
      <c r="Q2970" t="s">
        <v>8325</v>
      </c>
      <c r="R2970" t="s">
        <v>8326</v>
      </c>
      <c r="S2970" s="13">
        <f t="shared" si="324"/>
        <v>41767.448530092588</v>
      </c>
      <c r="T2970" s="14">
        <f t="shared" si="325"/>
        <v>41803.082638888889</v>
      </c>
      <c r="U2970" s="13" t="str">
        <f t="shared" si="326"/>
        <v>May</v>
      </c>
      <c r="V2970" t="str">
        <f t="shared" si="327"/>
        <v>Jun</v>
      </c>
      <c r="W2970" t="str">
        <f t="shared" si="328"/>
        <v>2014</v>
      </c>
    </row>
    <row r="2971" spans="1:23" ht="30" x14ac:dyDescent="0.2">
      <c r="A2971">
        <v>1259</v>
      </c>
      <c r="B2971" s="3" t="s">
        <v>1260</v>
      </c>
      <c r="C2971" s="3" t="s">
        <v>5369</v>
      </c>
      <c r="D2971">
        <v>2500</v>
      </c>
      <c r="E2971">
        <v>2606</v>
      </c>
      <c r="F2971" t="s">
        <v>8219</v>
      </c>
      <c r="G2971" t="s">
        <v>8224</v>
      </c>
      <c r="H2971" t="s">
        <v>8246</v>
      </c>
      <c r="I2971">
        <v>1402286340</v>
      </c>
      <c r="J2971">
        <v>1399504664</v>
      </c>
      <c r="K2971" t="b">
        <v>1</v>
      </c>
      <c r="L2971">
        <v>96</v>
      </c>
      <c r="M2971" t="b">
        <v>1</v>
      </c>
      <c r="N2971" t="s">
        <v>8276</v>
      </c>
      <c r="O2971" s="8">
        <f t="shared" si="322"/>
        <v>104.24</v>
      </c>
      <c r="P2971" s="9">
        <f t="shared" si="323"/>
        <v>27.145833333333332</v>
      </c>
      <c r="Q2971" t="s">
        <v>8325</v>
      </c>
      <c r="R2971" t="s">
        <v>8326</v>
      </c>
      <c r="S2971" s="13">
        <f t="shared" si="324"/>
        <v>41766.762314814812</v>
      </c>
      <c r="T2971" s="14">
        <f t="shared" si="325"/>
        <v>41798.957638888889</v>
      </c>
      <c r="U2971" s="13" t="str">
        <f t="shared" si="326"/>
        <v>May</v>
      </c>
      <c r="V2971" t="str">
        <f t="shared" si="327"/>
        <v>Jun</v>
      </c>
      <c r="W2971" t="str">
        <f t="shared" si="328"/>
        <v>2014</v>
      </c>
    </row>
    <row r="2972" spans="1:23" ht="45" x14ac:dyDescent="0.2">
      <c r="A2972">
        <v>1278</v>
      </c>
      <c r="B2972" s="3" t="s">
        <v>1279</v>
      </c>
      <c r="C2972" s="3" t="s">
        <v>5388</v>
      </c>
      <c r="D2972">
        <v>6500</v>
      </c>
      <c r="E2972">
        <v>10071</v>
      </c>
      <c r="F2972" t="s">
        <v>8219</v>
      </c>
      <c r="G2972" t="s">
        <v>8224</v>
      </c>
      <c r="H2972" t="s">
        <v>8246</v>
      </c>
      <c r="I2972">
        <v>1403661600</v>
      </c>
      <c r="J2972">
        <v>1401196766</v>
      </c>
      <c r="K2972" t="b">
        <v>1</v>
      </c>
      <c r="L2972">
        <v>190</v>
      </c>
      <c r="M2972" t="b">
        <v>1</v>
      </c>
      <c r="N2972" t="s">
        <v>8276</v>
      </c>
      <c r="O2972" s="8">
        <f t="shared" si="322"/>
        <v>154.93846153846152</v>
      </c>
      <c r="P2972" s="9">
        <f t="shared" si="323"/>
        <v>53.005263157894738</v>
      </c>
      <c r="Q2972" t="s">
        <v>8325</v>
      </c>
      <c r="R2972" t="s">
        <v>8326</v>
      </c>
      <c r="S2972" s="13">
        <f t="shared" si="324"/>
        <v>41786.346828703703</v>
      </c>
      <c r="T2972" s="14">
        <f t="shared" si="325"/>
        <v>41814.875</v>
      </c>
      <c r="U2972" s="13" t="str">
        <f t="shared" si="326"/>
        <v>May</v>
      </c>
      <c r="V2972" t="str">
        <f t="shared" si="327"/>
        <v>Jun</v>
      </c>
      <c r="W2972" t="str">
        <f t="shared" si="328"/>
        <v>2014</v>
      </c>
    </row>
    <row r="2973" spans="1:23" ht="45" x14ac:dyDescent="0.2">
      <c r="A2973">
        <v>1346</v>
      </c>
      <c r="B2973" s="3" t="s">
        <v>1347</v>
      </c>
      <c r="C2973" s="3" t="s">
        <v>5456</v>
      </c>
      <c r="D2973">
        <v>4900</v>
      </c>
      <c r="E2973">
        <v>7219</v>
      </c>
      <c r="F2973" t="s">
        <v>8219</v>
      </c>
      <c r="G2973" t="s">
        <v>8224</v>
      </c>
      <c r="H2973" t="s">
        <v>8246</v>
      </c>
      <c r="I2973">
        <v>1372297751</v>
      </c>
      <c r="J2973">
        <v>1369705751</v>
      </c>
      <c r="K2973" t="b">
        <v>0</v>
      </c>
      <c r="L2973">
        <v>149</v>
      </c>
      <c r="M2973" t="b">
        <v>1</v>
      </c>
      <c r="N2973" t="s">
        <v>8274</v>
      </c>
      <c r="O2973" s="8">
        <f t="shared" si="322"/>
        <v>147.32653061224491</v>
      </c>
      <c r="P2973" s="9">
        <f t="shared" si="323"/>
        <v>48.449664429530202</v>
      </c>
      <c r="Q2973" t="s">
        <v>8322</v>
      </c>
      <c r="R2973" t="s">
        <v>8323</v>
      </c>
      <c r="S2973" s="13">
        <f t="shared" si="324"/>
        <v>41421.867488425924</v>
      </c>
      <c r="T2973" s="14">
        <f t="shared" si="325"/>
        <v>41451.867488425924</v>
      </c>
      <c r="U2973" s="13" t="str">
        <f t="shared" si="326"/>
        <v>May</v>
      </c>
      <c r="V2973" t="str">
        <f t="shared" si="327"/>
        <v>Jun</v>
      </c>
      <c r="W2973" t="str">
        <f t="shared" si="328"/>
        <v>2013</v>
      </c>
    </row>
    <row r="2974" spans="1:23" ht="45" x14ac:dyDescent="0.2">
      <c r="A2974">
        <v>1354</v>
      </c>
      <c r="B2974" s="3" t="s">
        <v>1355</v>
      </c>
      <c r="C2974" s="3" t="s">
        <v>5464</v>
      </c>
      <c r="D2974">
        <v>1200</v>
      </c>
      <c r="E2974">
        <v>1563</v>
      </c>
      <c r="F2974" t="s">
        <v>8219</v>
      </c>
      <c r="G2974" t="s">
        <v>8225</v>
      </c>
      <c r="H2974" t="s">
        <v>8247</v>
      </c>
      <c r="I2974">
        <v>1465672979</v>
      </c>
      <c r="J2974">
        <v>1463080979</v>
      </c>
      <c r="K2974" t="b">
        <v>0</v>
      </c>
      <c r="L2974">
        <v>64</v>
      </c>
      <c r="M2974" t="b">
        <v>1</v>
      </c>
      <c r="N2974" t="s">
        <v>8274</v>
      </c>
      <c r="O2974" s="8">
        <f t="shared" si="322"/>
        <v>130.25</v>
      </c>
      <c r="P2974" s="9">
        <f t="shared" si="323"/>
        <v>24.421875</v>
      </c>
      <c r="Q2974" t="s">
        <v>8322</v>
      </c>
      <c r="R2974" t="s">
        <v>8323</v>
      </c>
      <c r="S2974" s="13">
        <f t="shared" si="324"/>
        <v>42502.599293981482</v>
      </c>
      <c r="T2974" s="14">
        <f t="shared" si="325"/>
        <v>42532.599293981482</v>
      </c>
      <c r="U2974" s="13" t="str">
        <f t="shared" si="326"/>
        <v>May</v>
      </c>
      <c r="V2974" t="str">
        <f t="shared" si="327"/>
        <v>Jun</v>
      </c>
      <c r="W2974" t="str">
        <f t="shared" si="328"/>
        <v>2016</v>
      </c>
    </row>
    <row r="2975" spans="1:23" ht="45" x14ac:dyDescent="0.2">
      <c r="A2975">
        <v>1358</v>
      </c>
      <c r="B2975" s="3" t="s">
        <v>1359</v>
      </c>
      <c r="C2975" s="3" t="s">
        <v>5468</v>
      </c>
      <c r="D2975">
        <v>3000</v>
      </c>
      <c r="E2975">
        <v>3350</v>
      </c>
      <c r="F2975" t="s">
        <v>8219</v>
      </c>
      <c r="G2975" t="s">
        <v>8224</v>
      </c>
      <c r="H2975" t="s">
        <v>8246</v>
      </c>
      <c r="I2975">
        <v>1309009323</v>
      </c>
      <c r="J2975">
        <v>1306417323</v>
      </c>
      <c r="K2975" t="b">
        <v>0</v>
      </c>
      <c r="L2975">
        <v>49</v>
      </c>
      <c r="M2975" t="b">
        <v>1</v>
      </c>
      <c r="N2975" t="s">
        <v>8274</v>
      </c>
      <c r="O2975" s="8">
        <f t="shared" si="322"/>
        <v>111.66666666666667</v>
      </c>
      <c r="P2975" s="9">
        <f t="shared" si="323"/>
        <v>68.367346938775512</v>
      </c>
      <c r="Q2975" t="s">
        <v>8322</v>
      </c>
      <c r="R2975" t="s">
        <v>8323</v>
      </c>
      <c r="S2975" s="13">
        <f t="shared" si="324"/>
        <v>40689.362534722219</v>
      </c>
      <c r="T2975" s="14">
        <f t="shared" si="325"/>
        <v>40719.362534722219</v>
      </c>
      <c r="U2975" s="13" t="str">
        <f t="shared" si="326"/>
        <v>May</v>
      </c>
      <c r="V2975" t="str">
        <f t="shared" si="327"/>
        <v>Jun</v>
      </c>
      <c r="W2975" t="str">
        <f t="shared" si="328"/>
        <v>2011</v>
      </c>
    </row>
    <row r="2976" spans="1:23" ht="45" x14ac:dyDescent="0.2">
      <c r="A2976">
        <v>1359</v>
      </c>
      <c r="B2976" s="3" t="s">
        <v>1360</v>
      </c>
      <c r="C2976" s="3" t="s">
        <v>5469</v>
      </c>
      <c r="D2976">
        <v>660</v>
      </c>
      <c r="E2976">
        <v>764</v>
      </c>
      <c r="F2976" t="s">
        <v>8219</v>
      </c>
      <c r="G2976" t="s">
        <v>8224</v>
      </c>
      <c r="H2976" t="s">
        <v>8246</v>
      </c>
      <c r="I2976">
        <v>1309980790</v>
      </c>
      <c r="J2976">
        <v>1304623990</v>
      </c>
      <c r="K2976" t="b">
        <v>0</v>
      </c>
      <c r="L2976">
        <v>19</v>
      </c>
      <c r="M2976" t="b">
        <v>1</v>
      </c>
      <c r="N2976" t="s">
        <v>8274</v>
      </c>
      <c r="O2976" s="8">
        <f t="shared" si="322"/>
        <v>115.75757575757575</v>
      </c>
      <c r="P2976" s="9">
        <f t="shared" si="323"/>
        <v>40.210526315789473</v>
      </c>
      <c r="Q2976" t="s">
        <v>8322</v>
      </c>
      <c r="R2976" t="s">
        <v>8323</v>
      </c>
      <c r="S2976" s="13">
        <f t="shared" si="324"/>
        <v>40668.606365740736</v>
      </c>
      <c r="T2976" s="14">
        <f t="shared" si="325"/>
        <v>40730.606365740736</v>
      </c>
      <c r="U2976" s="13" t="str">
        <f t="shared" si="326"/>
        <v>May</v>
      </c>
      <c r="V2976" t="str">
        <f t="shared" si="327"/>
        <v>Jul</v>
      </c>
      <c r="W2976" t="str">
        <f t="shared" si="328"/>
        <v>2011</v>
      </c>
    </row>
    <row r="2977" spans="1:23" ht="45" x14ac:dyDescent="0.2">
      <c r="A2977">
        <v>1361</v>
      </c>
      <c r="B2977" s="3" t="s">
        <v>1362</v>
      </c>
      <c r="C2977" s="3" t="s">
        <v>5471</v>
      </c>
      <c r="D2977">
        <v>6000</v>
      </c>
      <c r="E2977">
        <v>7559</v>
      </c>
      <c r="F2977" t="s">
        <v>8219</v>
      </c>
      <c r="G2977" t="s">
        <v>8225</v>
      </c>
      <c r="H2977" t="s">
        <v>8247</v>
      </c>
      <c r="I2977">
        <v>1403370772</v>
      </c>
      <c r="J2977">
        <v>1400778772</v>
      </c>
      <c r="K2977" t="b">
        <v>0</v>
      </c>
      <c r="L2977">
        <v>264</v>
      </c>
      <c r="M2977" t="b">
        <v>1</v>
      </c>
      <c r="N2977" t="s">
        <v>8274</v>
      </c>
      <c r="O2977" s="8">
        <f t="shared" si="322"/>
        <v>125.98333333333333</v>
      </c>
      <c r="P2977" s="9">
        <f t="shared" si="323"/>
        <v>28.632575757575758</v>
      </c>
      <c r="Q2977" t="s">
        <v>8322</v>
      </c>
      <c r="R2977" t="s">
        <v>8323</v>
      </c>
      <c r="S2977" s="13">
        <f t="shared" si="324"/>
        <v>41781.508935185186</v>
      </c>
      <c r="T2977" s="14">
        <f t="shared" si="325"/>
        <v>41811.508935185186</v>
      </c>
      <c r="U2977" s="13" t="str">
        <f t="shared" si="326"/>
        <v>May</v>
      </c>
      <c r="V2977" t="str">
        <f t="shared" si="327"/>
        <v>Jun</v>
      </c>
      <c r="W2977" t="str">
        <f t="shared" si="328"/>
        <v>2014</v>
      </c>
    </row>
    <row r="2978" spans="1:23" ht="45" x14ac:dyDescent="0.2">
      <c r="A2978">
        <v>1368</v>
      </c>
      <c r="B2978" s="3" t="s">
        <v>1369</v>
      </c>
      <c r="C2978" s="3" t="s">
        <v>5478</v>
      </c>
      <c r="D2978">
        <v>5000</v>
      </c>
      <c r="E2978">
        <v>5535</v>
      </c>
      <c r="F2978" t="s">
        <v>8219</v>
      </c>
      <c r="G2978" t="s">
        <v>8224</v>
      </c>
      <c r="H2978" t="s">
        <v>8246</v>
      </c>
      <c r="I2978">
        <v>1434342894</v>
      </c>
      <c r="J2978">
        <v>1432269294</v>
      </c>
      <c r="K2978" t="b">
        <v>0</v>
      </c>
      <c r="L2978">
        <v>87</v>
      </c>
      <c r="M2978" t="b">
        <v>1</v>
      </c>
      <c r="N2978" t="s">
        <v>8276</v>
      </c>
      <c r="O2978" s="8">
        <f t="shared" si="322"/>
        <v>110.7</v>
      </c>
      <c r="P2978" s="9">
        <f t="shared" si="323"/>
        <v>63.620689655172413</v>
      </c>
      <c r="Q2978" t="s">
        <v>8325</v>
      </c>
      <c r="R2978" t="s">
        <v>8326</v>
      </c>
      <c r="S2978" s="13">
        <f t="shared" si="324"/>
        <v>42145.982569444437</v>
      </c>
      <c r="T2978" s="14">
        <f t="shared" si="325"/>
        <v>42169.982569444437</v>
      </c>
      <c r="U2978" s="13" t="str">
        <f t="shared" si="326"/>
        <v>May</v>
      </c>
      <c r="V2978" t="str">
        <f t="shared" si="327"/>
        <v>Jun</v>
      </c>
      <c r="W2978" t="str">
        <f t="shared" si="328"/>
        <v>2015</v>
      </c>
    </row>
    <row r="2979" spans="1:23" ht="30" x14ac:dyDescent="0.2">
      <c r="A2979">
        <v>1379</v>
      </c>
      <c r="B2979" s="3" t="s">
        <v>1380</v>
      </c>
      <c r="C2979" s="3" t="s">
        <v>5489</v>
      </c>
      <c r="D2979">
        <v>10000</v>
      </c>
      <c r="E2979">
        <v>11160</v>
      </c>
      <c r="F2979" t="s">
        <v>8219</v>
      </c>
      <c r="G2979" t="s">
        <v>8224</v>
      </c>
      <c r="H2979" t="s">
        <v>8246</v>
      </c>
      <c r="I2979">
        <v>1433504876</v>
      </c>
      <c r="J2979">
        <v>1430912876</v>
      </c>
      <c r="K2979" t="b">
        <v>0</v>
      </c>
      <c r="L2979">
        <v>151</v>
      </c>
      <c r="M2979" t="b">
        <v>1</v>
      </c>
      <c r="N2979" t="s">
        <v>8276</v>
      </c>
      <c r="O2979" s="8">
        <f t="shared" si="322"/>
        <v>111.60000000000001</v>
      </c>
      <c r="P2979" s="9">
        <f t="shared" si="323"/>
        <v>73.907284768211923</v>
      </c>
      <c r="Q2979" t="s">
        <v>8325</v>
      </c>
      <c r="R2979" t="s">
        <v>8326</v>
      </c>
      <c r="S2979" s="13">
        <f t="shared" si="324"/>
        <v>42130.283287037033</v>
      </c>
      <c r="T2979" s="14">
        <f t="shared" si="325"/>
        <v>42160.283287037033</v>
      </c>
      <c r="U2979" s="13" t="str">
        <f t="shared" si="326"/>
        <v>May</v>
      </c>
      <c r="V2979" t="str">
        <f t="shared" si="327"/>
        <v>Jun</v>
      </c>
      <c r="W2979" t="str">
        <f t="shared" si="328"/>
        <v>2015</v>
      </c>
    </row>
    <row r="2980" spans="1:23" ht="30" x14ac:dyDescent="0.2">
      <c r="A2980">
        <v>1380</v>
      </c>
      <c r="B2980" s="3" t="s">
        <v>1381</v>
      </c>
      <c r="C2980" s="3" t="s">
        <v>5490</v>
      </c>
      <c r="D2980">
        <v>25</v>
      </c>
      <c r="E2980">
        <v>106</v>
      </c>
      <c r="F2980" t="s">
        <v>8219</v>
      </c>
      <c r="G2980" t="s">
        <v>8224</v>
      </c>
      <c r="H2980" t="s">
        <v>8246</v>
      </c>
      <c r="I2980">
        <v>1433815200</v>
      </c>
      <c r="J2980">
        <v>1431886706</v>
      </c>
      <c r="K2980" t="b">
        <v>0</v>
      </c>
      <c r="L2980">
        <v>5</v>
      </c>
      <c r="M2980" t="b">
        <v>1</v>
      </c>
      <c r="N2980" t="s">
        <v>8276</v>
      </c>
      <c r="O2980" s="8">
        <f t="shared" si="322"/>
        <v>424</v>
      </c>
      <c r="P2980" s="9">
        <f t="shared" si="323"/>
        <v>21.2</v>
      </c>
      <c r="Q2980" t="s">
        <v>8325</v>
      </c>
      <c r="R2980" t="s">
        <v>8326</v>
      </c>
      <c r="S2980" s="13">
        <f t="shared" si="324"/>
        <v>42141.554467592585</v>
      </c>
      <c r="T2980" s="14">
        <f t="shared" si="325"/>
        <v>42163.874999999993</v>
      </c>
      <c r="U2980" s="13" t="str">
        <f t="shared" si="326"/>
        <v>May</v>
      </c>
      <c r="V2980" t="str">
        <f t="shared" si="327"/>
        <v>Jun</v>
      </c>
      <c r="W2980" t="str">
        <f t="shared" si="328"/>
        <v>2015</v>
      </c>
    </row>
    <row r="2981" spans="1:23" ht="45" x14ac:dyDescent="0.2">
      <c r="A2981">
        <v>1387</v>
      </c>
      <c r="B2981" s="3" t="s">
        <v>1388</v>
      </c>
      <c r="C2981" s="3" t="s">
        <v>5497</v>
      </c>
      <c r="D2981">
        <v>4000</v>
      </c>
      <c r="E2981">
        <v>5465</v>
      </c>
      <c r="F2981" t="s">
        <v>8219</v>
      </c>
      <c r="G2981" t="s">
        <v>8224</v>
      </c>
      <c r="H2981" t="s">
        <v>8246</v>
      </c>
      <c r="I2981">
        <v>1433305800</v>
      </c>
      <c r="J2981">
        <v>1430604395</v>
      </c>
      <c r="K2981" t="b">
        <v>0</v>
      </c>
      <c r="L2981">
        <v>78</v>
      </c>
      <c r="M2981" t="b">
        <v>1</v>
      </c>
      <c r="N2981" t="s">
        <v>8276</v>
      </c>
      <c r="O2981" s="8">
        <f t="shared" si="322"/>
        <v>136.625</v>
      </c>
      <c r="P2981" s="9">
        <f t="shared" si="323"/>
        <v>70.064102564102569</v>
      </c>
      <c r="Q2981" t="s">
        <v>8325</v>
      </c>
      <c r="R2981" t="s">
        <v>8326</v>
      </c>
      <c r="S2981" s="13">
        <f t="shared" si="324"/>
        <v>42126.712905092594</v>
      </c>
      <c r="T2981" s="14">
        <f t="shared" si="325"/>
        <v>42157.979166666664</v>
      </c>
      <c r="U2981" s="13" t="str">
        <f t="shared" si="326"/>
        <v>May</v>
      </c>
      <c r="V2981" t="str">
        <f t="shared" si="327"/>
        <v>Jun</v>
      </c>
      <c r="W2981" t="str">
        <f t="shared" si="328"/>
        <v>2015</v>
      </c>
    </row>
    <row r="2982" spans="1:23" ht="45" x14ac:dyDescent="0.2">
      <c r="A2982">
        <v>1400</v>
      </c>
      <c r="B2982" s="3" t="s">
        <v>1401</v>
      </c>
      <c r="C2982" s="3" t="s">
        <v>5510</v>
      </c>
      <c r="D2982">
        <v>350</v>
      </c>
      <c r="E2982">
        <v>586</v>
      </c>
      <c r="F2982" t="s">
        <v>8219</v>
      </c>
      <c r="G2982" t="s">
        <v>8225</v>
      </c>
      <c r="H2982" t="s">
        <v>8247</v>
      </c>
      <c r="I2982">
        <v>1465709400</v>
      </c>
      <c r="J2982">
        <v>1462695073</v>
      </c>
      <c r="K2982" t="b">
        <v>0</v>
      </c>
      <c r="L2982">
        <v>34</v>
      </c>
      <c r="M2982" t="b">
        <v>1</v>
      </c>
      <c r="N2982" t="s">
        <v>8276</v>
      </c>
      <c r="O2982" s="8">
        <f t="shared" si="322"/>
        <v>167.42857142857144</v>
      </c>
      <c r="P2982" s="9">
        <f t="shared" si="323"/>
        <v>17.235294117647058</v>
      </c>
      <c r="Q2982" t="s">
        <v>8325</v>
      </c>
      <c r="R2982" t="s">
        <v>8326</v>
      </c>
      <c r="S2982" s="13">
        <f t="shared" si="324"/>
        <v>42498.132789351854</v>
      </c>
      <c r="T2982" s="14">
        <f t="shared" si="325"/>
        <v>42533.020833333336</v>
      </c>
      <c r="U2982" s="13" t="str">
        <f t="shared" si="326"/>
        <v>May</v>
      </c>
      <c r="V2982" t="str">
        <f t="shared" si="327"/>
        <v>Jun</v>
      </c>
      <c r="W2982" t="str">
        <f t="shared" si="328"/>
        <v>2016</v>
      </c>
    </row>
    <row r="2983" spans="1:23" ht="45" x14ac:dyDescent="0.2">
      <c r="A2983">
        <v>1401</v>
      </c>
      <c r="B2983" s="3" t="s">
        <v>1402</v>
      </c>
      <c r="C2983" s="3" t="s">
        <v>5511</v>
      </c>
      <c r="D2983">
        <v>2500</v>
      </c>
      <c r="E2983">
        <v>12413</v>
      </c>
      <c r="F2983" t="s">
        <v>8219</v>
      </c>
      <c r="G2983" t="s">
        <v>8224</v>
      </c>
      <c r="H2983" t="s">
        <v>8246</v>
      </c>
      <c r="I2983">
        <v>1369612474</v>
      </c>
      <c r="J2983">
        <v>1367798074</v>
      </c>
      <c r="K2983" t="b">
        <v>0</v>
      </c>
      <c r="L2983">
        <v>240</v>
      </c>
      <c r="M2983" t="b">
        <v>1</v>
      </c>
      <c r="N2983" t="s">
        <v>8276</v>
      </c>
      <c r="O2983" s="8">
        <f t="shared" si="322"/>
        <v>496.52000000000004</v>
      </c>
      <c r="P2983" s="9">
        <f t="shared" si="323"/>
        <v>51.720833333333331</v>
      </c>
      <c r="Q2983" t="s">
        <v>8325</v>
      </c>
      <c r="R2983" t="s">
        <v>8326</v>
      </c>
      <c r="S2983" s="13">
        <f t="shared" si="324"/>
        <v>41399.787893518514</v>
      </c>
      <c r="T2983" s="14">
        <f t="shared" si="325"/>
        <v>41420.787893518514</v>
      </c>
      <c r="U2983" s="13" t="str">
        <f t="shared" si="326"/>
        <v>May</v>
      </c>
      <c r="V2983" t="str">
        <f t="shared" si="327"/>
        <v>May</v>
      </c>
      <c r="W2983" t="str">
        <f t="shared" si="328"/>
        <v>2013</v>
      </c>
    </row>
    <row r="2984" spans="1:23" ht="30" x14ac:dyDescent="0.2">
      <c r="A2984">
        <v>1504</v>
      </c>
      <c r="B2984" s="3" t="s">
        <v>1505</v>
      </c>
      <c r="C2984" s="3" t="s">
        <v>5614</v>
      </c>
      <c r="D2984">
        <v>6500</v>
      </c>
      <c r="E2984">
        <v>18066</v>
      </c>
      <c r="F2984" t="s">
        <v>8219</v>
      </c>
      <c r="G2984" t="s">
        <v>8225</v>
      </c>
      <c r="H2984" t="s">
        <v>8247</v>
      </c>
      <c r="I2984">
        <v>1402389180</v>
      </c>
      <c r="J2984">
        <v>1399996024</v>
      </c>
      <c r="K2984" t="b">
        <v>1</v>
      </c>
      <c r="L2984">
        <v>269</v>
      </c>
      <c r="M2984" t="b">
        <v>1</v>
      </c>
      <c r="N2984" t="s">
        <v>8285</v>
      </c>
      <c r="O2984" s="8">
        <f t="shared" si="322"/>
        <v>277.93846153846158</v>
      </c>
      <c r="P2984" s="9">
        <f t="shared" si="323"/>
        <v>67.159851301115239</v>
      </c>
      <c r="Q2984" t="s">
        <v>8338</v>
      </c>
      <c r="R2984" t="s">
        <v>8339</v>
      </c>
      <c r="S2984" s="13">
        <f t="shared" si="324"/>
        <v>41772.44935185185</v>
      </c>
      <c r="T2984" s="14">
        <f t="shared" si="325"/>
        <v>41800.147916666661</v>
      </c>
      <c r="U2984" s="13" t="str">
        <f t="shared" si="326"/>
        <v>May</v>
      </c>
      <c r="V2984" t="str">
        <f t="shared" si="327"/>
        <v>Jun</v>
      </c>
      <c r="W2984" t="str">
        <f t="shared" si="328"/>
        <v>2014</v>
      </c>
    </row>
    <row r="2985" spans="1:23" ht="45" x14ac:dyDescent="0.2">
      <c r="A2985">
        <v>1508</v>
      </c>
      <c r="B2985" s="3" t="s">
        <v>1509</v>
      </c>
      <c r="C2985" s="3" t="s">
        <v>5618</v>
      </c>
      <c r="D2985">
        <v>18500</v>
      </c>
      <c r="E2985">
        <v>20491</v>
      </c>
      <c r="F2985" t="s">
        <v>8219</v>
      </c>
      <c r="G2985" t="s">
        <v>8224</v>
      </c>
      <c r="H2985" t="s">
        <v>8246</v>
      </c>
      <c r="I2985">
        <v>1403880281</v>
      </c>
      <c r="J2985">
        <v>1401201881</v>
      </c>
      <c r="K2985" t="b">
        <v>1</v>
      </c>
      <c r="L2985">
        <v>211</v>
      </c>
      <c r="M2985" t="b">
        <v>1</v>
      </c>
      <c r="N2985" t="s">
        <v>8285</v>
      </c>
      <c r="O2985" s="8">
        <f t="shared" si="322"/>
        <v>110.76216216216217</v>
      </c>
      <c r="P2985" s="9">
        <f t="shared" si="323"/>
        <v>97.113744075829388</v>
      </c>
      <c r="Q2985" t="s">
        <v>8338</v>
      </c>
      <c r="R2985" t="s">
        <v>8339</v>
      </c>
      <c r="S2985" s="13">
        <f t="shared" si="324"/>
        <v>41786.406030092592</v>
      </c>
      <c r="T2985" s="14">
        <f t="shared" si="325"/>
        <v>41817.406030092592</v>
      </c>
      <c r="U2985" s="13" t="str">
        <f t="shared" si="326"/>
        <v>May</v>
      </c>
      <c r="V2985" t="str">
        <f t="shared" si="327"/>
        <v>Jun</v>
      </c>
      <c r="W2985" t="str">
        <f t="shared" si="328"/>
        <v>2014</v>
      </c>
    </row>
    <row r="2986" spans="1:23" ht="30" x14ac:dyDescent="0.2">
      <c r="A2986">
        <v>1518</v>
      </c>
      <c r="B2986" s="3" t="s">
        <v>1519</v>
      </c>
      <c r="C2986" s="3" t="s">
        <v>5628</v>
      </c>
      <c r="D2986">
        <v>15000</v>
      </c>
      <c r="E2986">
        <v>30805</v>
      </c>
      <c r="F2986" t="s">
        <v>8219</v>
      </c>
      <c r="G2986" t="s">
        <v>8224</v>
      </c>
      <c r="H2986" t="s">
        <v>8246</v>
      </c>
      <c r="I2986">
        <v>1401565252</v>
      </c>
      <c r="J2986">
        <v>1398973252</v>
      </c>
      <c r="K2986" t="b">
        <v>1</v>
      </c>
      <c r="L2986">
        <v>236</v>
      </c>
      <c r="M2986" t="b">
        <v>1</v>
      </c>
      <c r="N2986" t="s">
        <v>8285</v>
      </c>
      <c r="O2986" s="8">
        <f t="shared" si="322"/>
        <v>205.36666666666665</v>
      </c>
      <c r="P2986" s="9">
        <f t="shared" si="323"/>
        <v>130.52966101694915</v>
      </c>
      <c r="Q2986" t="s">
        <v>8338</v>
      </c>
      <c r="R2986" t="s">
        <v>8339</v>
      </c>
      <c r="S2986" s="13">
        <f t="shared" si="324"/>
        <v>41760.611712962964</v>
      </c>
      <c r="T2986" s="14">
        <f t="shared" si="325"/>
        <v>41790.611712962964</v>
      </c>
      <c r="U2986" s="13" t="str">
        <f t="shared" si="326"/>
        <v>May</v>
      </c>
      <c r="V2986" t="str">
        <f t="shared" si="327"/>
        <v>May</v>
      </c>
      <c r="W2986" t="str">
        <f t="shared" si="328"/>
        <v>2014</v>
      </c>
    </row>
    <row r="2987" spans="1:23" ht="45" x14ac:dyDescent="0.2">
      <c r="A2987">
        <v>1519</v>
      </c>
      <c r="B2987" s="3" t="s">
        <v>1520</v>
      </c>
      <c r="C2987" s="3" t="s">
        <v>5629</v>
      </c>
      <c r="D2987">
        <v>9000</v>
      </c>
      <c r="E2987">
        <v>9302.75</v>
      </c>
      <c r="F2987" t="s">
        <v>8219</v>
      </c>
      <c r="G2987" t="s">
        <v>8224</v>
      </c>
      <c r="H2987" t="s">
        <v>8246</v>
      </c>
      <c r="I2987">
        <v>1403301540</v>
      </c>
      <c r="J2987">
        <v>1400867283</v>
      </c>
      <c r="K2987" t="b">
        <v>1</v>
      </c>
      <c r="L2987">
        <v>145</v>
      </c>
      <c r="M2987" t="b">
        <v>1</v>
      </c>
      <c r="N2987" t="s">
        <v>8285</v>
      </c>
      <c r="O2987" s="8">
        <f t="shared" si="322"/>
        <v>103.36388888888889</v>
      </c>
      <c r="P2987" s="9">
        <f t="shared" si="323"/>
        <v>64.156896551724131</v>
      </c>
      <c r="Q2987" t="s">
        <v>8338</v>
      </c>
      <c r="R2987" t="s">
        <v>8339</v>
      </c>
      <c r="S2987" s="13">
        <f t="shared" si="324"/>
        <v>41782.533368055556</v>
      </c>
      <c r="T2987" s="14">
        <f t="shared" si="325"/>
        <v>41810.707638888889</v>
      </c>
      <c r="U2987" s="13" t="str">
        <f t="shared" si="326"/>
        <v>May</v>
      </c>
      <c r="V2987" t="str">
        <f t="shared" si="327"/>
        <v>Jun</v>
      </c>
      <c r="W2987" t="str">
        <f t="shared" si="328"/>
        <v>2014</v>
      </c>
    </row>
    <row r="2988" spans="1:23" ht="45" x14ac:dyDescent="0.2">
      <c r="A2988">
        <v>1521</v>
      </c>
      <c r="B2988" s="3" t="s">
        <v>1522</v>
      </c>
      <c r="C2988" s="3" t="s">
        <v>5631</v>
      </c>
      <c r="D2988">
        <v>37500</v>
      </c>
      <c r="E2988">
        <v>40055</v>
      </c>
      <c r="F2988" t="s">
        <v>8219</v>
      </c>
      <c r="G2988" t="s">
        <v>8224</v>
      </c>
      <c r="H2988" t="s">
        <v>8246</v>
      </c>
      <c r="I2988">
        <v>1465272091</v>
      </c>
      <c r="J2988">
        <v>1462248091</v>
      </c>
      <c r="K2988" t="b">
        <v>1</v>
      </c>
      <c r="L2988">
        <v>235</v>
      </c>
      <c r="M2988" t="b">
        <v>1</v>
      </c>
      <c r="N2988" t="s">
        <v>8285</v>
      </c>
      <c r="O2988" s="8">
        <f t="shared" si="322"/>
        <v>106.81333333333333</v>
      </c>
      <c r="P2988" s="9">
        <f t="shared" si="323"/>
        <v>170.44680851063831</v>
      </c>
      <c r="Q2988" t="s">
        <v>8338</v>
      </c>
      <c r="R2988" t="s">
        <v>8339</v>
      </c>
      <c r="S2988" s="13">
        <f t="shared" si="324"/>
        <v>42492.959386574068</v>
      </c>
      <c r="T2988" s="14">
        <f t="shared" si="325"/>
        <v>42527.959386574068</v>
      </c>
      <c r="U2988" s="13" t="str">
        <f t="shared" si="326"/>
        <v>May</v>
      </c>
      <c r="V2988" t="str">
        <f t="shared" si="327"/>
        <v>Jun</v>
      </c>
      <c r="W2988" t="str">
        <f t="shared" si="328"/>
        <v>2016</v>
      </c>
    </row>
    <row r="2989" spans="1:23" ht="45" x14ac:dyDescent="0.2">
      <c r="A2989">
        <v>1607</v>
      </c>
      <c r="B2989" s="3" t="s">
        <v>1608</v>
      </c>
      <c r="C2989" s="3" t="s">
        <v>5717</v>
      </c>
      <c r="D2989">
        <v>10000</v>
      </c>
      <c r="E2989">
        <v>14511</v>
      </c>
      <c r="F2989" t="s">
        <v>8219</v>
      </c>
      <c r="G2989" t="s">
        <v>8224</v>
      </c>
      <c r="H2989" t="s">
        <v>8246</v>
      </c>
      <c r="I2989">
        <v>1339701851</v>
      </c>
      <c r="J2989">
        <v>1337887451</v>
      </c>
      <c r="K2989" t="b">
        <v>0</v>
      </c>
      <c r="L2989">
        <v>205</v>
      </c>
      <c r="M2989" t="b">
        <v>1</v>
      </c>
      <c r="N2989" t="s">
        <v>8276</v>
      </c>
      <c r="O2989" s="8">
        <f t="shared" si="322"/>
        <v>145.11000000000001</v>
      </c>
      <c r="P2989" s="9">
        <f t="shared" si="323"/>
        <v>70.785365853658533</v>
      </c>
      <c r="Q2989" t="s">
        <v>8325</v>
      </c>
      <c r="R2989" t="s">
        <v>8326</v>
      </c>
      <c r="S2989" s="13">
        <f t="shared" si="324"/>
        <v>41053.600127314814</v>
      </c>
      <c r="T2989" s="14">
        <f t="shared" si="325"/>
        <v>41074.600127314814</v>
      </c>
      <c r="U2989" s="13" t="str">
        <f t="shared" si="326"/>
        <v>May</v>
      </c>
      <c r="V2989" t="str">
        <f t="shared" si="327"/>
        <v>Jun</v>
      </c>
      <c r="W2989" t="str">
        <f t="shared" si="328"/>
        <v>2012</v>
      </c>
    </row>
    <row r="2990" spans="1:23" x14ac:dyDescent="0.2">
      <c r="A2990">
        <v>1611</v>
      </c>
      <c r="B2990" s="3" t="s">
        <v>1612</v>
      </c>
      <c r="C2990" s="3" t="s">
        <v>5721</v>
      </c>
      <c r="D2990">
        <v>800</v>
      </c>
      <c r="E2990">
        <v>1001</v>
      </c>
      <c r="F2990" t="s">
        <v>8219</v>
      </c>
      <c r="G2990" t="s">
        <v>8224</v>
      </c>
      <c r="H2990" t="s">
        <v>8246</v>
      </c>
      <c r="I2990">
        <v>1370390432</v>
      </c>
      <c r="J2990">
        <v>1368576032</v>
      </c>
      <c r="K2990" t="b">
        <v>0</v>
      </c>
      <c r="L2990">
        <v>27</v>
      </c>
      <c r="M2990" t="b">
        <v>1</v>
      </c>
      <c r="N2990" t="s">
        <v>8276</v>
      </c>
      <c r="O2990" s="8">
        <f t="shared" si="322"/>
        <v>125.125</v>
      </c>
      <c r="P2990" s="9">
        <f t="shared" si="323"/>
        <v>37.074074074074076</v>
      </c>
      <c r="Q2990" t="s">
        <v>8325</v>
      </c>
      <c r="R2990" t="s">
        <v>8326</v>
      </c>
      <c r="S2990" s="13">
        <f t="shared" si="324"/>
        <v>41408.792037037034</v>
      </c>
      <c r="T2990" s="14">
        <f t="shared" si="325"/>
        <v>41429.792037037034</v>
      </c>
      <c r="U2990" s="13" t="str">
        <f t="shared" si="326"/>
        <v>May</v>
      </c>
      <c r="V2990" t="str">
        <f t="shared" si="327"/>
        <v>Jun</v>
      </c>
      <c r="W2990" t="str">
        <f t="shared" si="328"/>
        <v>2013</v>
      </c>
    </row>
    <row r="2991" spans="1:23" ht="30" x14ac:dyDescent="0.2">
      <c r="A2991">
        <v>1628</v>
      </c>
      <c r="B2991" s="3" t="s">
        <v>1629</v>
      </c>
      <c r="C2991" s="3" t="s">
        <v>5738</v>
      </c>
      <c r="D2991">
        <v>4000</v>
      </c>
      <c r="E2991">
        <v>4037</v>
      </c>
      <c r="F2991" t="s">
        <v>8219</v>
      </c>
      <c r="G2991" t="s">
        <v>8224</v>
      </c>
      <c r="H2991" t="s">
        <v>8246</v>
      </c>
      <c r="I2991">
        <v>1403026882</v>
      </c>
      <c r="J2991">
        <v>1400175682</v>
      </c>
      <c r="K2991" t="b">
        <v>0</v>
      </c>
      <c r="L2991">
        <v>88</v>
      </c>
      <c r="M2991" t="b">
        <v>1</v>
      </c>
      <c r="N2991" t="s">
        <v>8276</v>
      </c>
      <c r="O2991" s="8">
        <f t="shared" si="322"/>
        <v>100.925</v>
      </c>
      <c r="P2991" s="9">
        <f t="shared" si="323"/>
        <v>45.875</v>
      </c>
      <c r="Q2991" t="s">
        <v>8325</v>
      </c>
      <c r="R2991" t="s">
        <v>8326</v>
      </c>
      <c r="S2991" s="13">
        <f t="shared" si="324"/>
        <v>41774.528726851851</v>
      </c>
      <c r="T2991" s="14">
        <f t="shared" si="325"/>
        <v>41807.528726851851</v>
      </c>
      <c r="U2991" s="13" t="str">
        <f t="shared" si="326"/>
        <v>May</v>
      </c>
      <c r="V2991" t="str">
        <f t="shared" si="327"/>
        <v>Jun</v>
      </c>
      <c r="W2991" t="str">
        <f t="shared" si="328"/>
        <v>2014</v>
      </c>
    </row>
    <row r="2992" spans="1:23" ht="45" x14ac:dyDescent="0.2">
      <c r="A2992">
        <v>1635</v>
      </c>
      <c r="B2992" s="3" t="s">
        <v>1636</v>
      </c>
      <c r="C2992" s="3" t="s">
        <v>5745</v>
      </c>
      <c r="D2992">
        <v>2000</v>
      </c>
      <c r="E2992">
        <v>2506</v>
      </c>
      <c r="F2992" t="s">
        <v>8219</v>
      </c>
      <c r="G2992" t="s">
        <v>8224</v>
      </c>
      <c r="H2992" t="s">
        <v>8246</v>
      </c>
      <c r="I2992">
        <v>1468270261</v>
      </c>
      <c r="J2992">
        <v>1463086261</v>
      </c>
      <c r="K2992" t="b">
        <v>0</v>
      </c>
      <c r="L2992">
        <v>37</v>
      </c>
      <c r="M2992" t="b">
        <v>1</v>
      </c>
      <c r="N2992" t="s">
        <v>8276</v>
      </c>
      <c r="O2992" s="8">
        <f t="shared" si="322"/>
        <v>125.29999999999998</v>
      </c>
      <c r="P2992" s="9">
        <f t="shared" si="323"/>
        <v>67.729729729729726</v>
      </c>
      <c r="Q2992" t="s">
        <v>8325</v>
      </c>
      <c r="R2992" t="s">
        <v>8326</v>
      </c>
      <c r="S2992" s="13">
        <f t="shared" si="324"/>
        <v>42502.660428240742</v>
      </c>
      <c r="T2992" s="14">
        <f t="shared" si="325"/>
        <v>42562.660428240742</v>
      </c>
      <c r="U2992" s="13" t="str">
        <f t="shared" si="326"/>
        <v>May</v>
      </c>
      <c r="V2992" t="str">
        <f t="shared" si="327"/>
        <v>Jul</v>
      </c>
      <c r="W2992" t="str">
        <f t="shared" si="328"/>
        <v>2016</v>
      </c>
    </row>
    <row r="2993" spans="1:23" ht="45" x14ac:dyDescent="0.2">
      <c r="A2993">
        <v>1642</v>
      </c>
      <c r="B2993" s="3" t="s">
        <v>1643</v>
      </c>
      <c r="C2993" s="3" t="s">
        <v>5752</v>
      </c>
      <c r="D2993">
        <v>1200</v>
      </c>
      <c r="E2993">
        <v>1200</v>
      </c>
      <c r="F2993" t="s">
        <v>8219</v>
      </c>
      <c r="G2993" t="s">
        <v>8224</v>
      </c>
      <c r="H2993" t="s">
        <v>8246</v>
      </c>
      <c r="I2993">
        <v>1308011727</v>
      </c>
      <c r="J2993">
        <v>1306283727</v>
      </c>
      <c r="K2993" t="b">
        <v>0</v>
      </c>
      <c r="L2993">
        <v>28</v>
      </c>
      <c r="M2993" t="b">
        <v>1</v>
      </c>
      <c r="N2993" t="s">
        <v>8292</v>
      </c>
      <c r="O2993" s="8">
        <f t="shared" si="322"/>
        <v>100</v>
      </c>
      <c r="P2993" s="9">
        <f t="shared" si="323"/>
        <v>42.857142857142854</v>
      </c>
      <c r="Q2993" t="s">
        <v>8325</v>
      </c>
      <c r="R2993" t="s">
        <v>8346</v>
      </c>
      <c r="S2993" s="13">
        <f t="shared" si="324"/>
        <v>40687.816284722219</v>
      </c>
      <c r="T2993" s="14">
        <f t="shared" si="325"/>
        <v>40707.816284722219</v>
      </c>
      <c r="U2993" s="13" t="str">
        <f t="shared" si="326"/>
        <v>May</v>
      </c>
      <c r="V2993" t="str">
        <f t="shared" si="327"/>
        <v>Jun</v>
      </c>
      <c r="W2993" t="str">
        <f t="shared" si="328"/>
        <v>2011</v>
      </c>
    </row>
    <row r="2994" spans="1:23" ht="45" x14ac:dyDescent="0.2">
      <c r="A2994">
        <v>1647</v>
      </c>
      <c r="B2994" s="3" t="s">
        <v>1648</v>
      </c>
      <c r="C2994" s="3" t="s">
        <v>5757</v>
      </c>
      <c r="D2994">
        <v>5000</v>
      </c>
      <c r="E2994">
        <v>5236</v>
      </c>
      <c r="F2994" t="s">
        <v>8219</v>
      </c>
      <c r="G2994" t="s">
        <v>8224</v>
      </c>
      <c r="H2994" t="s">
        <v>8246</v>
      </c>
      <c r="I2994">
        <v>1339235377</v>
      </c>
      <c r="J2994">
        <v>1336643377</v>
      </c>
      <c r="K2994" t="b">
        <v>0</v>
      </c>
      <c r="L2994">
        <v>46</v>
      </c>
      <c r="M2994" t="b">
        <v>1</v>
      </c>
      <c r="N2994" t="s">
        <v>8292</v>
      </c>
      <c r="O2994" s="8">
        <f t="shared" si="322"/>
        <v>104.71999999999998</v>
      </c>
      <c r="P2994" s="9">
        <f t="shared" si="323"/>
        <v>113.82608695652173</v>
      </c>
      <c r="Q2994" t="s">
        <v>8325</v>
      </c>
      <c r="R2994" t="s">
        <v>8346</v>
      </c>
      <c r="S2994" s="13">
        <f t="shared" si="324"/>
        <v>41039.201122685183</v>
      </c>
      <c r="T2994" s="14">
        <f t="shared" si="325"/>
        <v>41069.201122685183</v>
      </c>
      <c r="U2994" s="13" t="str">
        <f t="shared" si="326"/>
        <v>May</v>
      </c>
      <c r="V2994" t="str">
        <f t="shared" si="327"/>
        <v>Jun</v>
      </c>
      <c r="W2994" t="str">
        <f t="shared" si="328"/>
        <v>2012</v>
      </c>
    </row>
    <row r="2995" spans="1:23" ht="45" x14ac:dyDescent="0.2">
      <c r="A2995">
        <v>1670</v>
      </c>
      <c r="B2995" s="3" t="s">
        <v>1671</v>
      </c>
      <c r="C2995" s="3" t="s">
        <v>5780</v>
      </c>
      <c r="D2995">
        <v>1000</v>
      </c>
      <c r="E2995">
        <v>1026</v>
      </c>
      <c r="F2995" t="s">
        <v>8219</v>
      </c>
      <c r="G2995" t="s">
        <v>8224</v>
      </c>
      <c r="H2995" t="s">
        <v>8246</v>
      </c>
      <c r="I2995">
        <v>1278302400</v>
      </c>
      <c r="J2995">
        <v>1273961999</v>
      </c>
      <c r="K2995" t="b">
        <v>0</v>
      </c>
      <c r="L2995">
        <v>23</v>
      </c>
      <c r="M2995" t="b">
        <v>1</v>
      </c>
      <c r="N2995" t="s">
        <v>8292</v>
      </c>
      <c r="O2995" s="8">
        <f t="shared" si="322"/>
        <v>102.60000000000001</v>
      </c>
      <c r="P2995" s="9">
        <f t="shared" si="323"/>
        <v>44.608695652173914</v>
      </c>
      <c r="Q2995" t="s">
        <v>8325</v>
      </c>
      <c r="R2995" t="s">
        <v>8346</v>
      </c>
      <c r="S2995" s="13">
        <f t="shared" si="324"/>
        <v>40313.722210648142</v>
      </c>
      <c r="T2995" s="14">
        <f t="shared" si="325"/>
        <v>40363.958333333328</v>
      </c>
      <c r="U2995" s="13" t="str">
        <f t="shared" si="326"/>
        <v>May</v>
      </c>
      <c r="V2995" t="str">
        <f t="shared" si="327"/>
        <v>Jul</v>
      </c>
      <c r="W2995" t="str">
        <f t="shared" si="328"/>
        <v>2010</v>
      </c>
    </row>
    <row r="2996" spans="1:23" ht="30" x14ac:dyDescent="0.2">
      <c r="A2996">
        <v>1672</v>
      </c>
      <c r="B2996" s="3" t="s">
        <v>1673</v>
      </c>
      <c r="C2996" s="3" t="s">
        <v>5782</v>
      </c>
      <c r="D2996">
        <v>1700</v>
      </c>
      <c r="E2996">
        <v>1920</v>
      </c>
      <c r="F2996" t="s">
        <v>8219</v>
      </c>
      <c r="G2996" t="s">
        <v>8224</v>
      </c>
      <c r="H2996" t="s">
        <v>8246</v>
      </c>
      <c r="I2996">
        <v>1338824730</v>
      </c>
      <c r="J2996">
        <v>1336232730</v>
      </c>
      <c r="K2996" t="b">
        <v>0</v>
      </c>
      <c r="L2996">
        <v>49</v>
      </c>
      <c r="M2996" t="b">
        <v>1</v>
      </c>
      <c r="N2996" t="s">
        <v>8292</v>
      </c>
      <c r="O2996" s="8">
        <f t="shared" si="322"/>
        <v>112.94117647058823</v>
      </c>
      <c r="P2996" s="9">
        <f t="shared" si="323"/>
        <v>39.183673469387756</v>
      </c>
      <c r="Q2996" t="s">
        <v>8325</v>
      </c>
      <c r="R2996" t="s">
        <v>8346</v>
      </c>
      <c r="S2996" s="13">
        <f t="shared" si="324"/>
        <v>41034.448263888888</v>
      </c>
      <c r="T2996" s="14">
        <f t="shared" si="325"/>
        <v>41064.448263888888</v>
      </c>
      <c r="U2996" s="13" t="str">
        <f t="shared" si="326"/>
        <v>May</v>
      </c>
      <c r="V2996" t="str">
        <f t="shared" si="327"/>
        <v>Jun</v>
      </c>
      <c r="W2996" t="str">
        <f t="shared" si="328"/>
        <v>2012</v>
      </c>
    </row>
    <row r="2997" spans="1:23" ht="45" x14ac:dyDescent="0.2">
      <c r="A2997">
        <v>1758</v>
      </c>
      <c r="B2997" s="3" t="s">
        <v>1759</v>
      </c>
      <c r="C2997" s="3" t="s">
        <v>5868</v>
      </c>
      <c r="D2997">
        <v>1000</v>
      </c>
      <c r="E2997">
        <v>1147</v>
      </c>
      <c r="F2997" t="s">
        <v>8219</v>
      </c>
      <c r="G2997" t="s">
        <v>8224</v>
      </c>
      <c r="H2997" t="s">
        <v>8246</v>
      </c>
      <c r="I2997">
        <v>1468536992</v>
      </c>
      <c r="J2997">
        <v>1463352992</v>
      </c>
      <c r="K2997" t="b">
        <v>0</v>
      </c>
      <c r="L2997">
        <v>27</v>
      </c>
      <c r="M2997" t="b">
        <v>1</v>
      </c>
      <c r="N2997" t="s">
        <v>8285</v>
      </c>
      <c r="O2997" s="8">
        <f t="shared" si="322"/>
        <v>114.7</v>
      </c>
      <c r="P2997" s="9">
        <f t="shared" si="323"/>
        <v>42.481481481481481</v>
      </c>
      <c r="Q2997" t="s">
        <v>8338</v>
      </c>
      <c r="R2997" t="s">
        <v>8339</v>
      </c>
      <c r="S2997" s="13">
        <f t="shared" si="324"/>
        <v>42505.74759259259</v>
      </c>
      <c r="T2997" s="14">
        <f t="shared" si="325"/>
        <v>42565.74759259259</v>
      </c>
      <c r="U2997" s="13" t="str">
        <f t="shared" si="326"/>
        <v>May</v>
      </c>
      <c r="V2997" t="str">
        <f t="shared" si="327"/>
        <v>Jul</v>
      </c>
      <c r="W2997" t="str">
        <f t="shared" si="328"/>
        <v>2016</v>
      </c>
    </row>
    <row r="2998" spans="1:23" ht="45" x14ac:dyDescent="0.2">
      <c r="A2998">
        <v>1844</v>
      </c>
      <c r="B2998" s="3" t="s">
        <v>1845</v>
      </c>
      <c r="C2998" s="3" t="s">
        <v>5954</v>
      </c>
      <c r="D2998">
        <v>1500</v>
      </c>
      <c r="E2998">
        <v>1521</v>
      </c>
      <c r="F2998" t="s">
        <v>8219</v>
      </c>
      <c r="G2998" t="s">
        <v>8224</v>
      </c>
      <c r="H2998" t="s">
        <v>8246</v>
      </c>
      <c r="I2998">
        <v>1307761200</v>
      </c>
      <c r="J2998">
        <v>1304464914</v>
      </c>
      <c r="K2998" t="b">
        <v>0</v>
      </c>
      <c r="L2998">
        <v>20</v>
      </c>
      <c r="M2998" t="b">
        <v>1</v>
      </c>
      <c r="N2998" t="s">
        <v>8276</v>
      </c>
      <c r="O2998" s="8">
        <f t="shared" si="322"/>
        <v>101.4</v>
      </c>
      <c r="P2998" s="9">
        <f t="shared" si="323"/>
        <v>76.05</v>
      </c>
      <c r="Q2998" t="s">
        <v>8325</v>
      </c>
      <c r="R2998" t="s">
        <v>8326</v>
      </c>
      <c r="S2998" s="13">
        <f t="shared" si="324"/>
        <v>40666.765208333331</v>
      </c>
      <c r="T2998" s="14">
        <f t="shared" si="325"/>
        <v>40704.916666666664</v>
      </c>
      <c r="U2998" s="13" t="str">
        <f t="shared" si="326"/>
        <v>May</v>
      </c>
      <c r="V2998" t="str">
        <f t="shared" si="327"/>
        <v>Jun</v>
      </c>
      <c r="W2998" t="str">
        <f t="shared" si="328"/>
        <v>2011</v>
      </c>
    </row>
    <row r="2999" spans="1:23" ht="45" x14ac:dyDescent="0.2">
      <c r="A2999">
        <v>1848</v>
      </c>
      <c r="B2999" s="3" t="s">
        <v>1849</v>
      </c>
      <c r="C2999" s="3" t="s">
        <v>5958</v>
      </c>
      <c r="D2999">
        <v>3000</v>
      </c>
      <c r="E2999">
        <v>3221</v>
      </c>
      <c r="F2999" t="s">
        <v>8219</v>
      </c>
      <c r="G2999" t="s">
        <v>8224</v>
      </c>
      <c r="H2999" t="s">
        <v>8246</v>
      </c>
      <c r="I2999">
        <v>1312095540</v>
      </c>
      <c r="J2999">
        <v>1306608888</v>
      </c>
      <c r="K2999" t="b">
        <v>0</v>
      </c>
      <c r="L2999">
        <v>24</v>
      </c>
      <c r="M2999" t="b">
        <v>1</v>
      </c>
      <c r="N2999" t="s">
        <v>8276</v>
      </c>
      <c r="O2999" s="8">
        <f t="shared" si="322"/>
        <v>107.36666666666667</v>
      </c>
      <c r="P2999" s="9">
        <f t="shared" si="323"/>
        <v>134.20833333333334</v>
      </c>
      <c r="Q2999" t="s">
        <v>8325</v>
      </c>
      <c r="R2999" t="s">
        <v>8326</v>
      </c>
      <c r="S2999" s="13">
        <f t="shared" si="324"/>
        <v>40691.579722222217</v>
      </c>
      <c r="T2999" s="14">
        <f t="shared" si="325"/>
        <v>40755.082638888889</v>
      </c>
      <c r="U2999" s="13" t="str">
        <f t="shared" si="326"/>
        <v>May</v>
      </c>
      <c r="V2999" t="str">
        <f t="shared" si="327"/>
        <v>Jul</v>
      </c>
      <c r="W2999" t="str">
        <f t="shared" si="328"/>
        <v>2011</v>
      </c>
    </row>
    <row r="3000" spans="1:23" ht="45" x14ac:dyDescent="0.2">
      <c r="A3000">
        <v>1888</v>
      </c>
      <c r="B3000" s="3" t="s">
        <v>1889</v>
      </c>
      <c r="C3000" s="3" t="s">
        <v>5998</v>
      </c>
      <c r="D3000">
        <v>2500</v>
      </c>
      <c r="E3000">
        <v>4152</v>
      </c>
      <c r="F3000" t="s">
        <v>8219</v>
      </c>
      <c r="G3000" t="s">
        <v>8224</v>
      </c>
      <c r="H3000" t="s">
        <v>8246</v>
      </c>
      <c r="I3000">
        <v>1275368340</v>
      </c>
      <c r="J3000">
        <v>1272692732</v>
      </c>
      <c r="K3000" t="b">
        <v>0</v>
      </c>
      <c r="L3000">
        <v>89</v>
      </c>
      <c r="M3000" t="b">
        <v>1</v>
      </c>
      <c r="N3000" t="s">
        <v>8279</v>
      </c>
      <c r="O3000" s="8">
        <f t="shared" si="322"/>
        <v>166.08</v>
      </c>
      <c r="P3000" s="9">
        <f t="shared" si="323"/>
        <v>46.651685393258425</v>
      </c>
      <c r="Q3000" t="s">
        <v>8325</v>
      </c>
      <c r="R3000" t="s">
        <v>8329</v>
      </c>
      <c r="S3000" s="13">
        <f t="shared" si="324"/>
        <v>40299.03162037037</v>
      </c>
      <c r="T3000" s="14">
        <f t="shared" si="325"/>
        <v>40329.999305555553</v>
      </c>
      <c r="U3000" s="13" t="str">
        <f t="shared" si="326"/>
        <v>May</v>
      </c>
      <c r="V3000" t="str">
        <f t="shared" si="327"/>
        <v>May</v>
      </c>
      <c r="W3000" t="str">
        <f t="shared" si="328"/>
        <v>2010</v>
      </c>
    </row>
    <row r="3001" spans="1:23" ht="30" x14ac:dyDescent="0.2">
      <c r="A3001">
        <v>1892</v>
      </c>
      <c r="B3001" s="3" t="s">
        <v>1893</v>
      </c>
      <c r="C3001" s="3" t="s">
        <v>6002</v>
      </c>
      <c r="D3001">
        <v>500</v>
      </c>
      <c r="E3001">
        <v>683</v>
      </c>
      <c r="F3001" t="s">
        <v>8219</v>
      </c>
      <c r="G3001" t="s">
        <v>8224</v>
      </c>
      <c r="H3001" t="s">
        <v>8246</v>
      </c>
      <c r="I3001">
        <v>1307459881</v>
      </c>
      <c r="J3001">
        <v>1304867881</v>
      </c>
      <c r="K3001" t="b">
        <v>0</v>
      </c>
      <c r="L3001">
        <v>26</v>
      </c>
      <c r="M3001" t="b">
        <v>1</v>
      </c>
      <c r="N3001" t="s">
        <v>8279</v>
      </c>
      <c r="O3001" s="8">
        <f t="shared" si="322"/>
        <v>136.60000000000002</v>
      </c>
      <c r="P3001" s="9">
        <f t="shared" si="323"/>
        <v>26.26923076923077</v>
      </c>
      <c r="Q3001" t="s">
        <v>8325</v>
      </c>
      <c r="R3001" t="s">
        <v>8329</v>
      </c>
      <c r="S3001" s="13">
        <f t="shared" si="324"/>
        <v>40671.429178240738</v>
      </c>
      <c r="T3001" s="14">
        <f t="shared" si="325"/>
        <v>40701.429178240738</v>
      </c>
      <c r="U3001" s="13" t="str">
        <f t="shared" si="326"/>
        <v>May</v>
      </c>
      <c r="V3001" t="str">
        <f t="shared" si="327"/>
        <v>Jun</v>
      </c>
      <c r="W3001" t="str">
        <f t="shared" si="328"/>
        <v>2011</v>
      </c>
    </row>
    <row r="3002" spans="1:23" ht="45" x14ac:dyDescent="0.2">
      <c r="A3002">
        <v>1929</v>
      </c>
      <c r="B3002" s="3" t="s">
        <v>1930</v>
      </c>
      <c r="C3002" s="3" t="s">
        <v>6039</v>
      </c>
      <c r="D3002">
        <v>3200</v>
      </c>
      <c r="E3002">
        <v>3210</v>
      </c>
      <c r="F3002" t="s">
        <v>8219</v>
      </c>
      <c r="G3002" t="s">
        <v>8224</v>
      </c>
      <c r="H3002" t="s">
        <v>8246</v>
      </c>
      <c r="I3002">
        <v>1309825866</v>
      </c>
      <c r="J3002">
        <v>1306197066</v>
      </c>
      <c r="K3002" t="b">
        <v>0</v>
      </c>
      <c r="L3002">
        <v>75</v>
      </c>
      <c r="M3002" t="b">
        <v>1</v>
      </c>
      <c r="N3002" t="s">
        <v>8279</v>
      </c>
      <c r="O3002" s="8">
        <f t="shared" si="322"/>
        <v>100.3125</v>
      </c>
      <c r="P3002" s="9">
        <f t="shared" si="323"/>
        <v>42.8</v>
      </c>
      <c r="Q3002" t="s">
        <v>8325</v>
      </c>
      <c r="R3002" t="s">
        <v>8329</v>
      </c>
      <c r="S3002" s="13">
        <f t="shared" si="324"/>
        <v>40686.813263888886</v>
      </c>
      <c r="T3002" s="14">
        <f t="shared" si="325"/>
        <v>40728.813263888886</v>
      </c>
      <c r="U3002" s="13" t="str">
        <f t="shared" si="326"/>
        <v>May</v>
      </c>
      <c r="V3002" t="str">
        <f t="shared" si="327"/>
        <v>Jul</v>
      </c>
      <c r="W3002" t="str">
        <f t="shared" si="328"/>
        <v>2011</v>
      </c>
    </row>
    <row r="3003" spans="1:23" ht="30" x14ac:dyDescent="0.2">
      <c r="A3003">
        <v>1930</v>
      </c>
      <c r="B3003" s="3" t="s">
        <v>1931</v>
      </c>
      <c r="C3003" s="3" t="s">
        <v>6040</v>
      </c>
      <c r="D3003">
        <v>1000</v>
      </c>
      <c r="E3003">
        <v>1270</v>
      </c>
      <c r="F3003" t="s">
        <v>8219</v>
      </c>
      <c r="G3003" t="s">
        <v>8224</v>
      </c>
      <c r="H3003" t="s">
        <v>8246</v>
      </c>
      <c r="I3003">
        <v>1373203482</v>
      </c>
      <c r="J3003">
        <v>1368019482</v>
      </c>
      <c r="K3003" t="b">
        <v>0</v>
      </c>
      <c r="L3003">
        <v>26</v>
      </c>
      <c r="M3003" t="b">
        <v>1</v>
      </c>
      <c r="N3003" t="s">
        <v>8279</v>
      </c>
      <c r="O3003" s="8">
        <f t="shared" si="322"/>
        <v>127</v>
      </c>
      <c r="P3003" s="9">
        <f t="shared" si="323"/>
        <v>48.846153846153847</v>
      </c>
      <c r="Q3003" t="s">
        <v>8325</v>
      </c>
      <c r="R3003" t="s">
        <v>8329</v>
      </c>
      <c r="S3003" s="13">
        <f t="shared" si="324"/>
        <v>41402.350486111107</v>
      </c>
      <c r="T3003" s="14">
        <f t="shared" si="325"/>
        <v>41462.350486111107</v>
      </c>
      <c r="U3003" s="13" t="str">
        <f t="shared" si="326"/>
        <v>May</v>
      </c>
      <c r="V3003" t="str">
        <f t="shared" si="327"/>
        <v>Jul</v>
      </c>
      <c r="W3003" t="str">
        <f t="shared" si="328"/>
        <v>2013</v>
      </c>
    </row>
    <row r="3004" spans="1:23" ht="30" x14ac:dyDescent="0.2">
      <c r="A3004">
        <v>1931</v>
      </c>
      <c r="B3004" s="3" t="s">
        <v>1932</v>
      </c>
      <c r="C3004" s="3" t="s">
        <v>6041</v>
      </c>
      <c r="D3004">
        <v>2000</v>
      </c>
      <c r="E3004">
        <v>2412.02</v>
      </c>
      <c r="F3004" t="s">
        <v>8219</v>
      </c>
      <c r="G3004" t="s">
        <v>8224</v>
      </c>
      <c r="H3004" t="s">
        <v>8246</v>
      </c>
      <c r="I3004">
        <v>1337657400</v>
      </c>
      <c r="J3004">
        <v>1336512309</v>
      </c>
      <c r="K3004" t="b">
        <v>0</v>
      </c>
      <c r="L3004">
        <v>50</v>
      </c>
      <c r="M3004" t="b">
        <v>1</v>
      </c>
      <c r="N3004" t="s">
        <v>8279</v>
      </c>
      <c r="O3004" s="8">
        <f t="shared" si="322"/>
        <v>120.601</v>
      </c>
      <c r="P3004" s="9">
        <f t="shared" si="323"/>
        <v>48.240400000000001</v>
      </c>
      <c r="Q3004" t="s">
        <v>8325</v>
      </c>
      <c r="R3004" t="s">
        <v>8329</v>
      </c>
      <c r="S3004" s="13">
        <f t="shared" si="324"/>
        <v>41037.684131944443</v>
      </c>
      <c r="T3004" s="14">
        <f t="shared" si="325"/>
        <v>41050.9375</v>
      </c>
      <c r="U3004" s="13" t="str">
        <f t="shared" si="326"/>
        <v>May</v>
      </c>
      <c r="V3004" t="str">
        <f t="shared" si="327"/>
        <v>May</v>
      </c>
      <c r="W3004" t="str">
        <f t="shared" si="328"/>
        <v>2012</v>
      </c>
    </row>
    <row r="3005" spans="1:23" ht="45" x14ac:dyDescent="0.2">
      <c r="A3005">
        <v>1935</v>
      </c>
      <c r="B3005" s="3" t="s">
        <v>1936</v>
      </c>
      <c r="C3005" s="3" t="s">
        <v>6045</v>
      </c>
      <c r="D3005">
        <v>2500</v>
      </c>
      <c r="E3005">
        <v>2710</v>
      </c>
      <c r="F3005" t="s">
        <v>8219</v>
      </c>
      <c r="G3005" t="s">
        <v>8224</v>
      </c>
      <c r="H3005" t="s">
        <v>8246</v>
      </c>
      <c r="I3005">
        <v>1403326740</v>
      </c>
      <c r="J3005">
        <v>1400106171</v>
      </c>
      <c r="K3005" t="b">
        <v>0</v>
      </c>
      <c r="L3005">
        <v>50</v>
      </c>
      <c r="M3005" t="b">
        <v>1</v>
      </c>
      <c r="N3005" t="s">
        <v>8279</v>
      </c>
      <c r="O3005" s="8">
        <f t="shared" si="322"/>
        <v>108.4</v>
      </c>
      <c r="P3005" s="9">
        <f t="shared" si="323"/>
        <v>54.2</v>
      </c>
      <c r="Q3005" t="s">
        <v>8325</v>
      </c>
      <c r="R3005" t="s">
        <v>8329</v>
      </c>
      <c r="S3005" s="13">
        <f t="shared" si="324"/>
        <v>41773.724201388883</v>
      </c>
      <c r="T3005" s="14">
        <f t="shared" si="325"/>
        <v>41810.999305555553</v>
      </c>
      <c r="U3005" s="13" t="str">
        <f t="shared" si="326"/>
        <v>May</v>
      </c>
      <c r="V3005" t="str">
        <f t="shared" si="327"/>
        <v>Jun</v>
      </c>
      <c r="W3005" t="str">
        <f t="shared" si="328"/>
        <v>2014</v>
      </c>
    </row>
    <row r="3006" spans="1:23" ht="45" x14ac:dyDescent="0.2">
      <c r="A3006">
        <v>1937</v>
      </c>
      <c r="B3006" s="3" t="s">
        <v>1938</v>
      </c>
      <c r="C3006" s="3" t="s">
        <v>6047</v>
      </c>
      <c r="D3006">
        <v>600</v>
      </c>
      <c r="E3006">
        <v>1123.47</v>
      </c>
      <c r="F3006" t="s">
        <v>8219</v>
      </c>
      <c r="G3006" t="s">
        <v>8224</v>
      </c>
      <c r="H3006" t="s">
        <v>8246</v>
      </c>
      <c r="I3006">
        <v>1339732740</v>
      </c>
      <c r="J3006">
        <v>1338346281</v>
      </c>
      <c r="K3006" t="b">
        <v>0</v>
      </c>
      <c r="L3006">
        <v>29</v>
      </c>
      <c r="M3006" t="b">
        <v>1</v>
      </c>
      <c r="N3006" t="s">
        <v>8279</v>
      </c>
      <c r="O3006" s="8">
        <f t="shared" si="322"/>
        <v>187.245</v>
      </c>
      <c r="P3006" s="9">
        <f t="shared" si="323"/>
        <v>38.740344827586206</v>
      </c>
      <c r="Q3006" t="s">
        <v>8325</v>
      </c>
      <c r="R3006" t="s">
        <v>8329</v>
      </c>
      <c r="S3006" s="13">
        <f t="shared" si="324"/>
        <v>41058.91065972222</v>
      </c>
      <c r="T3006" s="14">
        <f t="shared" si="325"/>
        <v>41074.957638888889</v>
      </c>
      <c r="U3006" s="13" t="str">
        <f t="shared" si="326"/>
        <v>May</v>
      </c>
      <c r="V3006" t="str">
        <f t="shared" si="327"/>
        <v>Jun</v>
      </c>
      <c r="W3006" t="str">
        <f t="shared" si="328"/>
        <v>2012</v>
      </c>
    </row>
    <row r="3007" spans="1:23" ht="45" x14ac:dyDescent="0.2">
      <c r="A3007">
        <v>1940</v>
      </c>
      <c r="B3007" s="3" t="s">
        <v>1941</v>
      </c>
      <c r="C3007" s="3" t="s">
        <v>6050</v>
      </c>
      <c r="D3007">
        <v>650</v>
      </c>
      <c r="E3007">
        <v>1111</v>
      </c>
      <c r="F3007" t="s">
        <v>8219</v>
      </c>
      <c r="G3007" t="s">
        <v>8224</v>
      </c>
      <c r="H3007" t="s">
        <v>8246</v>
      </c>
      <c r="I3007">
        <v>1308110340</v>
      </c>
      <c r="J3007">
        <v>1304770233</v>
      </c>
      <c r="K3007" t="b">
        <v>0</v>
      </c>
      <c r="L3007">
        <v>31</v>
      </c>
      <c r="M3007" t="b">
        <v>1</v>
      </c>
      <c r="N3007" t="s">
        <v>8279</v>
      </c>
      <c r="O3007" s="8">
        <f t="shared" si="322"/>
        <v>170.92307692307693</v>
      </c>
      <c r="P3007" s="9">
        <f t="shared" si="323"/>
        <v>35.838709677419352</v>
      </c>
      <c r="Q3007" t="s">
        <v>8325</v>
      </c>
      <c r="R3007" t="s">
        <v>8329</v>
      </c>
      <c r="S3007" s="13">
        <f t="shared" si="324"/>
        <v>40670.298993055556</v>
      </c>
      <c r="T3007" s="14">
        <f t="shared" si="325"/>
        <v>40708.957638888889</v>
      </c>
      <c r="U3007" s="13" t="str">
        <f t="shared" si="326"/>
        <v>May</v>
      </c>
      <c r="V3007" t="str">
        <f t="shared" si="327"/>
        <v>Jun</v>
      </c>
      <c r="W3007" t="str">
        <f t="shared" si="328"/>
        <v>2011</v>
      </c>
    </row>
    <row r="3008" spans="1:23" ht="45" x14ac:dyDescent="0.2">
      <c r="A3008">
        <v>1978</v>
      </c>
      <c r="B3008" s="3" t="s">
        <v>1979</v>
      </c>
      <c r="C3008" s="3" t="s">
        <v>6088</v>
      </c>
      <c r="D3008">
        <v>50000</v>
      </c>
      <c r="E3008">
        <v>513422.57</v>
      </c>
      <c r="F3008" t="s">
        <v>8219</v>
      </c>
      <c r="G3008" t="s">
        <v>8224</v>
      </c>
      <c r="H3008" t="s">
        <v>8246</v>
      </c>
      <c r="I3008">
        <v>1339484400</v>
      </c>
      <c r="J3008">
        <v>1336627492</v>
      </c>
      <c r="K3008" t="b">
        <v>1</v>
      </c>
      <c r="L3008">
        <v>388</v>
      </c>
      <c r="M3008" t="b">
        <v>1</v>
      </c>
      <c r="N3008" t="s">
        <v>8295</v>
      </c>
      <c r="O3008" s="8">
        <f t="shared" si="322"/>
        <v>1026.8451399999999</v>
      </c>
      <c r="P3008" s="9">
        <f t="shared" si="323"/>
        <v>1323.2540463917526</v>
      </c>
      <c r="Q3008" t="s">
        <v>8319</v>
      </c>
      <c r="R3008" t="s">
        <v>8349</v>
      </c>
      <c r="S3008" s="13">
        <f t="shared" si="324"/>
        <v>41039.017268518517</v>
      </c>
      <c r="T3008" s="14">
        <f t="shared" si="325"/>
        <v>41072.083333333328</v>
      </c>
      <c r="U3008" s="13" t="str">
        <f t="shared" si="326"/>
        <v>May</v>
      </c>
      <c r="V3008" t="str">
        <f t="shared" si="327"/>
        <v>Jun</v>
      </c>
      <c r="W3008" t="str">
        <f t="shared" si="328"/>
        <v>2012</v>
      </c>
    </row>
    <row r="3009" spans="1:23" ht="30" x14ac:dyDescent="0.2">
      <c r="A3009">
        <v>2001</v>
      </c>
      <c r="B3009" s="3" t="s">
        <v>2002</v>
      </c>
      <c r="C3009" s="3" t="s">
        <v>6111</v>
      </c>
      <c r="D3009">
        <v>55000</v>
      </c>
      <c r="E3009">
        <v>210171</v>
      </c>
      <c r="F3009" t="s">
        <v>8219</v>
      </c>
      <c r="G3009" t="s">
        <v>8236</v>
      </c>
      <c r="H3009" t="s">
        <v>8249</v>
      </c>
      <c r="I3009">
        <v>1434139200</v>
      </c>
      <c r="J3009">
        <v>1431406916</v>
      </c>
      <c r="K3009" t="b">
        <v>1</v>
      </c>
      <c r="L3009">
        <v>1637</v>
      </c>
      <c r="M3009" t="b">
        <v>1</v>
      </c>
      <c r="N3009" t="s">
        <v>8295</v>
      </c>
      <c r="O3009" s="8">
        <f t="shared" si="322"/>
        <v>382.12909090909091</v>
      </c>
      <c r="P3009" s="9">
        <f t="shared" si="323"/>
        <v>128.38790470372632</v>
      </c>
      <c r="Q3009" t="s">
        <v>8319</v>
      </c>
      <c r="R3009" t="s">
        <v>8349</v>
      </c>
      <c r="S3009" s="13">
        <f t="shared" si="324"/>
        <v>42136.001342592594</v>
      </c>
      <c r="T3009" s="14">
        <f t="shared" si="325"/>
        <v>42167.624999999993</v>
      </c>
      <c r="U3009" s="13" t="str">
        <f t="shared" si="326"/>
        <v>May</v>
      </c>
      <c r="V3009" t="str">
        <f t="shared" si="327"/>
        <v>Jun</v>
      </c>
      <c r="W3009" t="str">
        <f t="shared" si="328"/>
        <v>2015</v>
      </c>
    </row>
    <row r="3010" spans="1:23" ht="45" x14ac:dyDescent="0.2">
      <c r="A3010">
        <v>2013</v>
      </c>
      <c r="B3010" s="3" t="s">
        <v>2014</v>
      </c>
      <c r="C3010" s="3" t="s">
        <v>6123</v>
      </c>
      <c r="D3010">
        <v>160000</v>
      </c>
      <c r="E3010">
        <v>791862</v>
      </c>
      <c r="F3010" t="s">
        <v>8219</v>
      </c>
      <c r="G3010" t="s">
        <v>8224</v>
      </c>
      <c r="H3010" t="s">
        <v>8246</v>
      </c>
      <c r="I3010">
        <v>1468019014</v>
      </c>
      <c r="J3010">
        <v>1462835014</v>
      </c>
      <c r="K3010" t="b">
        <v>1</v>
      </c>
      <c r="L3010">
        <v>4562</v>
      </c>
      <c r="M3010" t="b">
        <v>1</v>
      </c>
      <c r="N3010" t="s">
        <v>8295</v>
      </c>
      <c r="O3010" s="8">
        <f t="shared" ref="O3010:O3073" si="329">(E3010/D3010)*100</f>
        <v>494.91374999999999</v>
      </c>
      <c r="P3010" s="9">
        <f t="shared" ref="P3010:P3073" si="330">IFERROR(E3010/L3010,0)</f>
        <v>173.57781674704077</v>
      </c>
      <c r="Q3010" t="s">
        <v>8319</v>
      </c>
      <c r="R3010" t="s">
        <v>8349</v>
      </c>
      <c r="S3010" s="13">
        <f t="shared" ref="S3010:S3073" si="331">(J3010/86400)+25569+(-5/24)</f>
        <v>42499.752476851849</v>
      </c>
      <c r="T3010" s="14">
        <f t="shared" ref="T3010:T3073" si="332">(I3010/86400)+25569+(-5/24)</f>
        <v>42559.752476851849</v>
      </c>
      <c r="U3010" s="13" t="str">
        <f t="shared" ref="U3010:U3073" si="333">TEXT((S3010),"mmm")</f>
        <v>May</v>
      </c>
      <c r="V3010" t="str">
        <f t="shared" ref="V3010:V3073" si="334">TEXT((T3010),"mmm")</f>
        <v>Jul</v>
      </c>
      <c r="W3010" t="str">
        <f t="shared" ref="W3010:W3073" si="335">TEXT((S3010),"yyyy")</f>
        <v>2016</v>
      </c>
    </row>
    <row r="3011" spans="1:23" ht="45" x14ac:dyDescent="0.2">
      <c r="A3011">
        <v>2022</v>
      </c>
      <c r="B3011" s="3" t="s">
        <v>2023</v>
      </c>
      <c r="C3011" s="3" t="s">
        <v>6132</v>
      </c>
      <c r="D3011">
        <v>100000</v>
      </c>
      <c r="E3011">
        <v>125137</v>
      </c>
      <c r="F3011" t="s">
        <v>8219</v>
      </c>
      <c r="G3011" t="s">
        <v>8224</v>
      </c>
      <c r="H3011" t="s">
        <v>8246</v>
      </c>
      <c r="I3011">
        <v>1465652372</v>
      </c>
      <c r="J3011">
        <v>1463060372</v>
      </c>
      <c r="K3011" t="b">
        <v>1</v>
      </c>
      <c r="L3011">
        <v>325</v>
      </c>
      <c r="M3011" t="b">
        <v>1</v>
      </c>
      <c r="N3011" t="s">
        <v>8295</v>
      </c>
      <c r="O3011" s="8">
        <f t="shared" si="329"/>
        <v>125.13700000000001</v>
      </c>
      <c r="P3011" s="9">
        <f t="shared" si="330"/>
        <v>385.03692307692307</v>
      </c>
      <c r="Q3011" t="s">
        <v>8319</v>
      </c>
      <c r="R3011" t="s">
        <v>8349</v>
      </c>
      <c r="S3011" s="13">
        <f t="shared" si="331"/>
        <v>42502.36078703704</v>
      </c>
      <c r="T3011" s="14">
        <f t="shared" si="332"/>
        <v>42532.36078703704</v>
      </c>
      <c r="U3011" s="13" t="str">
        <f t="shared" si="333"/>
        <v>May</v>
      </c>
      <c r="V3011" t="str">
        <f t="shared" si="334"/>
        <v>Jun</v>
      </c>
      <c r="W3011" t="str">
        <f t="shared" si="335"/>
        <v>2016</v>
      </c>
    </row>
    <row r="3012" spans="1:23" ht="45" x14ac:dyDescent="0.2">
      <c r="A3012">
        <v>2023</v>
      </c>
      <c r="B3012" s="3" t="s">
        <v>2024</v>
      </c>
      <c r="C3012" s="3" t="s">
        <v>6133</v>
      </c>
      <c r="D3012">
        <v>100000</v>
      </c>
      <c r="E3012">
        <v>161459</v>
      </c>
      <c r="F3012" t="s">
        <v>8219</v>
      </c>
      <c r="G3012" t="s">
        <v>8224</v>
      </c>
      <c r="H3012" t="s">
        <v>8246</v>
      </c>
      <c r="I3012">
        <v>1434017153</v>
      </c>
      <c r="J3012">
        <v>1431425153</v>
      </c>
      <c r="K3012" t="b">
        <v>1</v>
      </c>
      <c r="L3012">
        <v>353</v>
      </c>
      <c r="M3012" t="b">
        <v>1</v>
      </c>
      <c r="N3012" t="s">
        <v>8295</v>
      </c>
      <c r="O3012" s="8">
        <f t="shared" si="329"/>
        <v>161.459</v>
      </c>
      <c r="P3012" s="9">
        <f t="shared" si="330"/>
        <v>457.39093484419266</v>
      </c>
      <c r="Q3012" t="s">
        <v>8319</v>
      </c>
      <c r="R3012" t="s">
        <v>8349</v>
      </c>
      <c r="S3012" s="13">
        <f t="shared" si="331"/>
        <v>42136.212418981479</v>
      </c>
      <c r="T3012" s="14">
        <f t="shared" si="332"/>
        <v>42166.212418981479</v>
      </c>
      <c r="U3012" s="13" t="str">
        <f t="shared" si="333"/>
        <v>May</v>
      </c>
      <c r="V3012" t="str">
        <f t="shared" si="334"/>
        <v>Jun</v>
      </c>
      <c r="W3012" t="str">
        <f t="shared" si="335"/>
        <v>2015</v>
      </c>
    </row>
    <row r="3013" spans="1:23" ht="45" x14ac:dyDescent="0.2">
      <c r="A3013">
        <v>2025</v>
      </c>
      <c r="B3013" s="3" t="s">
        <v>2026</v>
      </c>
      <c r="C3013" s="3" t="s">
        <v>6135</v>
      </c>
      <c r="D3013">
        <v>80000</v>
      </c>
      <c r="E3013">
        <v>160920</v>
      </c>
      <c r="F3013" t="s">
        <v>8219</v>
      </c>
      <c r="G3013" t="s">
        <v>8236</v>
      </c>
      <c r="H3013" t="s">
        <v>8249</v>
      </c>
      <c r="I3013">
        <v>1433996746</v>
      </c>
      <c r="J3013">
        <v>1431404746</v>
      </c>
      <c r="K3013" t="b">
        <v>1</v>
      </c>
      <c r="L3013">
        <v>729</v>
      </c>
      <c r="M3013" t="b">
        <v>1</v>
      </c>
      <c r="N3013" t="s">
        <v>8295</v>
      </c>
      <c r="O3013" s="8">
        <f t="shared" si="329"/>
        <v>201.14999999999998</v>
      </c>
      <c r="P3013" s="9">
        <f t="shared" si="330"/>
        <v>220.74074074074073</v>
      </c>
      <c r="Q3013" t="s">
        <v>8319</v>
      </c>
      <c r="R3013" t="s">
        <v>8349</v>
      </c>
      <c r="S3013" s="13">
        <f t="shared" si="331"/>
        <v>42135.976226851846</v>
      </c>
      <c r="T3013" s="14">
        <f t="shared" si="332"/>
        <v>42165.976226851846</v>
      </c>
      <c r="U3013" s="13" t="str">
        <f t="shared" si="333"/>
        <v>May</v>
      </c>
      <c r="V3013" t="str">
        <f t="shared" si="334"/>
        <v>Jun</v>
      </c>
      <c r="W3013" t="str">
        <f t="shared" si="335"/>
        <v>2015</v>
      </c>
    </row>
    <row r="3014" spans="1:23" ht="45" x14ac:dyDescent="0.2">
      <c r="A3014">
        <v>2038</v>
      </c>
      <c r="B3014" s="3" t="s">
        <v>2039</v>
      </c>
      <c r="C3014" s="3" t="s">
        <v>6148</v>
      </c>
      <c r="D3014">
        <v>8000</v>
      </c>
      <c r="E3014">
        <v>33641</v>
      </c>
      <c r="F3014" t="s">
        <v>8219</v>
      </c>
      <c r="G3014" t="s">
        <v>8225</v>
      </c>
      <c r="H3014" t="s">
        <v>8247</v>
      </c>
      <c r="I3014">
        <v>1372701600</v>
      </c>
      <c r="J3014">
        <v>1369895421</v>
      </c>
      <c r="K3014" t="b">
        <v>1</v>
      </c>
      <c r="L3014">
        <v>204</v>
      </c>
      <c r="M3014" t="b">
        <v>1</v>
      </c>
      <c r="N3014" t="s">
        <v>8295</v>
      </c>
      <c r="O3014" s="8">
        <f t="shared" si="329"/>
        <v>420.51249999999999</v>
      </c>
      <c r="P3014" s="9">
        <f t="shared" si="330"/>
        <v>164.90686274509804</v>
      </c>
      <c r="Q3014" t="s">
        <v>8319</v>
      </c>
      <c r="R3014" t="s">
        <v>8349</v>
      </c>
      <c r="S3014" s="13">
        <f t="shared" si="331"/>
        <v>41424.062743055554</v>
      </c>
      <c r="T3014" s="14">
        <f t="shared" si="332"/>
        <v>41456.541666666664</v>
      </c>
      <c r="U3014" s="13" t="str">
        <f t="shared" si="333"/>
        <v>May</v>
      </c>
      <c r="V3014" t="str">
        <f t="shared" si="334"/>
        <v>Jul</v>
      </c>
      <c r="W3014" t="str">
        <f t="shared" si="335"/>
        <v>2013</v>
      </c>
    </row>
    <row r="3015" spans="1:23" ht="45" x14ac:dyDescent="0.2">
      <c r="A3015">
        <v>2044</v>
      </c>
      <c r="B3015" s="3" t="s">
        <v>2045</v>
      </c>
      <c r="C3015" s="3" t="s">
        <v>6154</v>
      </c>
      <c r="D3015">
        <v>15000</v>
      </c>
      <c r="E3015">
        <v>16232</v>
      </c>
      <c r="F3015" t="s">
        <v>8219</v>
      </c>
      <c r="G3015" t="s">
        <v>8224</v>
      </c>
      <c r="H3015" t="s">
        <v>8246</v>
      </c>
      <c r="I3015">
        <v>1434212714</v>
      </c>
      <c r="J3015">
        <v>1431620714</v>
      </c>
      <c r="K3015" t="b">
        <v>0</v>
      </c>
      <c r="L3015">
        <v>180</v>
      </c>
      <c r="M3015" t="b">
        <v>1</v>
      </c>
      <c r="N3015" t="s">
        <v>8295</v>
      </c>
      <c r="O3015" s="8">
        <f t="shared" si="329"/>
        <v>108.21333333333334</v>
      </c>
      <c r="P3015" s="9">
        <f t="shared" si="330"/>
        <v>90.177777777777777</v>
      </c>
      <c r="Q3015" t="s">
        <v>8319</v>
      </c>
      <c r="R3015" t="s">
        <v>8349</v>
      </c>
      <c r="S3015" s="13">
        <f t="shared" si="331"/>
        <v>42138.475856481477</v>
      </c>
      <c r="T3015" s="14">
        <f t="shared" si="332"/>
        <v>42168.475856481477</v>
      </c>
      <c r="U3015" s="13" t="str">
        <f t="shared" si="333"/>
        <v>May</v>
      </c>
      <c r="V3015" t="str">
        <f t="shared" si="334"/>
        <v>Jun</v>
      </c>
      <c r="W3015" t="str">
        <f t="shared" si="335"/>
        <v>2015</v>
      </c>
    </row>
    <row r="3016" spans="1:23" ht="45" x14ac:dyDescent="0.2">
      <c r="A3016">
        <v>2060</v>
      </c>
      <c r="B3016" s="3" t="s">
        <v>2061</v>
      </c>
      <c r="C3016" s="3" t="s">
        <v>6170</v>
      </c>
      <c r="D3016">
        <v>25000</v>
      </c>
      <c r="E3016">
        <v>49100</v>
      </c>
      <c r="F3016" t="s">
        <v>8219</v>
      </c>
      <c r="G3016" t="s">
        <v>8224</v>
      </c>
      <c r="H3016" t="s">
        <v>8246</v>
      </c>
      <c r="I3016">
        <v>1406129150</v>
      </c>
      <c r="J3016">
        <v>1400945150</v>
      </c>
      <c r="K3016" t="b">
        <v>0</v>
      </c>
      <c r="L3016">
        <v>1364</v>
      </c>
      <c r="M3016" t="b">
        <v>1</v>
      </c>
      <c r="N3016" t="s">
        <v>8295</v>
      </c>
      <c r="O3016" s="8">
        <f t="shared" si="329"/>
        <v>196.4</v>
      </c>
      <c r="P3016" s="9">
        <f t="shared" si="330"/>
        <v>35.997067448680355</v>
      </c>
      <c r="Q3016" t="s">
        <v>8319</v>
      </c>
      <c r="R3016" t="s">
        <v>8349</v>
      </c>
      <c r="S3016" s="13">
        <f t="shared" si="331"/>
        <v>41783.434606481482</v>
      </c>
      <c r="T3016" s="14">
        <f t="shared" si="332"/>
        <v>41843.434606481482</v>
      </c>
      <c r="U3016" s="13" t="str">
        <f t="shared" si="333"/>
        <v>May</v>
      </c>
      <c r="V3016" t="str">
        <f t="shared" si="334"/>
        <v>Jul</v>
      </c>
      <c r="W3016" t="str">
        <f t="shared" si="335"/>
        <v>2014</v>
      </c>
    </row>
    <row r="3017" spans="1:23" ht="45" x14ac:dyDescent="0.2">
      <c r="A3017">
        <v>2070</v>
      </c>
      <c r="B3017" s="3" t="s">
        <v>2071</v>
      </c>
      <c r="C3017" s="3" t="s">
        <v>6180</v>
      </c>
      <c r="D3017">
        <v>125000</v>
      </c>
      <c r="E3017">
        <v>396659</v>
      </c>
      <c r="F3017" t="s">
        <v>8219</v>
      </c>
      <c r="G3017" t="s">
        <v>8236</v>
      </c>
      <c r="H3017" t="s">
        <v>8249</v>
      </c>
      <c r="I3017">
        <v>1467128723</v>
      </c>
      <c r="J3017">
        <v>1464536723</v>
      </c>
      <c r="K3017" t="b">
        <v>0</v>
      </c>
      <c r="L3017">
        <v>1530</v>
      </c>
      <c r="M3017" t="b">
        <v>1</v>
      </c>
      <c r="N3017" t="s">
        <v>8295</v>
      </c>
      <c r="O3017" s="8">
        <f t="shared" si="329"/>
        <v>317.3272</v>
      </c>
      <c r="P3017" s="9">
        <f t="shared" si="330"/>
        <v>259.25424836601309</v>
      </c>
      <c r="Q3017" t="s">
        <v>8319</v>
      </c>
      <c r="R3017" t="s">
        <v>8349</v>
      </c>
      <c r="S3017" s="13">
        <f t="shared" si="331"/>
        <v>42519.448182870365</v>
      </c>
      <c r="T3017" s="14">
        <f t="shared" si="332"/>
        <v>42549.448182870365</v>
      </c>
      <c r="U3017" s="13" t="str">
        <f t="shared" si="333"/>
        <v>May</v>
      </c>
      <c r="V3017" t="str">
        <f t="shared" si="334"/>
        <v>Jun</v>
      </c>
      <c r="W3017" t="str">
        <f t="shared" si="335"/>
        <v>2016</v>
      </c>
    </row>
    <row r="3018" spans="1:23" ht="45" x14ac:dyDescent="0.2">
      <c r="A3018">
        <v>2079</v>
      </c>
      <c r="B3018" s="3" t="s">
        <v>2080</v>
      </c>
      <c r="C3018" s="3" t="s">
        <v>6189</v>
      </c>
      <c r="D3018">
        <v>10000</v>
      </c>
      <c r="E3018">
        <v>28817</v>
      </c>
      <c r="F3018" t="s">
        <v>8219</v>
      </c>
      <c r="G3018" t="s">
        <v>8225</v>
      </c>
      <c r="H3018" t="s">
        <v>8247</v>
      </c>
      <c r="I3018">
        <v>1435258800</v>
      </c>
      <c r="J3018">
        <v>1432659793</v>
      </c>
      <c r="K3018" t="b">
        <v>0</v>
      </c>
      <c r="L3018">
        <v>607</v>
      </c>
      <c r="M3018" t="b">
        <v>1</v>
      </c>
      <c r="N3018" t="s">
        <v>8295</v>
      </c>
      <c r="O3018" s="8">
        <f t="shared" si="329"/>
        <v>288.17</v>
      </c>
      <c r="P3018" s="9">
        <f t="shared" si="330"/>
        <v>47.474464579901152</v>
      </c>
      <c r="Q3018" t="s">
        <v>8319</v>
      </c>
      <c r="R3018" t="s">
        <v>8349</v>
      </c>
      <c r="S3018" s="13">
        <f t="shared" si="331"/>
        <v>42150.502233796295</v>
      </c>
      <c r="T3018" s="14">
        <f t="shared" si="332"/>
        <v>42180.583333333336</v>
      </c>
      <c r="U3018" s="13" t="str">
        <f t="shared" si="333"/>
        <v>May</v>
      </c>
      <c r="V3018" t="str">
        <f t="shared" si="334"/>
        <v>Jun</v>
      </c>
      <c r="W3018" t="str">
        <f t="shared" si="335"/>
        <v>2015</v>
      </c>
    </row>
    <row r="3019" spans="1:23" ht="45" x14ac:dyDescent="0.2">
      <c r="A3019">
        <v>2083</v>
      </c>
      <c r="B3019" s="3" t="s">
        <v>2084</v>
      </c>
      <c r="C3019" s="3" t="s">
        <v>6193</v>
      </c>
      <c r="D3019">
        <v>750</v>
      </c>
      <c r="E3019">
        <v>850</v>
      </c>
      <c r="F3019" t="s">
        <v>8219</v>
      </c>
      <c r="G3019" t="s">
        <v>8224</v>
      </c>
      <c r="H3019" t="s">
        <v>8246</v>
      </c>
      <c r="I3019">
        <v>1338830395</v>
      </c>
      <c r="J3019">
        <v>1336238395</v>
      </c>
      <c r="K3019" t="b">
        <v>0</v>
      </c>
      <c r="L3019">
        <v>25</v>
      </c>
      <c r="M3019" t="b">
        <v>1</v>
      </c>
      <c r="N3019" t="s">
        <v>8279</v>
      </c>
      <c r="O3019" s="8">
        <f t="shared" si="329"/>
        <v>113.33333333333333</v>
      </c>
      <c r="P3019" s="9">
        <f t="shared" si="330"/>
        <v>34</v>
      </c>
      <c r="Q3019" t="s">
        <v>8325</v>
      </c>
      <c r="R3019" t="s">
        <v>8329</v>
      </c>
      <c r="S3019" s="13">
        <f t="shared" si="331"/>
        <v>41034.513831018514</v>
      </c>
      <c r="T3019" s="14">
        <f t="shared" si="332"/>
        <v>41064.513831018514</v>
      </c>
      <c r="U3019" s="13" t="str">
        <f t="shared" si="333"/>
        <v>May</v>
      </c>
      <c r="V3019" t="str">
        <f t="shared" si="334"/>
        <v>Jun</v>
      </c>
      <c r="W3019" t="str">
        <f t="shared" si="335"/>
        <v>2012</v>
      </c>
    </row>
    <row r="3020" spans="1:23" ht="30" x14ac:dyDescent="0.2">
      <c r="A3020">
        <v>2164</v>
      </c>
      <c r="B3020" s="3" t="s">
        <v>2165</v>
      </c>
      <c r="C3020" s="3" t="s">
        <v>6274</v>
      </c>
      <c r="D3020">
        <v>5500</v>
      </c>
      <c r="E3020">
        <v>5645</v>
      </c>
      <c r="F3020" t="s">
        <v>8219</v>
      </c>
      <c r="G3020" t="s">
        <v>8224</v>
      </c>
      <c r="H3020" t="s">
        <v>8246</v>
      </c>
      <c r="I3020">
        <v>1466827140</v>
      </c>
      <c r="J3020">
        <v>1464196414</v>
      </c>
      <c r="K3020" t="b">
        <v>0</v>
      </c>
      <c r="L3020">
        <v>83</v>
      </c>
      <c r="M3020" t="b">
        <v>1</v>
      </c>
      <c r="N3020" t="s">
        <v>8276</v>
      </c>
      <c r="O3020" s="8">
        <f t="shared" si="329"/>
        <v>102.63636363636364</v>
      </c>
      <c r="P3020" s="9">
        <f t="shared" si="330"/>
        <v>68.01204819277109</v>
      </c>
      <c r="Q3020" t="s">
        <v>8325</v>
      </c>
      <c r="R3020" t="s">
        <v>8326</v>
      </c>
      <c r="S3020" s="13">
        <f t="shared" si="331"/>
        <v>42515.509421296294</v>
      </c>
      <c r="T3020" s="14">
        <f t="shared" si="332"/>
        <v>42545.957638888889</v>
      </c>
      <c r="U3020" s="13" t="str">
        <f t="shared" si="333"/>
        <v>May</v>
      </c>
      <c r="V3020" t="str">
        <f t="shared" si="334"/>
        <v>Jun</v>
      </c>
      <c r="W3020" t="str">
        <f t="shared" si="335"/>
        <v>2016</v>
      </c>
    </row>
    <row r="3021" spans="1:23" ht="45" x14ac:dyDescent="0.2">
      <c r="A3021">
        <v>2171</v>
      </c>
      <c r="B3021" s="3" t="s">
        <v>2172</v>
      </c>
      <c r="C3021" s="3" t="s">
        <v>6281</v>
      </c>
      <c r="D3021">
        <v>4000</v>
      </c>
      <c r="E3021">
        <v>4243</v>
      </c>
      <c r="F3021" t="s">
        <v>8219</v>
      </c>
      <c r="G3021" t="s">
        <v>8224</v>
      </c>
      <c r="H3021" t="s">
        <v>8246</v>
      </c>
      <c r="I3021">
        <v>1434949200</v>
      </c>
      <c r="J3021">
        <v>1431903495</v>
      </c>
      <c r="K3021" t="b">
        <v>0</v>
      </c>
      <c r="L3021">
        <v>47</v>
      </c>
      <c r="M3021" t="b">
        <v>1</v>
      </c>
      <c r="N3021" t="s">
        <v>8276</v>
      </c>
      <c r="O3021" s="8">
        <f t="shared" si="329"/>
        <v>106.075</v>
      </c>
      <c r="P3021" s="9">
        <f t="shared" si="330"/>
        <v>90.276595744680847</v>
      </c>
      <c r="Q3021" t="s">
        <v>8325</v>
      </c>
      <c r="R3021" t="s">
        <v>8326</v>
      </c>
      <c r="S3021" s="13">
        <f t="shared" si="331"/>
        <v>42141.748784722215</v>
      </c>
      <c r="T3021" s="14">
        <f t="shared" si="332"/>
        <v>42176.999999999993</v>
      </c>
      <c r="U3021" s="13" t="str">
        <f t="shared" si="333"/>
        <v>May</v>
      </c>
      <c r="V3021" t="str">
        <f t="shared" si="334"/>
        <v>Jun</v>
      </c>
      <c r="W3021" t="str">
        <f t="shared" si="335"/>
        <v>2015</v>
      </c>
    </row>
    <row r="3022" spans="1:23" ht="45" x14ac:dyDescent="0.2">
      <c r="A3022">
        <v>2177</v>
      </c>
      <c r="B3022" s="3" t="s">
        <v>2178</v>
      </c>
      <c r="C3022" s="3" t="s">
        <v>6287</v>
      </c>
      <c r="D3022">
        <v>2500</v>
      </c>
      <c r="E3022">
        <v>2503</v>
      </c>
      <c r="F3022" t="s">
        <v>8219</v>
      </c>
      <c r="G3022" t="s">
        <v>8224</v>
      </c>
      <c r="H3022" t="s">
        <v>8246</v>
      </c>
      <c r="I3022">
        <v>1465192867</v>
      </c>
      <c r="J3022">
        <v>1463032867</v>
      </c>
      <c r="K3022" t="b">
        <v>0</v>
      </c>
      <c r="L3022">
        <v>38</v>
      </c>
      <c r="M3022" t="b">
        <v>1</v>
      </c>
      <c r="N3022" t="s">
        <v>8276</v>
      </c>
      <c r="O3022" s="8">
        <f t="shared" si="329"/>
        <v>100.12</v>
      </c>
      <c r="P3022" s="9">
        <f t="shared" si="330"/>
        <v>65.868421052631575</v>
      </c>
      <c r="Q3022" t="s">
        <v>8325</v>
      </c>
      <c r="R3022" t="s">
        <v>8326</v>
      </c>
      <c r="S3022" s="13">
        <f t="shared" si="331"/>
        <v>42502.042442129627</v>
      </c>
      <c r="T3022" s="14">
        <f t="shared" si="332"/>
        <v>42527.042442129627</v>
      </c>
      <c r="U3022" s="13" t="str">
        <f t="shared" si="333"/>
        <v>May</v>
      </c>
      <c r="V3022" t="str">
        <f t="shared" si="334"/>
        <v>Jun</v>
      </c>
      <c r="W3022" t="str">
        <f t="shared" si="335"/>
        <v>2016</v>
      </c>
    </row>
    <row r="3023" spans="1:23" ht="45" x14ac:dyDescent="0.2">
      <c r="A3023">
        <v>2205</v>
      </c>
      <c r="B3023" s="3" t="s">
        <v>2206</v>
      </c>
      <c r="C3023" s="3" t="s">
        <v>6315</v>
      </c>
      <c r="D3023">
        <v>750</v>
      </c>
      <c r="E3023">
        <v>1140</v>
      </c>
      <c r="F3023" t="s">
        <v>8219</v>
      </c>
      <c r="G3023" t="s">
        <v>8224</v>
      </c>
      <c r="H3023" t="s">
        <v>8246</v>
      </c>
      <c r="I3023">
        <v>1338579789</v>
      </c>
      <c r="J3023">
        <v>1335987789</v>
      </c>
      <c r="K3023" t="b">
        <v>0</v>
      </c>
      <c r="L3023">
        <v>27</v>
      </c>
      <c r="M3023" t="b">
        <v>1</v>
      </c>
      <c r="N3023" t="s">
        <v>8280</v>
      </c>
      <c r="O3023" s="8">
        <f t="shared" si="329"/>
        <v>152</v>
      </c>
      <c r="P3023" s="9">
        <f t="shared" si="330"/>
        <v>42.222222222222221</v>
      </c>
      <c r="Q3023" t="s">
        <v>8325</v>
      </c>
      <c r="R3023" t="s">
        <v>8330</v>
      </c>
      <c r="S3023" s="13">
        <f t="shared" si="331"/>
        <v>41031.613298611112</v>
      </c>
      <c r="T3023" s="14">
        <f t="shared" si="332"/>
        <v>41061.613298611112</v>
      </c>
      <c r="U3023" s="13" t="str">
        <f t="shared" si="333"/>
        <v>May</v>
      </c>
      <c r="V3023" t="str">
        <f t="shared" si="334"/>
        <v>Jun</v>
      </c>
      <c r="W3023" t="str">
        <f t="shared" si="335"/>
        <v>2012</v>
      </c>
    </row>
    <row r="3024" spans="1:23" ht="45" x14ac:dyDescent="0.2">
      <c r="A3024">
        <v>2223</v>
      </c>
      <c r="B3024" s="3" t="s">
        <v>2224</v>
      </c>
      <c r="C3024" s="3" t="s">
        <v>6333</v>
      </c>
      <c r="D3024">
        <v>19500</v>
      </c>
      <c r="E3024">
        <v>20631</v>
      </c>
      <c r="F3024" t="s">
        <v>8219</v>
      </c>
      <c r="G3024" t="s">
        <v>8229</v>
      </c>
      <c r="H3024" t="s">
        <v>8251</v>
      </c>
      <c r="I3024">
        <v>1435418568</v>
      </c>
      <c r="J3024">
        <v>1432826568</v>
      </c>
      <c r="K3024" t="b">
        <v>0</v>
      </c>
      <c r="L3024">
        <v>100</v>
      </c>
      <c r="M3024" t="b">
        <v>1</v>
      </c>
      <c r="N3024" t="s">
        <v>8297</v>
      </c>
      <c r="O3024" s="8">
        <f t="shared" si="329"/>
        <v>105.80000000000001</v>
      </c>
      <c r="P3024" s="9">
        <f t="shared" si="330"/>
        <v>206.31</v>
      </c>
      <c r="Q3024" t="s">
        <v>8333</v>
      </c>
      <c r="R3024" t="s">
        <v>8351</v>
      </c>
      <c r="S3024" s="13">
        <f t="shared" si="331"/>
        <v>42152.432500000003</v>
      </c>
      <c r="T3024" s="14">
        <f t="shared" si="332"/>
        <v>42182.432500000003</v>
      </c>
      <c r="U3024" s="13" t="str">
        <f t="shared" si="333"/>
        <v>May</v>
      </c>
      <c r="V3024" t="str">
        <f t="shared" si="334"/>
        <v>Jun</v>
      </c>
      <c r="W3024" t="str">
        <f t="shared" si="335"/>
        <v>2015</v>
      </c>
    </row>
    <row r="3025" spans="1:23" ht="45" x14ac:dyDescent="0.2">
      <c r="A3025">
        <v>2231</v>
      </c>
      <c r="B3025" s="3" t="s">
        <v>2232</v>
      </c>
      <c r="C3025" s="3" t="s">
        <v>6341</v>
      </c>
      <c r="D3025">
        <v>2500</v>
      </c>
      <c r="E3025">
        <v>30303.24</v>
      </c>
      <c r="F3025" t="s">
        <v>8219</v>
      </c>
      <c r="G3025" t="s">
        <v>8224</v>
      </c>
      <c r="H3025" t="s">
        <v>8246</v>
      </c>
      <c r="I3025">
        <v>1372136400</v>
      </c>
      <c r="J3025">
        <v>1369864301</v>
      </c>
      <c r="K3025" t="b">
        <v>0</v>
      </c>
      <c r="L3025">
        <v>1113</v>
      </c>
      <c r="M3025" t="b">
        <v>1</v>
      </c>
      <c r="N3025" t="s">
        <v>8297</v>
      </c>
      <c r="O3025" s="8">
        <f t="shared" si="329"/>
        <v>1212.1296000000002</v>
      </c>
      <c r="P3025" s="9">
        <f t="shared" si="330"/>
        <v>27.226630727762803</v>
      </c>
      <c r="Q3025" t="s">
        <v>8333</v>
      </c>
      <c r="R3025" t="s">
        <v>8351</v>
      </c>
      <c r="S3025" s="13">
        <f t="shared" si="331"/>
        <v>41423.702557870369</v>
      </c>
      <c r="T3025" s="14">
        <f t="shared" si="332"/>
        <v>41450</v>
      </c>
      <c r="U3025" s="13" t="str">
        <f t="shared" si="333"/>
        <v>May</v>
      </c>
      <c r="V3025" t="str">
        <f t="shared" si="334"/>
        <v>Jun</v>
      </c>
      <c r="W3025" t="str">
        <f t="shared" si="335"/>
        <v>2013</v>
      </c>
    </row>
    <row r="3026" spans="1:23" ht="45" x14ac:dyDescent="0.2">
      <c r="A3026">
        <v>2257</v>
      </c>
      <c r="B3026" s="3" t="s">
        <v>2258</v>
      </c>
      <c r="C3026" s="3" t="s">
        <v>6367</v>
      </c>
      <c r="D3026">
        <v>2500</v>
      </c>
      <c r="E3026">
        <v>15903.5</v>
      </c>
      <c r="F3026" t="s">
        <v>8219</v>
      </c>
      <c r="G3026" t="s">
        <v>8225</v>
      </c>
      <c r="H3026" t="s">
        <v>8247</v>
      </c>
      <c r="I3026">
        <v>1466377200</v>
      </c>
      <c r="J3026">
        <v>1463351329</v>
      </c>
      <c r="K3026" t="b">
        <v>0</v>
      </c>
      <c r="L3026">
        <v>169</v>
      </c>
      <c r="M3026" t="b">
        <v>1</v>
      </c>
      <c r="N3026" t="s">
        <v>8297</v>
      </c>
      <c r="O3026" s="8">
        <f t="shared" si="329"/>
        <v>636.14</v>
      </c>
      <c r="P3026" s="9">
        <f t="shared" si="330"/>
        <v>94.103550295857985</v>
      </c>
      <c r="Q3026" t="s">
        <v>8333</v>
      </c>
      <c r="R3026" t="s">
        <v>8351</v>
      </c>
      <c r="S3026" s="13">
        <f t="shared" si="331"/>
        <v>42505.728344907409</v>
      </c>
      <c r="T3026" s="14">
        <f t="shared" si="332"/>
        <v>42540.749999999993</v>
      </c>
      <c r="U3026" s="13" t="str">
        <f t="shared" si="333"/>
        <v>May</v>
      </c>
      <c r="V3026" t="str">
        <f t="shared" si="334"/>
        <v>Jun</v>
      </c>
      <c r="W3026" t="str">
        <f t="shared" si="335"/>
        <v>2016</v>
      </c>
    </row>
    <row r="3027" spans="1:23" ht="30" x14ac:dyDescent="0.2">
      <c r="A3027">
        <v>2258</v>
      </c>
      <c r="B3027" s="3" t="s">
        <v>2259</v>
      </c>
      <c r="C3027" s="3" t="s">
        <v>6368</v>
      </c>
      <c r="D3027">
        <v>2200</v>
      </c>
      <c r="E3027">
        <v>3223</v>
      </c>
      <c r="F3027" t="s">
        <v>8219</v>
      </c>
      <c r="G3027" t="s">
        <v>8224</v>
      </c>
      <c r="H3027" t="s">
        <v>8246</v>
      </c>
      <c r="I3027">
        <v>1434045687</v>
      </c>
      <c r="J3027">
        <v>1431453687</v>
      </c>
      <c r="K3027" t="b">
        <v>0</v>
      </c>
      <c r="L3027">
        <v>205</v>
      </c>
      <c r="M3027" t="b">
        <v>1</v>
      </c>
      <c r="N3027" t="s">
        <v>8297</v>
      </c>
      <c r="O3027" s="8">
        <f t="shared" si="329"/>
        <v>146.5</v>
      </c>
      <c r="P3027" s="9">
        <f t="shared" si="330"/>
        <v>15.721951219512196</v>
      </c>
      <c r="Q3027" t="s">
        <v>8333</v>
      </c>
      <c r="R3027" t="s">
        <v>8351</v>
      </c>
      <c r="S3027" s="13">
        <f t="shared" si="331"/>
        <v>42136.542673611104</v>
      </c>
      <c r="T3027" s="14">
        <f t="shared" si="332"/>
        <v>42166.542673611104</v>
      </c>
      <c r="U3027" s="13" t="str">
        <f t="shared" si="333"/>
        <v>May</v>
      </c>
      <c r="V3027" t="str">
        <f t="shared" si="334"/>
        <v>Jun</v>
      </c>
      <c r="W3027" t="str">
        <f t="shared" si="335"/>
        <v>2015</v>
      </c>
    </row>
    <row r="3028" spans="1:23" ht="45" x14ac:dyDescent="0.2">
      <c r="A3028">
        <v>2264</v>
      </c>
      <c r="B3028" s="3" t="s">
        <v>2265</v>
      </c>
      <c r="C3028" s="3" t="s">
        <v>6374</v>
      </c>
      <c r="D3028">
        <v>6000</v>
      </c>
      <c r="E3028">
        <v>10802</v>
      </c>
      <c r="F3028" t="s">
        <v>8219</v>
      </c>
      <c r="G3028" t="s">
        <v>8224</v>
      </c>
      <c r="H3028" t="s">
        <v>8246</v>
      </c>
      <c r="I3028">
        <v>1463972400</v>
      </c>
      <c r="J3028">
        <v>1462543114</v>
      </c>
      <c r="K3028" t="b">
        <v>0</v>
      </c>
      <c r="L3028">
        <v>445</v>
      </c>
      <c r="M3028" t="b">
        <v>1</v>
      </c>
      <c r="N3028" t="s">
        <v>8297</v>
      </c>
      <c r="O3028" s="8">
        <f t="shared" si="329"/>
        <v>180.03333333333333</v>
      </c>
      <c r="P3028" s="9">
        <f t="shared" si="330"/>
        <v>24.274157303370785</v>
      </c>
      <c r="Q3028" t="s">
        <v>8333</v>
      </c>
      <c r="R3028" t="s">
        <v>8351</v>
      </c>
      <c r="S3028" s="13">
        <f t="shared" si="331"/>
        <v>42496.374004629623</v>
      </c>
      <c r="T3028" s="14">
        <f t="shared" si="332"/>
        <v>42512.916666666664</v>
      </c>
      <c r="U3028" s="13" t="str">
        <f t="shared" si="333"/>
        <v>May</v>
      </c>
      <c r="V3028" t="str">
        <f t="shared" si="334"/>
        <v>May</v>
      </c>
      <c r="W3028" t="str">
        <f t="shared" si="335"/>
        <v>2016</v>
      </c>
    </row>
    <row r="3029" spans="1:23" ht="45" x14ac:dyDescent="0.2">
      <c r="A3029">
        <v>2281</v>
      </c>
      <c r="B3029" s="3" t="s">
        <v>2282</v>
      </c>
      <c r="C3029" s="3" t="s">
        <v>6391</v>
      </c>
      <c r="D3029">
        <v>300</v>
      </c>
      <c r="E3029">
        <v>555</v>
      </c>
      <c r="F3029" t="s">
        <v>8219</v>
      </c>
      <c r="G3029" t="s">
        <v>8224</v>
      </c>
      <c r="H3029" t="s">
        <v>8246</v>
      </c>
      <c r="I3029">
        <v>1311576600</v>
      </c>
      <c r="J3029">
        <v>1306219897</v>
      </c>
      <c r="K3029" t="b">
        <v>0</v>
      </c>
      <c r="L3029">
        <v>11</v>
      </c>
      <c r="M3029" t="b">
        <v>1</v>
      </c>
      <c r="N3029" t="s">
        <v>8276</v>
      </c>
      <c r="O3029" s="8">
        <f t="shared" si="329"/>
        <v>185</v>
      </c>
      <c r="P3029" s="9">
        <f t="shared" si="330"/>
        <v>50.454545454545453</v>
      </c>
      <c r="Q3029" t="s">
        <v>8325</v>
      </c>
      <c r="R3029" t="s">
        <v>8326</v>
      </c>
      <c r="S3029" s="13">
        <f t="shared" si="331"/>
        <v>40687.077511574069</v>
      </c>
      <c r="T3029" s="14">
        <f t="shared" si="332"/>
        <v>40749.076388888883</v>
      </c>
      <c r="U3029" s="13" t="str">
        <f t="shared" si="333"/>
        <v>May</v>
      </c>
      <c r="V3029" t="str">
        <f t="shared" si="334"/>
        <v>Jul</v>
      </c>
      <c r="W3029" t="str">
        <f t="shared" si="335"/>
        <v>2011</v>
      </c>
    </row>
    <row r="3030" spans="1:23" ht="45" x14ac:dyDescent="0.2">
      <c r="A3030">
        <v>2285</v>
      </c>
      <c r="B3030" s="3" t="s">
        <v>2286</v>
      </c>
      <c r="C3030" s="3" t="s">
        <v>6395</v>
      </c>
      <c r="D3030">
        <v>3000</v>
      </c>
      <c r="E3030">
        <v>3641</v>
      </c>
      <c r="F3030" t="s">
        <v>8219</v>
      </c>
      <c r="G3030" t="s">
        <v>8224</v>
      </c>
      <c r="H3030" t="s">
        <v>8246</v>
      </c>
      <c r="I3030">
        <v>1340944043</v>
      </c>
      <c r="J3030">
        <v>1338352043</v>
      </c>
      <c r="K3030" t="b">
        <v>0</v>
      </c>
      <c r="L3030">
        <v>79</v>
      </c>
      <c r="M3030" t="b">
        <v>1</v>
      </c>
      <c r="N3030" t="s">
        <v>8276</v>
      </c>
      <c r="O3030" s="8">
        <f t="shared" si="329"/>
        <v>121.36666666666667</v>
      </c>
      <c r="P3030" s="9">
        <f t="shared" si="330"/>
        <v>46.088607594936711</v>
      </c>
      <c r="Q3030" t="s">
        <v>8325</v>
      </c>
      <c r="R3030" t="s">
        <v>8326</v>
      </c>
      <c r="S3030" s="13">
        <f t="shared" si="331"/>
        <v>41058.977349537039</v>
      </c>
      <c r="T3030" s="14">
        <f t="shared" si="332"/>
        <v>41088.977349537039</v>
      </c>
      <c r="U3030" s="13" t="str">
        <f t="shared" si="333"/>
        <v>May</v>
      </c>
      <c r="V3030" t="str">
        <f t="shared" si="334"/>
        <v>Jun</v>
      </c>
      <c r="W3030" t="str">
        <f t="shared" si="335"/>
        <v>2012</v>
      </c>
    </row>
    <row r="3031" spans="1:23" ht="30" x14ac:dyDescent="0.2">
      <c r="A3031">
        <v>2301</v>
      </c>
      <c r="B3031" s="3" t="s">
        <v>2302</v>
      </c>
      <c r="C3031" s="3" t="s">
        <v>6411</v>
      </c>
      <c r="D3031">
        <v>5000</v>
      </c>
      <c r="E3031">
        <v>6680.22</v>
      </c>
      <c r="F3031" t="s">
        <v>8219</v>
      </c>
      <c r="G3031" t="s">
        <v>8224</v>
      </c>
      <c r="H3031" t="s">
        <v>8246</v>
      </c>
      <c r="I3031">
        <v>1371785496</v>
      </c>
      <c r="J3031">
        <v>1369193496</v>
      </c>
      <c r="K3031" t="b">
        <v>1</v>
      </c>
      <c r="L3031">
        <v>211</v>
      </c>
      <c r="M3031" t="b">
        <v>1</v>
      </c>
      <c r="N3031" t="s">
        <v>8279</v>
      </c>
      <c r="O3031" s="8">
        <f t="shared" si="329"/>
        <v>133.6044</v>
      </c>
      <c r="P3031" s="9">
        <f t="shared" si="330"/>
        <v>31.659810426540286</v>
      </c>
      <c r="Q3031" t="s">
        <v>8325</v>
      </c>
      <c r="R3031" t="s">
        <v>8329</v>
      </c>
      <c r="S3031" s="13">
        <f t="shared" si="331"/>
        <v>41415.938611111109</v>
      </c>
      <c r="T3031" s="14">
        <f t="shared" si="332"/>
        <v>41445.938611111109</v>
      </c>
      <c r="U3031" s="13" t="str">
        <f t="shared" si="333"/>
        <v>May</v>
      </c>
      <c r="V3031" t="str">
        <f t="shared" si="334"/>
        <v>Jun</v>
      </c>
      <c r="W3031" t="str">
        <f t="shared" si="335"/>
        <v>2013</v>
      </c>
    </row>
    <row r="3032" spans="1:23" ht="45" x14ac:dyDescent="0.2">
      <c r="A3032">
        <v>2314</v>
      </c>
      <c r="B3032" s="3" t="s">
        <v>2315</v>
      </c>
      <c r="C3032" s="3" t="s">
        <v>6424</v>
      </c>
      <c r="D3032">
        <v>1200</v>
      </c>
      <c r="E3032">
        <v>1883.64</v>
      </c>
      <c r="F3032" t="s">
        <v>8219</v>
      </c>
      <c r="G3032" t="s">
        <v>8224</v>
      </c>
      <c r="H3032" t="s">
        <v>8246</v>
      </c>
      <c r="I3032">
        <v>1339074857</v>
      </c>
      <c r="J3032">
        <v>1336482857</v>
      </c>
      <c r="K3032" t="b">
        <v>1</v>
      </c>
      <c r="L3032">
        <v>50</v>
      </c>
      <c r="M3032" t="b">
        <v>1</v>
      </c>
      <c r="N3032" t="s">
        <v>8279</v>
      </c>
      <c r="O3032" s="8">
        <f t="shared" si="329"/>
        <v>156.97</v>
      </c>
      <c r="P3032" s="9">
        <f t="shared" si="330"/>
        <v>37.672800000000002</v>
      </c>
      <c r="Q3032" t="s">
        <v>8325</v>
      </c>
      <c r="R3032" t="s">
        <v>8329</v>
      </c>
      <c r="S3032" s="13">
        <f t="shared" si="331"/>
        <v>41037.343252314815</v>
      </c>
      <c r="T3032" s="14">
        <f t="shared" si="332"/>
        <v>41067.343252314815</v>
      </c>
      <c r="U3032" s="13" t="str">
        <f t="shared" si="333"/>
        <v>May</v>
      </c>
      <c r="V3032" t="str">
        <f t="shared" si="334"/>
        <v>Jun</v>
      </c>
      <c r="W3032" t="str">
        <f t="shared" si="335"/>
        <v>2012</v>
      </c>
    </row>
    <row r="3033" spans="1:23" ht="60" x14ac:dyDescent="0.2">
      <c r="A3033">
        <v>2328</v>
      </c>
      <c r="B3033" s="3" t="s">
        <v>2329</v>
      </c>
      <c r="C3033" s="3" t="s">
        <v>6438</v>
      </c>
      <c r="D3033">
        <v>10000</v>
      </c>
      <c r="E3033">
        <v>25445</v>
      </c>
      <c r="F3033" t="s">
        <v>8219</v>
      </c>
      <c r="G3033" t="s">
        <v>8224</v>
      </c>
      <c r="H3033" t="s">
        <v>8246</v>
      </c>
      <c r="I3033">
        <v>1434307537</v>
      </c>
      <c r="J3033">
        <v>1431715537</v>
      </c>
      <c r="K3033" t="b">
        <v>1</v>
      </c>
      <c r="L3033">
        <v>537</v>
      </c>
      <c r="M3033" t="b">
        <v>1</v>
      </c>
      <c r="N3033" t="s">
        <v>8298</v>
      </c>
      <c r="O3033" s="8">
        <f t="shared" si="329"/>
        <v>254.45000000000002</v>
      </c>
      <c r="P3033" s="9">
        <f t="shared" si="330"/>
        <v>47.383612662942269</v>
      </c>
      <c r="Q3033" t="s">
        <v>8336</v>
      </c>
      <c r="R3033" t="s">
        <v>8352</v>
      </c>
      <c r="S3033" s="13">
        <f t="shared" si="331"/>
        <v>42139.573344907403</v>
      </c>
      <c r="T3033" s="14">
        <f t="shared" si="332"/>
        <v>42169.573344907403</v>
      </c>
      <c r="U3033" s="13" t="str">
        <f t="shared" si="333"/>
        <v>May</v>
      </c>
      <c r="V3033" t="str">
        <f t="shared" si="334"/>
        <v>Jun</v>
      </c>
      <c r="W3033" t="str">
        <f t="shared" si="335"/>
        <v>2015</v>
      </c>
    </row>
    <row r="3034" spans="1:23" ht="45" x14ac:dyDescent="0.2">
      <c r="A3034">
        <v>2333</v>
      </c>
      <c r="B3034" s="3" t="s">
        <v>2334</v>
      </c>
      <c r="C3034" s="3" t="s">
        <v>6443</v>
      </c>
      <c r="D3034">
        <v>600</v>
      </c>
      <c r="E3034">
        <v>1273</v>
      </c>
      <c r="F3034" t="s">
        <v>8219</v>
      </c>
      <c r="G3034" t="s">
        <v>8224</v>
      </c>
      <c r="H3034" t="s">
        <v>8246</v>
      </c>
      <c r="I3034">
        <v>1401385800</v>
      </c>
      <c r="J3034">
        <v>1399563390</v>
      </c>
      <c r="K3034" t="b">
        <v>1</v>
      </c>
      <c r="L3034">
        <v>94</v>
      </c>
      <c r="M3034" t="b">
        <v>1</v>
      </c>
      <c r="N3034" t="s">
        <v>8298</v>
      </c>
      <c r="O3034" s="8">
        <f t="shared" si="329"/>
        <v>212.16666666666666</v>
      </c>
      <c r="P3034" s="9">
        <f t="shared" si="330"/>
        <v>13.542553191489361</v>
      </c>
      <c r="Q3034" t="s">
        <v>8336</v>
      </c>
      <c r="R3034" t="s">
        <v>8352</v>
      </c>
      <c r="S3034" s="13">
        <f t="shared" si="331"/>
        <v>41767.442013888889</v>
      </c>
      <c r="T3034" s="14">
        <f t="shared" si="332"/>
        <v>41788.534722222219</v>
      </c>
      <c r="U3034" s="13" t="str">
        <f t="shared" si="333"/>
        <v>May</v>
      </c>
      <c r="V3034" t="str">
        <f t="shared" si="334"/>
        <v>May</v>
      </c>
      <c r="W3034" t="str">
        <f t="shared" si="335"/>
        <v>2014</v>
      </c>
    </row>
    <row r="3035" spans="1:23" ht="45" x14ac:dyDescent="0.2">
      <c r="A3035">
        <v>2335</v>
      </c>
      <c r="B3035" s="3" t="s">
        <v>2336</v>
      </c>
      <c r="C3035" s="3" t="s">
        <v>6445</v>
      </c>
      <c r="D3035">
        <v>25000</v>
      </c>
      <c r="E3035">
        <v>25568</v>
      </c>
      <c r="F3035" t="s">
        <v>8219</v>
      </c>
      <c r="G3035" t="s">
        <v>8224</v>
      </c>
      <c r="H3035" t="s">
        <v>8246</v>
      </c>
      <c r="I3035">
        <v>1402494243</v>
      </c>
      <c r="J3035">
        <v>1399902243</v>
      </c>
      <c r="K3035" t="b">
        <v>1</v>
      </c>
      <c r="L3035">
        <v>221</v>
      </c>
      <c r="M3035" t="b">
        <v>1</v>
      </c>
      <c r="N3035" t="s">
        <v>8298</v>
      </c>
      <c r="O3035" s="8">
        <f t="shared" si="329"/>
        <v>102.27200000000001</v>
      </c>
      <c r="P3035" s="9">
        <f t="shared" si="330"/>
        <v>115.69230769230769</v>
      </c>
      <c r="Q3035" t="s">
        <v>8336</v>
      </c>
      <c r="R3035" t="s">
        <v>8352</v>
      </c>
      <c r="S3035" s="13">
        <f t="shared" si="331"/>
        <v>41771.363923611112</v>
      </c>
      <c r="T3035" s="14">
        <f t="shared" si="332"/>
        <v>41801.363923611112</v>
      </c>
      <c r="U3035" s="13" t="str">
        <f t="shared" si="333"/>
        <v>May</v>
      </c>
      <c r="V3035" t="str">
        <f t="shared" si="334"/>
        <v>Jun</v>
      </c>
      <c r="W3035" t="str">
        <f t="shared" si="335"/>
        <v>2014</v>
      </c>
    </row>
    <row r="3036" spans="1:23" ht="30" x14ac:dyDescent="0.2">
      <c r="A3036">
        <v>2337</v>
      </c>
      <c r="B3036" s="3" t="s">
        <v>2338</v>
      </c>
      <c r="C3036" s="3" t="s">
        <v>6447</v>
      </c>
      <c r="D3036">
        <v>12000</v>
      </c>
      <c r="E3036">
        <v>13279</v>
      </c>
      <c r="F3036" t="s">
        <v>8219</v>
      </c>
      <c r="G3036" t="s">
        <v>8224</v>
      </c>
      <c r="H3036" t="s">
        <v>8246</v>
      </c>
      <c r="I3036">
        <v>1403796143</v>
      </c>
      <c r="J3036">
        <v>1401204143</v>
      </c>
      <c r="K3036" t="b">
        <v>1</v>
      </c>
      <c r="L3036">
        <v>179</v>
      </c>
      <c r="M3036" t="b">
        <v>1</v>
      </c>
      <c r="N3036" t="s">
        <v>8298</v>
      </c>
      <c r="O3036" s="8">
        <f t="shared" si="329"/>
        <v>110.65833333333333</v>
      </c>
      <c r="P3036" s="9">
        <f t="shared" si="330"/>
        <v>74.184357541899445</v>
      </c>
      <c r="Q3036" t="s">
        <v>8336</v>
      </c>
      <c r="R3036" t="s">
        <v>8352</v>
      </c>
      <c r="S3036" s="13">
        <f t="shared" si="331"/>
        <v>41786.432210648149</v>
      </c>
      <c r="T3036" s="14">
        <f t="shared" si="332"/>
        <v>41816.432210648149</v>
      </c>
      <c r="U3036" s="13" t="str">
        <f t="shared" si="333"/>
        <v>May</v>
      </c>
      <c r="V3036" t="str">
        <f t="shared" si="334"/>
        <v>Jun</v>
      </c>
      <c r="W3036" t="str">
        <f t="shared" si="335"/>
        <v>2014</v>
      </c>
    </row>
    <row r="3037" spans="1:23" ht="45" x14ac:dyDescent="0.2">
      <c r="A3037">
        <v>2338</v>
      </c>
      <c r="B3037" s="3" t="s">
        <v>2339</v>
      </c>
      <c r="C3037" s="3" t="s">
        <v>6448</v>
      </c>
      <c r="D3037">
        <v>15000</v>
      </c>
      <c r="E3037">
        <v>15171.5</v>
      </c>
      <c r="F3037" t="s">
        <v>8219</v>
      </c>
      <c r="G3037" t="s">
        <v>8224</v>
      </c>
      <c r="H3037" t="s">
        <v>8246</v>
      </c>
      <c r="I3037">
        <v>1404077484</v>
      </c>
      <c r="J3037">
        <v>1401485484</v>
      </c>
      <c r="K3037" t="b">
        <v>1</v>
      </c>
      <c r="L3037">
        <v>123</v>
      </c>
      <c r="M3037" t="b">
        <v>1</v>
      </c>
      <c r="N3037" t="s">
        <v>8298</v>
      </c>
      <c r="O3037" s="8">
        <f t="shared" si="329"/>
        <v>101.14333333333335</v>
      </c>
      <c r="P3037" s="9">
        <f t="shared" si="330"/>
        <v>123.34552845528455</v>
      </c>
      <c r="Q3037" t="s">
        <v>8336</v>
      </c>
      <c r="R3037" t="s">
        <v>8352</v>
      </c>
      <c r="S3037" s="13">
        <f t="shared" si="331"/>
        <v>41789.688472222224</v>
      </c>
      <c r="T3037" s="14">
        <f t="shared" si="332"/>
        <v>41819.688472222224</v>
      </c>
      <c r="U3037" s="13" t="str">
        <f t="shared" si="333"/>
        <v>May</v>
      </c>
      <c r="V3037" t="str">
        <f t="shared" si="334"/>
        <v>Jun</v>
      </c>
      <c r="W3037" t="str">
        <f t="shared" si="335"/>
        <v>2014</v>
      </c>
    </row>
    <row r="3038" spans="1:23" ht="45" x14ac:dyDescent="0.2">
      <c r="A3038">
        <v>2458</v>
      </c>
      <c r="B3038" s="3" t="s">
        <v>2459</v>
      </c>
      <c r="C3038" s="3" t="s">
        <v>6568</v>
      </c>
      <c r="D3038">
        <v>5000</v>
      </c>
      <c r="E3038">
        <v>5509</v>
      </c>
      <c r="F3038" t="s">
        <v>8219</v>
      </c>
      <c r="G3038" t="s">
        <v>8224</v>
      </c>
      <c r="H3038" t="s">
        <v>8246</v>
      </c>
      <c r="I3038">
        <v>1465498800</v>
      </c>
      <c r="J3038">
        <v>1462481718</v>
      </c>
      <c r="K3038" t="b">
        <v>0</v>
      </c>
      <c r="L3038">
        <v>80</v>
      </c>
      <c r="M3038" t="b">
        <v>1</v>
      </c>
      <c r="N3038" t="s">
        <v>8298</v>
      </c>
      <c r="O3038" s="8">
        <f t="shared" si="329"/>
        <v>110.17999999999999</v>
      </c>
      <c r="P3038" s="9">
        <f t="shared" si="330"/>
        <v>68.862499999999997</v>
      </c>
      <c r="Q3038" t="s">
        <v>8336</v>
      </c>
      <c r="R3038" t="s">
        <v>8352</v>
      </c>
      <c r="S3038" s="13">
        <f t="shared" si="331"/>
        <v>42495.663402777776</v>
      </c>
      <c r="T3038" s="14">
        <f t="shared" si="332"/>
        <v>42530.583333333336</v>
      </c>
      <c r="U3038" s="13" t="str">
        <f t="shared" si="333"/>
        <v>May</v>
      </c>
      <c r="V3038" t="str">
        <f t="shared" si="334"/>
        <v>Jun</v>
      </c>
      <c r="W3038" t="str">
        <f t="shared" si="335"/>
        <v>2016</v>
      </c>
    </row>
    <row r="3039" spans="1:23" ht="30" x14ac:dyDescent="0.2">
      <c r="A3039">
        <v>2475</v>
      </c>
      <c r="B3039" s="3" t="s">
        <v>2476</v>
      </c>
      <c r="C3039" s="3" t="s">
        <v>6585</v>
      </c>
      <c r="D3039">
        <v>2500</v>
      </c>
      <c r="E3039">
        <v>2618</v>
      </c>
      <c r="F3039" t="s">
        <v>8219</v>
      </c>
      <c r="G3039" t="s">
        <v>8224</v>
      </c>
      <c r="H3039" t="s">
        <v>8246</v>
      </c>
      <c r="I3039">
        <v>1278799200</v>
      </c>
      <c r="J3039">
        <v>1273647255</v>
      </c>
      <c r="K3039" t="b">
        <v>0</v>
      </c>
      <c r="L3039">
        <v>81</v>
      </c>
      <c r="M3039" t="b">
        <v>1</v>
      </c>
      <c r="N3039" t="s">
        <v>8279</v>
      </c>
      <c r="O3039" s="8">
        <f t="shared" si="329"/>
        <v>104.71999999999998</v>
      </c>
      <c r="P3039" s="9">
        <f t="shared" si="330"/>
        <v>32.320987654320987</v>
      </c>
      <c r="Q3039" t="s">
        <v>8325</v>
      </c>
      <c r="R3039" t="s">
        <v>8329</v>
      </c>
      <c r="S3039" s="13">
        <f t="shared" si="331"/>
        <v>40310.079340277771</v>
      </c>
      <c r="T3039" s="14">
        <f t="shared" si="332"/>
        <v>40369.708333333328</v>
      </c>
      <c r="U3039" s="13" t="str">
        <f t="shared" si="333"/>
        <v>May</v>
      </c>
      <c r="V3039" t="str">
        <f t="shared" si="334"/>
        <v>Jul</v>
      </c>
      <c r="W3039" t="str">
        <f t="shared" si="335"/>
        <v>2010</v>
      </c>
    </row>
    <row r="3040" spans="1:23" ht="45" x14ac:dyDescent="0.2">
      <c r="A3040">
        <v>2495</v>
      </c>
      <c r="B3040" s="3" t="s">
        <v>2495</v>
      </c>
      <c r="C3040" s="3" t="s">
        <v>6605</v>
      </c>
      <c r="D3040">
        <v>1500</v>
      </c>
      <c r="E3040">
        <v>1913.05</v>
      </c>
      <c r="F3040" t="s">
        <v>8219</v>
      </c>
      <c r="G3040" t="s">
        <v>8224</v>
      </c>
      <c r="H3040" t="s">
        <v>8246</v>
      </c>
      <c r="I3040">
        <v>1339022575</v>
      </c>
      <c r="J3040">
        <v>1336430575</v>
      </c>
      <c r="K3040" t="b">
        <v>0</v>
      </c>
      <c r="L3040">
        <v>42</v>
      </c>
      <c r="M3040" t="b">
        <v>1</v>
      </c>
      <c r="N3040" t="s">
        <v>8279</v>
      </c>
      <c r="O3040" s="8">
        <f t="shared" si="329"/>
        <v>127.53666666666665</v>
      </c>
      <c r="P3040" s="9">
        <f t="shared" si="330"/>
        <v>45.548809523809524</v>
      </c>
      <c r="Q3040" t="s">
        <v>8325</v>
      </c>
      <c r="R3040" t="s">
        <v>8329</v>
      </c>
      <c r="S3040" s="13">
        <f t="shared" si="331"/>
        <v>41036.738136574073</v>
      </c>
      <c r="T3040" s="14">
        <f t="shared" si="332"/>
        <v>41066.738136574073</v>
      </c>
      <c r="U3040" s="13" t="str">
        <f t="shared" si="333"/>
        <v>May</v>
      </c>
      <c r="V3040" t="str">
        <f t="shared" si="334"/>
        <v>Jun</v>
      </c>
      <c r="W3040" t="str">
        <f t="shared" si="335"/>
        <v>2012</v>
      </c>
    </row>
    <row r="3041" spans="1:23" ht="45" x14ac:dyDescent="0.2">
      <c r="A3041">
        <v>2500</v>
      </c>
      <c r="B3041" s="3" t="s">
        <v>2500</v>
      </c>
      <c r="C3041" s="3" t="s">
        <v>6610</v>
      </c>
      <c r="D3041">
        <v>600</v>
      </c>
      <c r="E3041">
        <v>680</v>
      </c>
      <c r="F3041" t="s">
        <v>8219</v>
      </c>
      <c r="G3041" t="s">
        <v>8224</v>
      </c>
      <c r="H3041" t="s">
        <v>8246</v>
      </c>
      <c r="I3041">
        <v>1340476375</v>
      </c>
      <c r="J3041">
        <v>1337884375</v>
      </c>
      <c r="K3041" t="b">
        <v>0</v>
      </c>
      <c r="L3041">
        <v>29</v>
      </c>
      <c r="M3041" t="b">
        <v>1</v>
      </c>
      <c r="N3041" t="s">
        <v>8279</v>
      </c>
      <c r="O3041" s="8">
        <f t="shared" si="329"/>
        <v>113.33333333333333</v>
      </c>
      <c r="P3041" s="9">
        <f t="shared" si="330"/>
        <v>23.448275862068964</v>
      </c>
      <c r="Q3041" t="s">
        <v>8325</v>
      </c>
      <c r="R3041" t="s">
        <v>8329</v>
      </c>
      <c r="S3041" s="13">
        <f t="shared" si="331"/>
        <v>41053.564525462956</v>
      </c>
      <c r="T3041" s="14">
        <f t="shared" si="332"/>
        <v>41083.564525462956</v>
      </c>
      <c r="U3041" s="13" t="str">
        <f t="shared" si="333"/>
        <v>May</v>
      </c>
      <c r="V3041" t="str">
        <f t="shared" si="334"/>
        <v>Jun</v>
      </c>
      <c r="W3041" t="str">
        <f t="shared" si="335"/>
        <v>2012</v>
      </c>
    </row>
    <row r="3042" spans="1:23" ht="45" x14ac:dyDescent="0.2">
      <c r="A3042">
        <v>2525</v>
      </c>
      <c r="B3042" s="3" t="s">
        <v>2525</v>
      </c>
      <c r="C3042" s="3" t="s">
        <v>6635</v>
      </c>
      <c r="D3042">
        <v>8000</v>
      </c>
      <c r="E3042">
        <v>8026</v>
      </c>
      <c r="F3042" t="s">
        <v>8219</v>
      </c>
      <c r="G3042" t="s">
        <v>8224</v>
      </c>
      <c r="H3042" t="s">
        <v>8246</v>
      </c>
      <c r="I3042">
        <v>1340914571</v>
      </c>
      <c r="J3042">
        <v>1338322571</v>
      </c>
      <c r="K3042" t="b">
        <v>0</v>
      </c>
      <c r="L3042">
        <v>80</v>
      </c>
      <c r="M3042" t="b">
        <v>1</v>
      </c>
      <c r="N3042" t="s">
        <v>8300</v>
      </c>
      <c r="O3042" s="8">
        <f t="shared" si="329"/>
        <v>100.325</v>
      </c>
      <c r="P3042" s="9">
        <f t="shared" si="330"/>
        <v>100.325</v>
      </c>
      <c r="Q3042" t="s">
        <v>8325</v>
      </c>
      <c r="R3042" t="s">
        <v>8354</v>
      </c>
      <c r="S3042" s="13">
        <f t="shared" si="331"/>
        <v>41058.636238425919</v>
      </c>
      <c r="T3042" s="14">
        <f t="shared" si="332"/>
        <v>41088.636238425919</v>
      </c>
      <c r="U3042" s="13" t="str">
        <f t="shared" si="333"/>
        <v>May</v>
      </c>
      <c r="V3042" t="str">
        <f t="shared" si="334"/>
        <v>Jun</v>
      </c>
      <c r="W3042" t="str">
        <f t="shared" si="335"/>
        <v>2012</v>
      </c>
    </row>
    <row r="3043" spans="1:23" ht="45" x14ac:dyDescent="0.2">
      <c r="A3043">
        <v>2605</v>
      </c>
      <c r="B3043" s="3" t="s">
        <v>2605</v>
      </c>
      <c r="C3043" s="3" t="s">
        <v>6715</v>
      </c>
      <c r="D3043">
        <v>100000</v>
      </c>
      <c r="E3043">
        <v>107421.57</v>
      </c>
      <c r="F3043" t="s">
        <v>8219</v>
      </c>
      <c r="G3043" t="s">
        <v>8224</v>
      </c>
      <c r="H3043" t="s">
        <v>8246</v>
      </c>
      <c r="I3043">
        <v>1466168390</v>
      </c>
      <c r="J3043">
        <v>1463576390</v>
      </c>
      <c r="K3043" t="b">
        <v>1</v>
      </c>
      <c r="L3043">
        <v>1762</v>
      </c>
      <c r="M3043" t="b">
        <v>1</v>
      </c>
      <c r="N3043" t="s">
        <v>8301</v>
      </c>
      <c r="O3043" s="8">
        <f t="shared" si="329"/>
        <v>107.42157000000002</v>
      </c>
      <c r="P3043" s="9">
        <f t="shared" si="330"/>
        <v>60.965703745743475</v>
      </c>
      <c r="Q3043" t="s">
        <v>8319</v>
      </c>
      <c r="R3043" t="s">
        <v>8355</v>
      </c>
      <c r="S3043" s="13">
        <f t="shared" si="331"/>
        <v>42508.33321759259</v>
      </c>
      <c r="T3043" s="14">
        <f t="shared" si="332"/>
        <v>42538.33321759259</v>
      </c>
      <c r="U3043" s="13" t="str">
        <f t="shared" si="333"/>
        <v>May</v>
      </c>
      <c r="V3043" t="str">
        <f t="shared" si="334"/>
        <v>Jun</v>
      </c>
      <c r="W3043" t="str">
        <f t="shared" si="335"/>
        <v>2016</v>
      </c>
    </row>
    <row r="3044" spans="1:23" ht="45" x14ac:dyDescent="0.2">
      <c r="A3044">
        <v>2626</v>
      </c>
      <c r="B3044" s="3" t="s">
        <v>2626</v>
      </c>
      <c r="C3044" s="3" t="s">
        <v>6736</v>
      </c>
      <c r="D3044">
        <v>2500</v>
      </c>
      <c r="E3044">
        <v>2800</v>
      </c>
      <c r="F3044" t="s">
        <v>8219</v>
      </c>
      <c r="G3044" t="s">
        <v>8224</v>
      </c>
      <c r="H3044" t="s">
        <v>8246</v>
      </c>
      <c r="I3044">
        <v>1433343869</v>
      </c>
      <c r="J3044">
        <v>1430751869</v>
      </c>
      <c r="K3044" t="b">
        <v>0</v>
      </c>
      <c r="L3044">
        <v>50</v>
      </c>
      <c r="M3044" t="b">
        <v>1</v>
      </c>
      <c r="N3044" t="s">
        <v>8301</v>
      </c>
      <c r="O3044" s="8">
        <f t="shared" si="329"/>
        <v>112.00000000000001</v>
      </c>
      <c r="P3044" s="9">
        <f t="shared" si="330"/>
        <v>56</v>
      </c>
      <c r="Q3044" t="s">
        <v>8319</v>
      </c>
      <c r="R3044" t="s">
        <v>8355</v>
      </c>
      <c r="S3044" s="13">
        <f t="shared" si="331"/>
        <v>42128.41978009259</v>
      </c>
      <c r="T3044" s="14">
        <f t="shared" si="332"/>
        <v>42158.41978009259</v>
      </c>
      <c r="U3044" s="13" t="str">
        <f t="shared" si="333"/>
        <v>May</v>
      </c>
      <c r="V3044" t="str">
        <f t="shared" si="334"/>
        <v>Jun</v>
      </c>
      <c r="W3044" t="str">
        <f t="shared" si="335"/>
        <v>2015</v>
      </c>
    </row>
    <row r="3045" spans="1:23" ht="30" x14ac:dyDescent="0.2">
      <c r="A3045">
        <v>2632</v>
      </c>
      <c r="B3045" s="3" t="s">
        <v>2632</v>
      </c>
      <c r="C3045" s="3" t="s">
        <v>6742</v>
      </c>
      <c r="D3045">
        <v>1070</v>
      </c>
      <c r="E3045">
        <v>1466</v>
      </c>
      <c r="F3045" t="s">
        <v>8219</v>
      </c>
      <c r="G3045" t="s">
        <v>8224</v>
      </c>
      <c r="H3045" t="s">
        <v>8246</v>
      </c>
      <c r="I3045">
        <v>1464485339</v>
      </c>
      <c r="J3045">
        <v>1462325339</v>
      </c>
      <c r="K3045" t="b">
        <v>0</v>
      </c>
      <c r="L3045">
        <v>42</v>
      </c>
      <c r="M3045" t="b">
        <v>1</v>
      </c>
      <c r="N3045" t="s">
        <v>8301</v>
      </c>
      <c r="O3045" s="8">
        <f t="shared" si="329"/>
        <v>137.00934579439252</v>
      </c>
      <c r="P3045" s="9">
        <f t="shared" si="330"/>
        <v>34.904761904761905</v>
      </c>
      <c r="Q3045" t="s">
        <v>8319</v>
      </c>
      <c r="R3045" t="s">
        <v>8355</v>
      </c>
      <c r="S3045" s="13">
        <f t="shared" si="331"/>
        <v>42493.853460648148</v>
      </c>
      <c r="T3045" s="14">
        <f t="shared" si="332"/>
        <v>42518.853460648148</v>
      </c>
      <c r="U3045" s="13" t="str">
        <f t="shared" si="333"/>
        <v>May</v>
      </c>
      <c r="V3045" t="str">
        <f t="shared" si="334"/>
        <v>May</v>
      </c>
      <c r="W3045" t="str">
        <f t="shared" si="335"/>
        <v>2016</v>
      </c>
    </row>
    <row r="3046" spans="1:23" ht="45" x14ac:dyDescent="0.2">
      <c r="A3046">
        <v>2708</v>
      </c>
      <c r="B3046" s="3" t="s">
        <v>2708</v>
      </c>
      <c r="C3046" s="3" t="s">
        <v>6818</v>
      </c>
      <c r="D3046">
        <v>20000</v>
      </c>
      <c r="E3046">
        <v>46643.07</v>
      </c>
      <c r="F3046" t="s">
        <v>8219</v>
      </c>
      <c r="G3046" t="s">
        <v>8225</v>
      </c>
      <c r="H3046" t="s">
        <v>8247</v>
      </c>
      <c r="I3046">
        <v>1469119526</v>
      </c>
      <c r="J3046">
        <v>1463935526</v>
      </c>
      <c r="K3046" t="b">
        <v>1</v>
      </c>
      <c r="L3046">
        <v>1049</v>
      </c>
      <c r="M3046" t="b">
        <v>1</v>
      </c>
      <c r="N3046" t="s">
        <v>8303</v>
      </c>
      <c r="O3046" s="8">
        <f t="shared" si="329"/>
        <v>233.21535</v>
      </c>
      <c r="P3046" s="9">
        <f t="shared" si="330"/>
        <v>44.464318398474738</v>
      </c>
      <c r="Q3046" t="s">
        <v>8317</v>
      </c>
      <c r="R3046" t="s">
        <v>8357</v>
      </c>
      <c r="S3046" s="13">
        <f t="shared" si="331"/>
        <v>42512.489884259259</v>
      </c>
      <c r="T3046" s="14">
        <f t="shared" si="332"/>
        <v>42572.489884259259</v>
      </c>
      <c r="U3046" s="13" t="str">
        <f t="shared" si="333"/>
        <v>May</v>
      </c>
      <c r="V3046" t="str">
        <f t="shared" si="334"/>
        <v>Jul</v>
      </c>
      <c r="W3046" t="str">
        <f t="shared" si="335"/>
        <v>2016</v>
      </c>
    </row>
    <row r="3047" spans="1:23" ht="45" x14ac:dyDescent="0.2">
      <c r="A3047">
        <v>2711</v>
      </c>
      <c r="B3047" s="3" t="s">
        <v>2711</v>
      </c>
      <c r="C3047" s="3" t="s">
        <v>6821</v>
      </c>
      <c r="D3047">
        <v>3910</v>
      </c>
      <c r="E3047">
        <v>3938</v>
      </c>
      <c r="F3047" t="s">
        <v>8219</v>
      </c>
      <c r="G3047" t="s">
        <v>8225</v>
      </c>
      <c r="H3047" t="s">
        <v>8247</v>
      </c>
      <c r="I3047">
        <v>1403301660</v>
      </c>
      <c r="J3047">
        <v>1400694790</v>
      </c>
      <c r="K3047" t="b">
        <v>1</v>
      </c>
      <c r="L3047">
        <v>73</v>
      </c>
      <c r="M3047" t="b">
        <v>1</v>
      </c>
      <c r="N3047" t="s">
        <v>8303</v>
      </c>
      <c r="O3047" s="8">
        <f t="shared" si="329"/>
        <v>100.7161125319693</v>
      </c>
      <c r="P3047" s="9">
        <f t="shared" si="330"/>
        <v>53.945205479452056</v>
      </c>
      <c r="Q3047" t="s">
        <v>8317</v>
      </c>
      <c r="R3047" t="s">
        <v>8357</v>
      </c>
      <c r="S3047" s="13">
        <f t="shared" si="331"/>
        <v>41780.536921296291</v>
      </c>
      <c r="T3047" s="14">
        <f t="shared" si="332"/>
        <v>41810.709027777775</v>
      </c>
      <c r="U3047" s="13" t="str">
        <f t="shared" si="333"/>
        <v>May</v>
      </c>
      <c r="V3047" t="str">
        <f t="shared" si="334"/>
        <v>Jun</v>
      </c>
      <c r="W3047" t="str">
        <f t="shared" si="335"/>
        <v>2014</v>
      </c>
    </row>
    <row r="3048" spans="1:23" ht="45" x14ac:dyDescent="0.2">
      <c r="A3048">
        <v>2795</v>
      </c>
      <c r="B3048" s="3" t="s">
        <v>2795</v>
      </c>
      <c r="C3048" s="3" t="s">
        <v>6905</v>
      </c>
      <c r="D3048">
        <v>700</v>
      </c>
      <c r="E3048">
        <v>730</v>
      </c>
      <c r="F3048" t="s">
        <v>8219</v>
      </c>
      <c r="G3048" t="s">
        <v>8224</v>
      </c>
      <c r="H3048" t="s">
        <v>8246</v>
      </c>
      <c r="I3048">
        <v>1402095600</v>
      </c>
      <c r="J3048">
        <v>1400675841</v>
      </c>
      <c r="K3048" t="b">
        <v>0</v>
      </c>
      <c r="L3048">
        <v>20</v>
      </c>
      <c r="M3048" t="b">
        <v>1</v>
      </c>
      <c r="N3048" t="s">
        <v>8271</v>
      </c>
      <c r="O3048" s="8">
        <f t="shared" si="329"/>
        <v>104.28571428571429</v>
      </c>
      <c r="P3048" s="9">
        <f t="shared" si="330"/>
        <v>36.5</v>
      </c>
      <c r="Q3048" t="s">
        <v>8317</v>
      </c>
      <c r="R3048" t="s">
        <v>8318</v>
      </c>
      <c r="S3048" s="13">
        <f t="shared" si="331"/>
        <v>41780.317604166667</v>
      </c>
      <c r="T3048" s="14">
        <f t="shared" si="332"/>
        <v>41796.75</v>
      </c>
      <c r="U3048" s="13" t="str">
        <f t="shared" si="333"/>
        <v>May</v>
      </c>
      <c r="V3048" t="str">
        <f t="shared" si="334"/>
        <v>Jun</v>
      </c>
      <c r="W3048" t="str">
        <f t="shared" si="335"/>
        <v>2014</v>
      </c>
    </row>
    <row r="3049" spans="1:23" ht="45" x14ac:dyDescent="0.2">
      <c r="A3049">
        <v>2799</v>
      </c>
      <c r="B3049" s="3" t="s">
        <v>2799</v>
      </c>
      <c r="C3049" s="3" t="s">
        <v>6909</v>
      </c>
      <c r="D3049">
        <v>5000</v>
      </c>
      <c r="E3049">
        <v>5831.74</v>
      </c>
      <c r="F3049" t="s">
        <v>8219</v>
      </c>
      <c r="G3049" t="s">
        <v>8225</v>
      </c>
      <c r="H3049" t="s">
        <v>8247</v>
      </c>
      <c r="I3049">
        <v>1466179200</v>
      </c>
      <c r="J3049">
        <v>1463466070</v>
      </c>
      <c r="K3049" t="b">
        <v>0</v>
      </c>
      <c r="L3049">
        <v>130</v>
      </c>
      <c r="M3049" t="b">
        <v>1</v>
      </c>
      <c r="N3049" t="s">
        <v>8271</v>
      </c>
      <c r="O3049" s="8">
        <f t="shared" si="329"/>
        <v>116.6348</v>
      </c>
      <c r="P3049" s="9">
        <f t="shared" si="330"/>
        <v>44.859538461538463</v>
      </c>
      <c r="Q3049" t="s">
        <v>8317</v>
      </c>
      <c r="R3049" t="s">
        <v>8318</v>
      </c>
      <c r="S3049" s="13">
        <f t="shared" si="331"/>
        <v>42507.05636574074</v>
      </c>
      <c r="T3049" s="14">
        <f t="shared" si="332"/>
        <v>42538.458333333336</v>
      </c>
      <c r="U3049" s="13" t="str">
        <f t="shared" si="333"/>
        <v>May</v>
      </c>
      <c r="V3049" t="str">
        <f t="shared" si="334"/>
        <v>Jun</v>
      </c>
      <c r="W3049" t="str">
        <f t="shared" si="335"/>
        <v>2016</v>
      </c>
    </row>
    <row r="3050" spans="1:23" x14ac:dyDescent="0.2">
      <c r="A3050">
        <v>2807</v>
      </c>
      <c r="B3050" s="3" t="s">
        <v>2807</v>
      </c>
      <c r="C3050" s="3" t="s">
        <v>6917</v>
      </c>
      <c r="D3050">
        <v>5000</v>
      </c>
      <c r="E3050">
        <v>6300</v>
      </c>
      <c r="F3050" t="s">
        <v>8219</v>
      </c>
      <c r="G3050" t="s">
        <v>8224</v>
      </c>
      <c r="H3050" t="s">
        <v>8246</v>
      </c>
      <c r="I3050">
        <v>1435611438</v>
      </c>
      <c r="J3050">
        <v>1433019438</v>
      </c>
      <c r="K3050" t="b">
        <v>0</v>
      </c>
      <c r="L3050">
        <v>93</v>
      </c>
      <c r="M3050" t="b">
        <v>1</v>
      </c>
      <c r="N3050" t="s">
        <v>8271</v>
      </c>
      <c r="O3050" s="8">
        <f t="shared" si="329"/>
        <v>126</v>
      </c>
      <c r="P3050" s="9">
        <f t="shared" si="330"/>
        <v>67.741935483870961</v>
      </c>
      <c r="Q3050" t="s">
        <v>8317</v>
      </c>
      <c r="R3050" t="s">
        <v>8318</v>
      </c>
      <c r="S3050" s="13">
        <f t="shared" si="331"/>
        <v>42154.664791666662</v>
      </c>
      <c r="T3050" s="14">
        <f t="shared" si="332"/>
        <v>42184.664791666662</v>
      </c>
      <c r="U3050" s="13" t="str">
        <f t="shared" si="333"/>
        <v>May</v>
      </c>
      <c r="V3050" t="str">
        <f t="shared" si="334"/>
        <v>Jun</v>
      </c>
      <c r="W3050" t="str">
        <f t="shared" si="335"/>
        <v>2015</v>
      </c>
    </row>
    <row r="3051" spans="1:23" ht="45" x14ac:dyDescent="0.2">
      <c r="A3051">
        <v>2819</v>
      </c>
      <c r="B3051" s="3" t="s">
        <v>2819</v>
      </c>
      <c r="C3051" s="3" t="s">
        <v>6929</v>
      </c>
      <c r="D3051">
        <v>5000</v>
      </c>
      <c r="E3051">
        <v>5240</v>
      </c>
      <c r="F3051" t="s">
        <v>8219</v>
      </c>
      <c r="G3051" t="s">
        <v>8225</v>
      </c>
      <c r="H3051" t="s">
        <v>8247</v>
      </c>
      <c r="I3051">
        <v>1434285409</v>
      </c>
      <c r="J3051">
        <v>1431693409</v>
      </c>
      <c r="K3051" t="b">
        <v>0</v>
      </c>
      <c r="L3051">
        <v>104</v>
      </c>
      <c r="M3051" t="b">
        <v>1</v>
      </c>
      <c r="N3051" t="s">
        <v>8271</v>
      </c>
      <c r="O3051" s="8">
        <f t="shared" si="329"/>
        <v>104.80000000000001</v>
      </c>
      <c r="P3051" s="9">
        <f t="shared" si="330"/>
        <v>50.384615384615387</v>
      </c>
      <c r="Q3051" t="s">
        <v>8317</v>
      </c>
      <c r="R3051" t="s">
        <v>8318</v>
      </c>
      <c r="S3051" s="13">
        <f t="shared" si="331"/>
        <v>42139.317233796297</v>
      </c>
      <c r="T3051" s="14">
        <f t="shared" si="332"/>
        <v>42169.317233796297</v>
      </c>
      <c r="U3051" s="13" t="str">
        <f t="shared" si="333"/>
        <v>May</v>
      </c>
      <c r="V3051" t="str">
        <f t="shared" si="334"/>
        <v>Jun</v>
      </c>
      <c r="W3051" t="str">
        <f t="shared" si="335"/>
        <v>2015</v>
      </c>
    </row>
    <row r="3052" spans="1:23" ht="30" x14ac:dyDescent="0.2">
      <c r="A3052">
        <v>2824</v>
      </c>
      <c r="B3052" s="3" t="s">
        <v>2824</v>
      </c>
      <c r="C3052" s="3" t="s">
        <v>6934</v>
      </c>
      <c r="D3052">
        <v>650</v>
      </c>
      <c r="E3052">
        <v>760</v>
      </c>
      <c r="F3052" t="s">
        <v>8219</v>
      </c>
      <c r="G3052" t="s">
        <v>8224</v>
      </c>
      <c r="H3052" t="s">
        <v>8246</v>
      </c>
      <c r="I3052">
        <v>1434159780</v>
      </c>
      <c r="J3052">
        <v>1431412196</v>
      </c>
      <c r="K3052" t="b">
        <v>0</v>
      </c>
      <c r="L3052">
        <v>15</v>
      </c>
      <c r="M3052" t="b">
        <v>1</v>
      </c>
      <c r="N3052" t="s">
        <v>8271</v>
      </c>
      <c r="O3052" s="8">
        <f t="shared" si="329"/>
        <v>116.92307692307693</v>
      </c>
      <c r="P3052" s="9">
        <f t="shared" si="330"/>
        <v>50.666666666666664</v>
      </c>
      <c r="Q3052" t="s">
        <v>8317</v>
      </c>
      <c r="R3052" t="s">
        <v>8318</v>
      </c>
      <c r="S3052" s="13">
        <f t="shared" si="331"/>
        <v>42136.0624537037</v>
      </c>
      <c r="T3052" s="14">
        <f t="shared" si="332"/>
        <v>42167.863194444442</v>
      </c>
      <c r="U3052" s="13" t="str">
        <f t="shared" si="333"/>
        <v>May</v>
      </c>
      <c r="V3052" t="str">
        <f t="shared" si="334"/>
        <v>Jun</v>
      </c>
      <c r="W3052" t="str">
        <f t="shared" si="335"/>
        <v>2015</v>
      </c>
    </row>
    <row r="3053" spans="1:23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29"/>
        <v>23.62857142857143</v>
      </c>
      <c r="P3053" s="9">
        <f t="shared" si="330"/>
        <v>23.62857142857143</v>
      </c>
      <c r="Q3053" t="s">
        <v>8317</v>
      </c>
      <c r="R3053" t="s">
        <v>8357</v>
      </c>
      <c r="S3053" s="13">
        <f t="shared" si="331"/>
        <v>42744.207696759258</v>
      </c>
      <c r="T3053" s="14">
        <f t="shared" si="332"/>
        <v>42774.207696759258</v>
      </c>
      <c r="U3053" s="13" t="str">
        <f t="shared" si="333"/>
        <v>Jan</v>
      </c>
      <c r="V3053" t="str">
        <f t="shared" si="334"/>
        <v>Feb</v>
      </c>
      <c r="W3053" t="str">
        <f t="shared" si="335"/>
        <v>2017</v>
      </c>
    </row>
    <row r="3054" spans="1:23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29"/>
        <v>0.15</v>
      </c>
      <c r="P3054" s="9">
        <f t="shared" si="330"/>
        <v>37.5</v>
      </c>
      <c r="Q3054" t="s">
        <v>8317</v>
      </c>
      <c r="R3054" t="s">
        <v>8357</v>
      </c>
      <c r="S3054" s="13">
        <f t="shared" si="331"/>
        <v>42122.461736111109</v>
      </c>
      <c r="T3054" s="14">
        <f t="shared" si="332"/>
        <v>42152.457638888889</v>
      </c>
      <c r="U3054" s="13" t="str">
        <f t="shared" si="333"/>
        <v>Apr</v>
      </c>
      <c r="V3054" t="str">
        <f t="shared" si="334"/>
        <v>May</v>
      </c>
      <c r="W3054" t="str">
        <f t="shared" si="335"/>
        <v>2015</v>
      </c>
    </row>
    <row r="3055" spans="1:23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29"/>
        <v>0.4</v>
      </c>
      <c r="P3055" s="9">
        <f t="shared" si="330"/>
        <v>13.333333333333334</v>
      </c>
      <c r="Q3055" t="s">
        <v>8317</v>
      </c>
      <c r="R3055" t="s">
        <v>8357</v>
      </c>
      <c r="S3055" s="13">
        <f t="shared" si="331"/>
        <v>41862.553391203699</v>
      </c>
      <c r="T3055" s="14">
        <f t="shared" si="332"/>
        <v>41913.957638888889</v>
      </c>
      <c r="U3055" s="13" t="str">
        <f t="shared" si="333"/>
        <v>Aug</v>
      </c>
      <c r="V3055" t="str">
        <f t="shared" si="334"/>
        <v>Oct</v>
      </c>
      <c r="W3055" t="str">
        <f t="shared" si="335"/>
        <v>2014</v>
      </c>
    </row>
    <row r="3056" spans="1:23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29"/>
        <v>0</v>
      </c>
      <c r="P3056" s="9">
        <f t="shared" si="330"/>
        <v>0</v>
      </c>
      <c r="Q3056" t="s">
        <v>8317</v>
      </c>
      <c r="R3056" t="s">
        <v>8357</v>
      </c>
      <c r="S3056" s="13">
        <f t="shared" si="331"/>
        <v>42027.624467592592</v>
      </c>
      <c r="T3056" s="14">
        <f t="shared" si="332"/>
        <v>42064.836111111108</v>
      </c>
      <c r="U3056" s="13" t="str">
        <f t="shared" si="333"/>
        <v>Jan</v>
      </c>
      <c r="V3056" t="str">
        <f t="shared" si="334"/>
        <v>Mar</v>
      </c>
      <c r="W3056" t="str">
        <f t="shared" si="335"/>
        <v>2015</v>
      </c>
    </row>
    <row r="3057" spans="1:23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29"/>
        <v>5.0000000000000001E-3</v>
      </c>
      <c r="P3057" s="9">
        <f t="shared" si="330"/>
        <v>1</v>
      </c>
      <c r="Q3057" t="s">
        <v>8317</v>
      </c>
      <c r="R3057" t="s">
        <v>8357</v>
      </c>
      <c r="S3057" s="13">
        <f t="shared" si="331"/>
        <v>41953.749884259254</v>
      </c>
      <c r="T3057" s="14">
        <f t="shared" si="332"/>
        <v>42013.749884259254</v>
      </c>
      <c r="U3057" s="13" t="str">
        <f t="shared" si="333"/>
        <v>Nov</v>
      </c>
      <c r="V3057" t="str">
        <f t="shared" si="334"/>
        <v>Jan</v>
      </c>
      <c r="W3057" t="str">
        <f t="shared" si="335"/>
        <v>2014</v>
      </c>
    </row>
    <row r="3058" spans="1:23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29"/>
        <v>0</v>
      </c>
      <c r="P3058" s="9">
        <f t="shared" si="330"/>
        <v>0</v>
      </c>
      <c r="Q3058" t="s">
        <v>8317</v>
      </c>
      <c r="R3058" t="s">
        <v>8357</v>
      </c>
      <c r="S3058" s="13">
        <f t="shared" si="331"/>
        <v>41851.428055555552</v>
      </c>
      <c r="T3058" s="14">
        <f t="shared" si="332"/>
        <v>41911.428055555552</v>
      </c>
      <c r="U3058" s="13" t="str">
        <f t="shared" si="333"/>
        <v>Jul</v>
      </c>
      <c r="V3058" t="str">
        <f t="shared" si="334"/>
        <v>Sep</v>
      </c>
      <c r="W3058" t="str">
        <f t="shared" si="335"/>
        <v>2014</v>
      </c>
    </row>
    <row r="3059" spans="1:23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29"/>
        <v>0</v>
      </c>
      <c r="P3059" s="9">
        <f t="shared" si="330"/>
        <v>0</v>
      </c>
      <c r="Q3059" t="s">
        <v>8317</v>
      </c>
      <c r="R3059" t="s">
        <v>8357</v>
      </c>
      <c r="S3059" s="13">
        <f t="shared" si="331"/>
        <v>42433.442256944443</v>
      </c>
      <c r="T3059" s="14">
        <f t="shared" si="332"/>
        <v>42463.400590277779</v>
      </c>
      <c r="U3059" s="13" t="str">
        <f t="shared" si="333"/>
        <v>Mar</v>
      </c>
      <c r="V3059" t="str">
        <f t="shared" si="334"/>
        <v>Apr</v>
      </c>
      <c r="W3059" t="str">
        <f t="shared" si="335"/>
        <v>2016</v>
      </c>
    </row>
    <row r="3060" spans="1:23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29"/>
        <v>1.6666666666666666E-2</v>
      </c>
      <c r="P3060" s="9">
        <f t="shared" si="330"/>
        <v>1</v>
      </c>
      <c r="Q3060" t="s">
        <v>8317</v>
      </c>
      <c r="R3060" t="s">
        <v>8357</v>
      </c>
      <c r="S3060" s="13">
        <f t="shared" si="331"/>
        <v>42460.165972222218</v>
      </c>
      <c r="T3060" s="14">
        <f t="shared" si="332"/>
        <v>42510.165972222218</v>
      </c>
      <c r="U3060" s="13" t="str">
        <f t="shared" si="333"/>
        <v>Mar</v>
      </c>
      <c r="V3060" t="str">
        <f t="shared" si="334"/>
        <v>May</v>
      </c>
      <c r="W3060" t="str">
        <f t="shared" si="335"/>
        <v>2016</v>
      </c>
    </row>
    <row r="3061" spans="1:23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29"/>
        <v>3.0066666666666664</v>
      </c>
      <c r="P3061" s="9">
        <f t="shared" si="330"/>
        <v>41</v>
      </c>
      <c r="Q3061" t="s">
        <v>8317</v>
      </c>
      <c r="R3061" t="s">
        <v>8357</v>
      </c>
      <c r="S3061" s="13">
        <f t="shared" si="331"/>
        <v>41829.727384259255</v>
      </c>
      <c r="T3061" s="14">
        <f t="shared" si="332"/>
        <v>41859.727384259255</v>
      </c>
      <c r="U3061" s="13" t="str">
        <f t="shared" si="333"/>
        <v>Jul</v>
      </c>
      <c r="V3061" t="str">
        <f t="shared" si="334"/>
        <v>Aug</v>
      </c>
      <c r="W3061" t="str">
        <f t="shared" si="335"/>
        <v>2014</v>
      </c>
    </row>
    <row r="3062" spans="1:23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29"/>
        <v>0.15227272727272728</v>
      </c>
      <c r="P3062" s="9">
        <f t="shared" si="330"/>
        <v>55.833333333333336</v>
      </c>
      <c r="Q3062" t="s">
        <v>8317</v>
      </c>
      <c r="R3062" t="s">
        <v>8357</v>
      </c>
      <c r="S3062" s="13">
        <f t="shared" si="331"/>
        <v>42245.066365740735</v>
      </c>
      <c r="T3062" s="14">
        <f t="shared" si="332"/>
        <v>42275.066365740735</v>
      </c>
      <c r="U3062" s="13" t="str">
        <f t="shared" si="333"/>
        <v>Aug</v>
      </c>
      <c r="V3062" t="str">
        <f t="shared" si="334"/>
        <v>Sep</v>
      </c>
      <c r="W3062" t="str">
        <f t="shared" si="335"/>
        <v>2015</v>
      </c>
    </row>
    <row r="3063" spans="1:23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29"/>
        <v>0</v>
      </c>
      <c r="P3063" s="9">
        <f t="shared" si="330"/>
        <v>0</v>
      </c>
      <c r="Q3063" t="s">
        <v>8317</v>
      </c>
      <c r="R3063" t="s">
        <v>8357</v>
      </c>
      <c r="S3063" s="13">
        <f t="shared" si="331"/>
        <v>41834.575787037036</v>
      </c>
      <c r="T3063" s="14">
        <f t="shared" si="332"/>
        <v>41864.575787037036</v>
      </c>
      <c r="U3063" s="13" t="str">
        <f t="shared" si="333"/>
        <v>Jul</v>
      </c>
      <c r="V3063" t="str">
        <f t="shared" si="334"/>
        <v>Aug</v>
      </c>
      <c r="W3063" t="str">
        <f t="shared" si="335"/>
        <v>2014</v>
      </c>
    </row>
    <row r="3064" spans="1:23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29"/>
        <v>66.84</v>
      </c>
      <c r="P3064" s="9">
        <f t="shared" si="330"/>
        <v>99.761194029850742</v>
      </c>
      <c r="Q3064" t="s">
        <v>8317</v>
      </c>
      <c r="R3064" t="s">
        <v>8357</v>
      </c>
      <c r="S3064" s="13">
        <f t="shared" si="331"/>
        <v>42248.3274537037</v>
      </c>
      <c r="T3064" s="14">
        <f t="shared" si="332"/>
        <v>42277.541666666664</v>
      </c>
      <c r="U3064" s="13" t="str">
        <f t="shared" si="333"/>
        <v>Sep</v>
      </c>
      <c r="V3064" t="str">
        <f t="shared" si="334"/>
        <v>Sep</v>
      </c>
      <c r="W3064" t="str">
        <f t="shared" si="335"/>
        <v>2015</v>
      </c>
    </row>
    <row r="3065" spans="1:23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29"/>
        <v>19.566666666666666</v>
      </c>
      <c r="P3065" s="9">
        <f t="shared" si="330"/>
        <v>25.521739130434781</v>
      </c>
      <c r="Q3065" t="s">
        <v>8317</v>
      </c>
      <c r="R3065" t="s">
        <v>8357</v>
      </c>
      <c r="S3065" s="13">
        <f t="shared" si="331"/>
        <v>42630.714560185188</v>
      </c>
      <c r="T3065" s="14">
        <f t="shared" si="332"/>
        <v>42665.714560185188</v>
      </c>
      <c r="U3065" s="13" t="str">
        <f t="shared" si="333"/>
        <v>Sep</v>
      </c>
      <c r="V3065" t="str">
        <f t="shared" si="334"/>
        <v>Oct</v>
      </c>
      <c r="W3065" t="str">
        <f t="shared" si="335"/>
        <v>2016</v>
      </c>
    </row>
    <row r="3066" spans="1:23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29"/>
        <v>11.294666666666666</v>
      </c>
      <c r="P3066" s="9">
        <f t="shared" si="330"/>
        <v>117.65277777777777</v>
      </c>
      <c r="Q3066" t="s">
        <v>8317</v>
      </c>
      <c r="R3066" t="s">
        <v>8357</v>
      </c>
      <c r="S3066" s="13">
        <f t="shared" si="331"/>
        <v>42298.9218287037</v>
      </c>
      <c r="T3066" s="14">
        <f t="shared" si="332"/>
        <v>42330.082638888889</v>
      </c>
      <c r="U3066" s="13" t="str">
        <f t="shared" si="333"/>
        <v>Oct</v>
      </c>
      <c r="V3066" t="str">
        <f t="shared" si="334"/>
        <v>Nov</v>
      </c>
      <c r="W3066" t="str">
        <f t="shared" si="335"/>
        <v>2015</v>
      </c>
    </row>
    <row r="3067" spans="1:23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29"/>
        <v>0.04</v>
      </c>
      <c r="P3067" s="9">
        <f t="shared" si="330"/>
        <v>5</v>
      </c>
      <c r="Q3067" t="s">
        <v>8317</v>
      </c>
      <c r="R3067" t="s">
        <v>8357</v>
      </c>
      <c r="S3067" s="13">
        <f t="shared" si="331"/>
        <v>41824.846898148149</v>
      </c>
      <c r="T3067" s="14">
        <f t="shared" si="332"/>
        <v>41849.846898148149</v>
      </c>
      <c r="U3067" s="13" t="str">
        <f t="shared" si="333"/>
        <v>Jul</v>
      </c>
      <c r="V3067" t="str">
        <f t="shared" si="334"/>
        <v>Jul</v>
      </c>
      <c r="W3067" t="str">
        <f t="shared" si="335"/>
        <v>2014</v>
      </c>
    </row>
    <row r="3068" spans="1:23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29"/>
        <v>11.985714285714286</v>
      </c>
      <c r="P3068" s="9">
        <f t="shared" si="330"/>
        <v>2796.6666666666665</v>
      </c>
      <c r="Q3068" t="s">
        <v>8317</v>
      </c>
      <c r="R3068" t="s">
        <v>8357</v>
      </c>
      <c r="S3068" s="13">
        <f t="shared" si="331"/>
        <v>42531.020104166666</v>
      </c>
      <c r="T3068" s="14">
        <f t="shared" si="332"/>
        <v>42561.020104166666</v>
      </c>
      <c r="U3068" s="13" t="str">
        <f t="shared" si="333"/>
        <v>Jun</v>
      </c>
      <c r="V3068" t="str">
        <f t="shared" si="334"/>
        <v>Jul</v>
      </c>
      <c r="W3068" t="str">
        <f t="shared" si="335"/>
        <v>2016</v>
      </c>
    </row>
    <row r="3069" spans="1:23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29"/>
        <v>2.5</v>
      </c>
      <c r="P3069" s="9">
        <f t="shared" si="330"/>
        <v>200</v>
      </c>
      <c r="Q3069" t="s">
        <v>8317</v>
      </c>
      <c r="R3069" t="s">
        <v>8357</v>
      </c>
      <c r="S3069" s="13">
        <f t="shared" si="331"/>
        <v>42226.730081018519</v>
      </c>
      <c r="T3069" s="14">
        <f t="shared" si="332"/>
        <v>42256.730081018519</v>
      </c>
      <c r="U3069" s="13" t="str">
        <f t="shared" si="333"/>
        <v>Aug</v>
      </c>
      <c r="V3069" t="str">
        <f t="shared" si="334"/>
        <v>Sep</v>
      </c>
      <c r="W3069" t="str">
        <f t="shared" si="335"/>
        <v>2015</v>
      </c>
    </row>
    <row r="3070" spans="1:23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29"/>
        <v>6.9999999999999993E-2</v>
      </c>
      <c r="P3070" s="9">
        <f t="shared" si="330"/>
        <v>87.5</v>
      </c>
      <c r="Q3070" t="s">
        <v>8317</v>
      </c>
      <c r="R3070" t="s">
        <v>8357</v>
      </c>
      <c r="S3070" s="13">
        <f t="shared" si="331"/>
        <v>42263.483240740738</v>
      </c>
      <c r="T3070" s="14">
        <f t="shared" si="332"/>
        <v>42293.483240740738</v>
      </c>
      <c r="U3070" s="13" t="str">
        <f t="shared" si="333"/>
        <v>Sep</v>
      </c>
      <c r="V3070" t="str">
        <f t="shared" si="334"/>
        <v>Oct</v>
      </c>
      <c r="W3070" t="str">
        <f t="shared" si="335"/>
        <v>2015</v>
      </c>
    </row>
    <row r="3071" spans="1:23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29"/>
        <v>14.099999999999998</v>
      </c>
      <c r="P3071" s="9">
        <f t="shared" si="330"/>
        <v>20.142857142857142</v>
      </c>
      <c r="Q3071" t="s">
        <v>8317</v>
      </c>
      <c r="R3071" t="s">
        <v>8357</v>
      </c>
      <c r="S3071" s="13">
        <f t="shared" si="331"/>
        <v>41957.625393518516</v>
      </c>
      <c r="T3071" s="14">
        <f t="shared" si="332"/>
        <v>41987.625393518516</v>
      </c>
      <c r="U3071" s="13" t="str">
        <f t="shared" si="333"/>
        <v>Nov</v>
      </c>
      <c r="V3071" t="str">
        <f t="shared" si="334"/>
        <v>Dec</v>
      </c>
      <c r="W3071" t="str">
        <f t="shared" si="335"/>
        <v>2014</v>
      </c>
    </row>
    <row r="3072" spans="1:23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29"/>
        <v>3.34</v>
      </c>
      <c r="P3072" s="9">
        <f t="shared" si="330"/>
        <v>20.875</v>
      </c>
      <c r="Q3072" t="s">
        <v>8317</v>
      </c>
      <c r="R3072" t="s">
        <v>8357</v>
      </c>
      <c r="S3072" s="13">
        <f t="shared" si="331"/>
        <v>42690.525104166663</v>
      </c>
      <c r="T3072" s="14">
        <f t="shared" si="332"/>
        <v>42711.525104166663</v>
      </c>
      <c r="U3072" s="13" t="str">
        <f t="shared" si="333"/>
        <v>Nov</v>
      </c>
      <c r="V3072" t="str">
        <f t="shared" si="334"/>
        <v>Dec</v>
      </c>
      <c r="W3072" t="str">
        <f t="shared" si="335"/>
        <v>2016</v>
      </c>
    </row>
    <row r="3073" spans="1:23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29"/>
        <v>59.774999999999999</v>
      </c>
      <c r="P3073" s="9">
        <f t="shared" si="330"/>
        <v>61.307692307692307</v>
      </c>
      <c r="Q3073" t="s">
        <v>8317</v>
      </c>
      <c r="R3073" t="s">
        <v>8357</v>
      </c>
      <c r="S3073" s="13">
        <f t="shared" si="331"/>
        <v>42097.524085648147</v>
      </c>
      <c r="T3073" s="14">
        <f t="shared" si="332"/>
        <v>42115.040972222218</v>
      </c>
      <c r="U3073" s="13" t="str">
        <f t="shared" si="333"/>
        <v>Apr</v>
      </c>
      <c r="V3073" t="str">
        <f t="shared" si="334"/>
        <v>Apr</v>
      </c>
      <c r="W3073" t="str">
        <f t="shared" si="335"/>
        <v>2015</v>
      </c>
    </row>
    <row r="3074" spans="1:23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336">(E3074/D3074)*100</f>
        <v>1.6666666666666666E-2</v>
      </c>
      <c r="P3074" s="9">
        <f t="shared" ref="P3074:P3137" si="337">IFERROR(E3074/L3074,0)</f>
        <v>1</v>
      </c>
      <c r="Q3074" t="s">
        <v>8317</v>
      </c>
      <c r="R3074" t="s">
        <v>8357</v>
      </c>
      <c r="S3074" s="13">
        <f t="shared" ref="S3074:S3137" si="338">(J3074/86400)+25569+(-5/24)</f>
        <v>42658.482199074067</v>
      </c>
      <c r="T3074" s="14">
        <f t="shared" ref="T3074:T3137" si="339">(I3074/86400)+25569+(-5/24)</f>
        <v>42672.865277777775</v>
      </c>
      <c r="U3074" s="13" t="str">
        <f t="shared" ref="U3074:U3137" si="340">TEXT((S3074),"mmm")</f>
        <v>Oct</v>
      </c>
      <c r="V3074" t="str">
        <f t="shared" ref="V3074:V3137" si="341">TEXT((T3074),"mmm")</f>
        <v>Oct</v>
      </c>
      <c r="W3074" t="str">
        <f t="shared" ref="W3074:W3137" si="342">TEXT((S3074),"yyyy")</f>
        <v>2016</v>
      </c>
    </row>
    <row r="3075" spans="1:23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336"/>
        <v>2.3035714285714284E-2</v>
      </c>
      <c r="P3075" s="9">
        <f t="shared" si="337"/>
        <v>92.142857142857139</v>
      </c>
      <c r="Q3075" t="s">
        <v>8317</v>
      </c>
      <c r="R3075" t="s">
        <v>8357</v>
      </c>
      <c r="S3075" s="13">
        <f t="shared" si="338"/>
        <v>42111.475694444445</v>
      </c>
      <c r="T3075" s="14">
        <f t="shared" si="339"/>
        <v>42169.59652777778</v>
      </c>
      <c r="U3075" s="13" t="str">
        <f t="shared" si="340"/>
        <v>Apr</v>
      </c>
      <c r="V3075" t="str">
        <f t="shared" si="341"/>
        <v>Jun</v>
      </c>
      <c r="W3075" t="str">
        <f t="shared" si="342"/>
        <v>2015</v>
      </c>
    </row>
    <row r="3076" spans="1:23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36"/>
        <v>8.8000000000000009E-2</v>
      </c>
      <c r="P3076" s="9">
        <f t="shared" si="337"/>
        <v>7.333333333333333</v>
      </c>
      <c r="Q3076" t="s">
        <v>8317</v>
      </c>
      <c r="R3076" t="s">
        <v>8357</v>
      </c>
      <c r="S3076" s="13">
        <f t="shared" si="338"/>
        <v>42409.362951388888</v>
      </c>
      <c r="T3076" s="14">
        <f t="shared" si="339"/>
        <v>42439.362951388888</v>
      </c>
      <c r="U3076" s="13" t="str">
        <f t="shared" si="340"/>
        <v>Feb</v>
      </c>
      <c r="V3076" t="str">
        <f t="shared" si="341"/>
        <v>Mar</v>
      </c>
      <c r="W3076" t="str">
        <f t="shared" si="342"/>
        <v>2016</v>
      </c>
    </row>
    <row r="3077" spans="1:23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36"/>
        <v>8.64</v>
      </c>
      <c r="P3077" s="9">
        <f t="shared" si="337"/>
        <v>64.8</v>
      </c>
      <c r="Q3077" t="s">
        <v>8317</v>
      </c>
      <c r="R3077" t="s">
        <v>8357</v>
      </c>
      <c r="S3077" s="13">
        <f t="shared" si="338"/>
        <v>42550.89398148148</v>
      </c>
      <c r="T3077" s="14">
        <f t="shared" si="339"/>
        <v>42600.89398148148</v>
      </c>
      <c r="U3077" s="13" t="str">
        <f t="shared" si="340"/>
        <v>Jun</v>
      </c>
      <c r="V3077" t="str">
        <f t="shared" si="341"/>
        <v>Aug</v>
      </c>
      <c r="W3077" t="str">
        <f t="shared" si="342"/>
        <v>2016</v>
      </c>
    </row>
    <row r="3078" spans="1:23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36"/>
        <v>15.06</v>
      </c>
      <c r="P3078" s="9">
        <f t="shared" si="337"/>
        <v>30.12</v>
      </c>
      <c r="Q3078" t="s">
        <v>8317</v>
      </c>
      <c r="R3078" t="s">
        <v>8357</v>
      </c>
      <c r="S3078" s="13">
        <f t="shared" si="338"/>
        <v>42226.443553240737</v>
      </c>
      <c r="T3078" s="14">
        <f t="shared" si="339"/>
        <v>42286.443553240737</v>
      </c>
      <c r="U3078" s="13" t="str">
        <f t="shared" si="340"/>
        <v>Aug</v>
      </c>
      <c r="V3078" t="str">
        <f t="shared" si="341"/>
        <v>Oct</v>
      </c>
      <c r="W3078" t="str">
        <f t="shared" si="342"/>
        <v>2015</v>
      </c>
    </row>
    <row r="3079" spans="1:23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36"/>
        <v>0.47727272727272729</v>
      </c>
      <c r="P3079" s="9">
        <f t="shared" si="337"/>
        <v>52.5</v>
      </c>
      <c r="Q3079" t="s">
        <v>8317</v>
      </c>
      <c r="R3079" t="s">
        <v>8357</v>
      </c>
      <c r="S3079" s="13">
        <f t="shared" si="338"/>
        <v>42766.74858796296</v>
      </c>
      <c r="T3079" s="14">
        <f t="shared" si="339"/>
        <v>42796.74858796296</v>
      </c>
      <c r="U3079" s="13" t="str">
        <f t="shared" si="340"/>
        <v>Jan</v>
      </c>
      <c r="V3079" t="str">
        <f t="shared" si="341"/>
        <v>Mar</v>
      </c>
      <c r="W3079" t="str">
        <f t="shared" si="342"/>
        <v>2017</v>
      </c>
    </row>
    <row r="3080" spans="1:23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36"/>
        <v>0.11833333333333333</v>
      </c>
      <c r="P3080" s="9">
        <f t="shared" si="337"/>
        <v>23.666666666666668</v>
      </c>
      <c r="Q3080" t="s">
        <v>8317</v>
      </c>
      <c r="R3080" t="s">
        <v>8357</v>
      </c>
      <c r="S3080" s="13">
        <f t="shared" si="338"/>
        <v>42030.930497685178</v>
      </c>
      <c r="T3080" s="14">
        <f t="shared" si="339"/>
        <v>42060.930497685178</v>
      </c>
      <c r="U3080" s="13" t="str">
        <f t="shared" si="340"/>
        <v>Jan</v>
      </c>
      <c r="V3080" t="str">
        <f t="shared" si="341"/>
        <v>Feb</v>
      </c>
      <c r="W3080" t="str">
        <f t="shared" si="342"/>
        <v>2015</v>
      </c>
    </row>
    <row r="3081" spans="1:23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36"/>
        <v>0.8417399858735245</v>
      </c>
      <c r="P3081" s="9">
        <f t="shared" si="337"/>
        <v>415.77777777777777</v>
      </c>
      <c r="Q3081" t="s">
        <v>8317</v>
      </c>
      <c r="R3081" t="s">
        <v>8357</v>
      </c>
      <c r="S3081" s="13">
        <f t="shared" si="338"/>
        <v>42055.50503472222</v>
      </c>
      <c r="T3081" s="14">
        <f t="shared" si="339"/>
        <v>42085.463368055549</v>
      </c>
      <c r="U3081" s="13" t="str">
        <f t="shared" si="340"/>
        <v>Feb</v>
      </c>
      <c r="V3081" t="str">
        <f t="shared" si="341"/>
        <v>Mar</v>
      </c>
      <c r="W3081" t="str">
        <f t="shared" si="342"/>
        <v>2015</v>
      </c>
    </row>
    <row r="3082" spans="1:23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36"/>
        <v>1.8799999999999997E-2</v>
      </c>
      <c r="P3082" s="9">
        <f t="shared" si="337"/>
        <v>53.714285714285715</v>
      </c>
      <c r="Q3082" t="s">
        <v>8317</v>
      </c>
      <c r="R3082" t="s">
        <v>8357</v>
      </c>
      <c r="S3082" s="13">
        <f t="shared" si="338"/>
        <v>41939.8199537037</v>
      </c>
      <c r="T3082" s="14">
        <f t="shared" si="339"/>
        <v>41999.861620370364</v>
      </c>
      <c r="U3082" s="13" t="str">
        <f t="shared" si="340"/>
        <v>Oct</v>
      </c>
      <c r="V3082" t="str">
        <f t="shared" si="341"/>
        <v>Dec</v>
      </c>
      <c r="W3082" t="str">
        <f t="shared" si="342"/>
        <v>2014</v>
      </c>
    </row>
    <row r="3083" spans="1:23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36"/>
        <v>0.21029999999999999</v>
      </c>
      <c r="P3083" s="9">
        <f t="shared" si="337"/>
        <v>420.6</v>
      </c>
      <c r="Q3083" t="s">
        <v>8317</v>
      </c>
      <c r="R3083" t="s">
        <v>8357</v>
      </c>
      <c r="S3083" s="13">
        <f t="shared" si="338"/>
        <v>42236.973275462959</v>
      </c>
      <c r="T3083" s="14">
        <f t="shared" si="339"/>
        <v>42266.973275462959</v>
      </c>
      <c r="U3083" s="13" t="str">
        <f t="shared" si="340"/>
        <v>Aug</v>
      </c>
      <c r="V3083" t="str">
        <f t="shared" si="341"/>
        <v>Sep</v>
      </c>
      <c r="W3083" t="str">
        <f t="shared" si="342"/>
        <v>2015</v>
      </c>
    </row>
    <row r="3084" spans="1:23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36"/>
        <v>0</v>
      </c>
      <c r="P3084" s="9">
        <f t="shared" si="337"/>
        <v>0</v>
      </c>
      <c r="Q3084" t="s">
        <v>8317</v>
      </c>
      <c r="R3084" t="s">
        <v>8357</v>
      </c>
      <c r="S3084" s="13">
        <f t="shared" si="338"/>
        <v>42293.714652777773</v>
      </c>
      <c r="T3084" s="14">
        <f t="shared" si="339"/>
        <v>42323.756319444445</v>
      </c>
      <c r="U3084" s="13" t="str">
        <f t="shared" si="340"/>
        <v>Oct</v>
      </c>
      <c r="V3084" t="str">
        <f t="shared" si="341"/>
        <v>Nov</v>
      </c>
      <c r="W3084" t="str">
        <f t="shared" si="342"/>
        <v>2015</v>
      </c>
    </row>
    <row r="3085" spans="1:23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36"/>
        <v>0.27999999999999997</v>
      </c>
      <c r="P3085" s="9">
        <f t="shared" si="337"/>
        <v>18.666666666666668</v>
      </c>
      <c r="Q3085" t="s">
        <v>8317</v>
      </c>
      <c r="R3085" t="s">
        <v>8357</v>
      </c>
      <c r="S3085" s="13">
        <f t="shared" si="338"/>
        <v>41853.355069444442</v>
      </c>
      <c r="T3085" s="14">
        <f t="shared" si="339"/>
        <v>41883</v>
      </c>
      <c r="U3085" s="13" t="str">
        <f t="shared" si="340"/>
        <v>Aug</v>
      </c>
      <c r="V3085" t="str">
        <f t="shared" si="341"/>
        <v>Sep</v>
      </c>
      <c r="W3085" t="str">
        <f t="shared" si="342"/>
        <v>2014</v>
      </c>
    </row>
    <row r="3086" spans="1:23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36"/>
        <v>11.57920670115792</v>
      </c>
      <c r="P3086" s="9">
        <f t="shared" si="337"/>
        <v>78.333333333333329</v>
      </c>
      <c r="Q3086" t="s">
        <v>8317</v>
      </c>
      <c r="R3086" t="s">
        <v>8357</v>
      </c>
      <c r="S3086" s="13">
        <f t="shared" si="338"/>
        <v>42100.515405092585</v>
      </c>
      <c r="T3086" s="14">
        <f t="shared" si="339"/>
        <v>42129.574999999997</v>
      </c>
      <c r="U3086" s="13" t="str">
        <f t="shared" si="340"/>
        <v>Apr</v>
      </c>
      <c r="V3086" t="str">
        <f t="shared" si="341"/>
        <v>May</v>
      </c>
      <c r="W3086" t="str">
        <f t="shared" si="342"/>
        <v>2015</v>
      </c>
    </row>
    <row r="3087" spans="1:23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36"/>
        <v>2.44</v>
      </c>
      <c r="P3087" s="9">
        <f t="shared" si="337"/>
        <v>67.777777777777771</v>
      </c>
      <c r="Q3087" t="s">
        <v>8317</v>
      </c>
      <c r="R3087" t="s">
        <v>8357</v>
      </c>
      <c r="S3087" s="13">
        <f t="shared" si="338"/>
        <v>42246.675451388888</v>
      </c>
      <c r="T3087" s="14">
        <f t="shared" si="339"/>
        <v>42276.675451388888</v>
      </c>
      <c r="U3087" s="13" t="str">
        <f t="shared" si="340"/>
        <v>Aug</v>
      </c>
      <c r="V3087" t="str">
        <f t="shared" si="341"/>
        <v>Sep</v>
      </c>
      <c r="W3087" t="str">
        <f t="shared" si="342"/>
        <v>2015</v>
      </c>
    </row>
    <row r="3088" spans="1:23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36"/>
        <v>0.25</v>
      </c>
      <c r="P3088" s="9">
        <f t="shared" si="337"/>
        <v>16.666666666666668</v>
      </c>
      <c r="Q3088" t="s">
        <v>8317</v>
      </c>
      <c r="R3088" t="s">
        <v>8357</v>
      </c>
      <c r="S3088" s="13">
        <f t="shared" si="338"/>
        <v>42173.462488425925</v>
      </c>
      <c r="T3088" s="14">
        <f t="shared" si="339"/>
        <v>42233.462488425925</v>
      </c>
      <c r="U3088" s="13" t="str">
        <f t="shared" si="340"/>
        <v>Jun</v>
      </c>
      <c r="V3088" t="str">
        <f t="shared" si="341"/>
        <v>Aug</v>
      </c>
      <c r="W3088" t="str">
        <f t="shared" si="342"/>
        <v>2015</v>
      </c>
    </row>
    <row r="3089" spans="1:23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36"/>
        <v>0.625</v>
      </c>
      <c r="P3089" s="9">
        <f t="shared" si="337"/>
        <v>62.5</v>
      </c>
      <c r="Q3089" t="s">
        <v>8317</v>
      </c>
      <c r="R3089" t="s">
        <v>8357</v>
      </c>
      <c r="S3089" s="13">
        <f t="shared" si="338"/>
        <v>42664.942013888889</v>
      </c>
      <c r="T3089" s="14">
        <f t="shared" si="339"/>
        <v>42724.983680555553</v>
      </c>
      <c r="U3089" s="13" t="str">
        <f t="shared" si="340"/>
        <v>Oct</v>
      </c>
      <c r="V3089" t="str">
        <f t="shared" si="341"/>
        <v>Dec</v>
      </c>
      <c r="W3089" t="str">
        <f t="shared" si="342"/>
        <v>2016</v>
      </c>
    </row>
    <row r="3090" spans="1:23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36"/>
        <v>0.19384615384615383</v>
      </c>
      <c r="P3090" s="9">
        <f t="shared" si="337"/>
        <v>42</v>
      </c>
      <c r="Q3090" t="s">
        <v>8317</v>
      </c>
      <c r="R3090" t="s">
        <v>8357</v>
      </c>
      <c r="S3090" s="13">
        <f t="shared" si="338"/>
        <v>41981.363969907405</v>
      </c>
      <c r="T3090" s="14">
        <f t="shared" si="339"/>
        <v>42012.361805555549</v>
      </c>
      <c r="U3090" s="13" t="str">
        <f t="shared" si="340"/>
        <v>Dec</v>
      </c>
      <c r="V3090" t="str">
        <f t="shared" si="341"/>
        <v>Jan</v>
      </c>
      <c r="W3090" t="str">
        <f t="shared" si="342"/>
        <v>2014</v>
      </c>
    </row>
    <row r="3091" spans="1:23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36"/>
        <v>23.416</v>
      </c>
      <c r="P3091" s="9">
        <f t="shared" si="337"/>
        <v>130.0888888888889</v>
      </c>
      <c r="Q3091" t="s">
        <v>8317</v>
      </c>
      <c r="R3091" t="s">
        <v>8357</v>
      </c>
      <c r="S3091" s="13">
        <f t="shared" si="338"/>
        <v>42528.334293981483</v>
      </c>
      <c r="T3091" s="14">
        <f t="shared" si="339"/>
        <v>42559.874305555553</v>
      </c>
      <c r="U3091" s="13" t="str">
        <f t="shared" si="340"/>
        <v>Jun</v>
      </c>
      <c r="V3091" t="str">
        <f t="shared" si="341"/>
        <v>Jul</v>
      </c>
      <c r="W3091" t="str">
        <f t="shared" si="342"/>
        <v>2016</v>
      </c>
    </row>
    <row r="3092" spans="1:23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36"/>
        <v>5.0808888888888886</v>
      </c>
      <c r="P3092" s="9">
        <f t="shared" si="337"/>
        <v>1270.2222222222222</v>
      </c>
      <c r="Q3092" t="s">
        <v>8317</v>
      </c>
      <c r="R3092" t="s">
        <v>8357</v>
      </c>
      <c r="S3092" s="13">
        <f t="shared" si="338"/>
        <v>42065.610474537032</v>
      </c>
      <c r="T3092" s="14">
        <f t="shared" si="339"/>
        <v>42125.568807870368</v>
      </c>
      <c r="U3092" s="13" t="str">
        <f t="shared" si="340"/>
        <v>Mar</v>
      </c>
      <c r="V3092" t="str">
        <f t="shared" si="341"/>
        <v>May</v>
      </c>
      <c r="W3092" t="str">
        <f t="shared" si="342"/>
        <v>2015</v>
      </c>
    </row>
    <row r="3093" spans="1:23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36"/>
        <v>15.920000000000002</v>
      </c>
      <c r="P3093" s="9">
        <f t="shared" si="337"/>
        <v>88.444444444444443</v>
      </c>
      <c r="Q3093" t="s">
        <v>8317</v>
      </c>
      <c r="R3093" t="s">
        <v>8357</v>
      </c>
      <c r="S3093" s="13">
        <f t="shared" si="338"/>
        <v>42566.740081018514</v>
      </c>
      <c r="T3093" s="14">
        <f t="shared" si="339"/>
        <v>42596.740081018514</v>
      </c>
      <c r="U3093" s="13" t="str">
        <f t="shared" si="340"/>
        <v>Jul</v>
      </c>
      <c r="V3093" t="str">
        <f t="shared" si="341"/>
        <v>Aug</v>
      </c>
      <c r="W3093" t="str">
        <f t="shared" si="342"/>
        <v>2016</v>
      </c>
    </row>
    <row r="3094" spans="1:23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36"/>
        <v>1.1831900000000002</v>
      </c>
      <c r="P3094" s="9">
        <f t="shared" si="337"/>
        <v>56.342380952380957</v>
      </c>
      <c r="Q3094" t="s">
        <v>8317</v>
      </c>
      <c r="R3094" t="s">
        <v>8357</v>
      </c>
      <c r="S3094" s="13">
        <f t="shared" si="338"/>
        <v>42255.41101851852</v>
      </c>
      <c r="T3094" s="14">
        <f t="shared" si="339"/>
        <v>42292.708333333336</v>
      </c>
      <c r="U3094" s="13" t="str">
        <f t="shared" si="340"/>
        <v>Sep</v>
      </c>
      <c r="V3094" t="str">
        <f t="shared" si="341"/>
        <v>Oct</v>
      </c>
      <c r="W3094" t="str">
        <f t="shared" si="342"/>
        <v>2015</v>
      </c>
    </row>
    <row r="3095" spans="1:23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36"/>
        <v>22.75</v>
      </c>
      <c r="P3095" s="9">
        <f t="shared" si="337"/>
        <v>53.529411764705884</v>
      </c>
      <c r="Q3095" t="s">
        <v>8317</v>
      </c>
      <c r="R3095" t="s">
        <v>8357</v>
      </c>
      <c r="S3095" s="13">
        <f t="shared" si="338"/>
        <v>41760.700706018521</v>
      </c>
      <c r="T3095" s="14">
        <f t="shared" si="339"/>
        <v>41790.957638888889</v>
      </c>
      <c r="U3095" s="13" t="str">
        <f t="shared" si="340"/>
        <v>May</v>
      </c>
      <c r="V3095" t="str">
        <f t="shared" si="341"/>
        <v>May</v>
      </c>
      <c r="W3095" t="str">
        <f t="shared" si="342"/>
        <v>2014</v>
      </c>
    </row>
    <row r="3096" spans="1:23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36"/>
        <v>2.5000000000000001E-2</v>
      </c>
      <c r="P3096" s="9">
        <f t="shared" si="337"/>
        <v>25</v>
      </c>
      <c r="Q3096" t="s">
        <v>8317</v>
      </c>
      <c r="R3096" t="s">
        <v>8357</v>
      </c>
      <c r="S3096" s="13">
        <f t="shared" si="338"/>
        <v>42207.587453703702</v>
      </c>
      <c r="T3096" s="14">
        <f t="shared" si="339"/>
        <v>42267.587453703702</v>
      </c>
      <c r="U3096" s="13" t="str">
        <f t="shared" si="340"/>
        <v>Jul</v>
      </c>
      <c r="V3096" t="str">
        <f t="shared" si="341"/>
        <v>Sep</v>
      </c>
      <c r="W3096" t="str">
        <f t="shared" si="342"/>
        <v>2015</v>
      </c>
    </row>
    <row r="3097" spans="1:23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36"/>
        <v>0.33512064343163539</v>
      </c>
      <c r="P3097" s="9">
        <f t="shared" si="337"/>
        <v>50</v>
      </c>
      <c r="Q3097" t="s">
        <v>8317</v>
      </c>
      <c r="R3097" t="s">
        <v>8357</v>
      </c>
      <c r="S3097" s="13">
        <f t="shared" si="338"/>
        <v>42522.81689814815</v>
      </c>
      <c r="T3097" s="14">
        <f t="shared" si="339"/>
        <v>42582.81689814815</v>
      </c>
      <c r="U3097" s="13" t="str">
        <f t="shared" si="340"/>
        <v>Jun</v>
      </c>
      <c r="V3097" t="str">
        <f t="shared" si="341"/>
        <v>Jul</v>
      </c>
      <c r="W3097" t="str">
        <f t="shared" si="342"/>
        <v>2016</v>
      </c>
    </row>
    <row r="3098" spans="1:23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36"/>
        <v>3.9750000000000001</v>
      </c>
      <c r="P3098" s="9">
        <f t="shared" si="337"/>
        <v>56.785714285714285</v>
      </c>
      <c r="Q3098" t="s">
        <v>8317</v>
      </c>
      <c r="R3098" t="s">
        <v>8357</v>
      </c>
      <c r="S3098" s="13">
        <f t="shared" si="338"/>
        <v>42114.617199074077</v>
      </c>
      <c r="T3098" s="14">
        <f t="shared" si="339"/>
        <v>42144.617199074077</v>
      </c>
      <c r="U3098" s="13" t="str">
        <f t="shared" si="340"/>
        <v>Apr</v>
      </c>
      <c r="V3098" t="str">
        <f t="shared" si="341"/>
        <v>May</v>
      </c>
      <c r="W3098" t="str">
        <f t="shared" si="342"/>
        <v>2015</v>
      </c>
    </row>
    <row r="3099" spans="1:23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36"/>
        <v>17.150000000000002</v>
      </c>
      <c r="P3099" s="9">
        <f t="shared" si="337"/>
        <v>40.833333333333336</v>
      </c>
      <c r="Q3099" t="s">
        <v>8317</v>
      </c>
      <c r="R3099" t="s">
        <v>8357</v>
      </c>
      <c r="S3099" s="13">
        <f t="shared" si="338"/>
        <v>42629.29515046296</v>
      </c>
      <c r="T3099" s="14">
        <f t="shared" si="339"/>
        <v>42650.374999999993</v>
      </c>
      <c r="U3099" s="13" t="str">
        <f t="shared" si="340"/>
        <v>Sep</v>
      </c>
      <c r="V3099" t="str">
        <f t="shared" si="341"/>
        <v>Oct</v>
      </c>
      <c r="W3099" t="str">
        <f t="shared" si="342"/>
        <v>2016</v>
      </c>
    </row>
    <row r="3100" spans="1:23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36"/>
        <v>3.6080041046690612</v>
      </c>
      <c r="P3100" s="9">
        <f t="shared" si="337"/>
        <v>65.111111111111114</v>
      </c>
      <c r="Q3100" t="s">
        <v>8317</v>
      </c>
      <c r="R3100" t="s">
        <v>8357</v>
      </c>
      <c r="S3100" s="13">
        <f t="shared" si="338"/>
        <v>42359.58390046296</v>
      </c>
      <c r="T3100" s="14">
        <f t="shared" si="339"/>
        <v>42407.803472222215</v>
      </c>
      <c r="U3100" s="13" t="str">
        <f t="shared" si="340"/>
        <v>Dec</v>
      </c>
      <c r="V3100" t="str">
        <f t="shared" si="341"/>
        <v>Feb</v>
      </c>
      <c r="W3100" t="str">
        <f t="shared" si="342"/>
        <v>2015</v>
      </c>
    </row>
    <row r="3101" spans="1:23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36"/>
        <v>13.900000000000002</v>
      </c>
      <c r="P3101" s="9">
        <f t="shared" si="337"/>
        <v>55.6</v>
      </c>
      <c r="Q3101" t="s">
        <v>8317</v>
      </c>
      <c r="R3101" t="s">
        <v>8357</v>
      </c>
      <c r="S3101" s="13">
        <f t="shared" si="338"/>
        <v>42381.981377314813</v>
      </c>
      <c r="T3101" s="14">
        <f t="shared" si="339"/>
        <v>42411.981377314813</v>
      </c>
      <c r="U3101" s="13" t="str">
        <f t="shared" si="340"/>
        <v>Jan</v>
      </c>
      <c r="V3101" t="str">
        <f t="shared" si="341"/>
        <v>Feb</v>
      </c>
      <c r="W3101" t="str">
        <f t="shared" si="342"/>
        <v>2016</v>
      </c>
    </row>
    <row r="3102" spans="1:23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36"/>
        <v>15.225</v>
      </c>
      <c r="P3102" s="9">
        <f t="shared" si="337"/>
        <v>140.53846153846155</v>
      </c>
      <c r="Q3102" t="s">
        <v>8317</v>
      </c>
      <c r="R3102" t="s">
        <v>8357</v>
      </c>
      <c r="S3102" s="13">
        <f t="shared" si="338"/>
        <v>41902.4140625</v>
      </c>
      <c r="T3102" s="14">
        <f t="shared" si="339"/>
        <v>41932.4140625</v>
      </c>
      <c r="U3102" s="13" t="str">
        <f t="shared" si="340"/>
        <v>Sep</v>
      </c>
      <c r="V3102" t="str">
        <f t="shared" si="341"/>
        <v>Oct</v>
      </c>
      <c r="W3102" t="str">
        <f t="shared" si="342"/>
        <v>2014</v>
      </c>
    </row>
    <row r="3103" spans="1:23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36"/>
        <v>12</v>
      </c>
      <c r="P3103" s="9">
        <f t="shared" si="337"/>
        <v>25</v>
      </c>
      <c r="Q3103" t="s">
        <v>8317</v>
      </c>
      <c r="R3103" t="s">
        <v>8357</v>
      </c>
      <c r="S3103" s="13">
        <f t="shared" si="338"/>
        <v>42171.175196759257</v>
      </c>
      <c r="T3103" s="14">
        <f t="shared" si="339"/>
        <v>42201.12222222222</v>
      </c>
      <c r="U3103" s="13" t="str">
        <f t="shared" si="340"/>
        <v>Jun</v>
      </c>
      <c r="V3103" t="str">
        <f t="shared" si="341"/>
        <v>Jul</v>
      </c>
      <c r="W3103" t="str">
        <f t="shared" si="342"/>
        <v>2015</v>
      </c>
    </row>
    <row r="3104" spans="1:23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36"/>
        <v>39.112499999999997</v>
      </c>
      <c r="P3104" s="9">
        <f t="shared" si="337"/>
        <v>69.533333333333331</v>
      </c>
      <c r="Q3104" t="s">
        <v>8317</v>
      </c>
      <c r="R3104" t="s">
        <v>8357</v>
      </c>
      <c r="S3104" s="13">
        <f t="shared" si="338"/>
        <v>42555.132152777776</v>
      </c>
      <c r="T3104" s="14">
        <f t="shared" si="339"/>
        <v>42605.132152777776</v>
      </c>
      <c r="U3104" s="13" t="str">
        <f t="shared" si="340"/>
        <v>Jul</v>
      </c>
      <c r="V3104" t="str">
        <f t="shared" si="341"/>
        <v>Aug</v>
      </c>
      <c r="W3104" t="str">
        <f t="shared" si="342"/>
        <v>2016</v>
      </c>
    </row>
    <row r="3105" spans="1:23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36"/>
        <v>0.26829268292682928</v>
      </c>
      <c r="P3105" s="9">
        <f t="shared" si="337"/>
        <v>5.5</v>
      </c>
      <c r="Q3105" t="s">
        <v>8317</v>
      </c>
      <c r="R3105" t="s">
        <v>8357</v>
      </c>
      <c r="S3105" s="13">
        <f t="shared" si="338"/>
        <v>42106.94798611111</v>
      </c>
      <c r="T3105" s="14">
        <f t="shared" si="339"/>
        <v>42166.94798611111</v>
      </c>
      <c r="U3105" s="13" t="str">
        <f t="shared" si="340"/>
        <v>Apr</v>
      </c>
      <c r="V3105" t="str">
        <f t="shared" si="341"/>
        <v>Jun</v>
      </c>
      <c r="W3105" t="str">
        <f t="shared" si="342"/>
        <v>2015</v>
      </c>
    </row>
    <row r="3106" spans="1:23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36"/>
        <v>29.625</v>
      </c>
      <c r="P3106" s="9">
        <f t="shared" si="337"/>
        <v>237</v>
      </c>
      <c r="Q3106" t="s">
        <v>8317</v>
      </c>
      <c r="R3106" t="s">
        <v>8357</v>
      </c>
      <c r="S3106" s="13">
        <f t="shared" si="338"/>
        <v>42006.70035879629</v>
      </c>
      <c r="T3106" s="14">
        <f t="shared" si="339"/>
        <v>42037.874999999993</v>
      </c>
      <c r="U3106" s="13" t="str">
        <f t="shared" si="340"/>
        <v>Jan</v>
      </c>
      <c r="V3106" t="str">
        <f t="shared" si="341"/>
        <v>Feb</v>
      </c>
      <c r="W3106" t="str">
        <f t="shared" si="342"/>
        <v>2015</v>
      </c>
    </row>
    <row r="3107" spans="1:23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36"/>
        <v>42.360992301112063</v>
      </c>
      <c r="P3107" s="9">
        <f t="shared" si="337"/>
        <v>79.870967741935488</v>
      </c>
      <c r="Q3107" t="s">
        <v>8317</v>
      </c>
      <c r="R3107" t="s">
        <v>8357</v>
      </c>
      <c r="S3107" s="13">
        <f t="shared" si="338"/>
        <v>41876.510601851849</v>
      </c>
      <c r="T3107" s="14">
        <f t="shared" si="339"/>
        <v>41931</v>
      </c>
      <c r="U3107" s="13" t="str">
        <f t="shared" si="340"/>
        <v>Aug</v>
      </c>
      <c r="V3107" t="str">
        <f t="shared" si="341"/>
        <v>Oct</v>
      </c>
      <c r="W3107" t="str">
        <f t="shared" si="342"/>
        <v>2014</v>
      </c>
    </row>
    <row r="3108" spans="1:23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36"/>
        <v>4.1000000000000005</v>
      </c>
      <c r="P3108" s="9">
        <f t="shared" si="337"/>
        <v>10.25</v>
      </c>
      <c r="Q3108" t="s">
        <v>8317</v>
      </c>
      <c r="R3108" t="s">
        <v>8357</v>
      </c>
      <c r="S3108" s="13">
        <f t="shared" si="338"/>
        <v>42241.220787037033</v>
      </c>
      <c r="T3108" s="14">
        <f t="shared" si="339"/>
        <v>42263.708333333336</v>
      </c>
      <c r="U3108" s="13" t="str">
        <f t="shared" si="340"/>
        <v>Aug</v>
      </c>
      <c r="V3108" t="str">
        <f t="shared" si="341"/>
        <v>Sep</v>
      </c>
      <c r="W3108" t="str">
        <f t="shared" si="342"/>
        <v>2015</v>
      </c>
    </row>
    <row r="3109" spans="1:23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36"/>
        <v>19.762499999999999</v>
      </c>
      <c r="P3109" s="9">
        <f t="shared" si="337"/>
        <v>272.58620689655174</v>
      </c>
      <c r="Q3109" t="s">
        <v>8317</v>
      </c>
      <c r="R3109" t="s">
        <v>8357</v>
      </c>
      <c r="S3109" s="13">
        <f t="shared" si="338"/>
        <v>42128.605914351851</v>
      </c>
      <c r="T3109" s="14">
        <f t="shared" si="339"/>
        <v>42135.605914351851</v>
      </c>
      <c r="U3109" s="13" t="str">
        <f t="shared" si="340"/>
        <v>May</v>
      </c>
      <c r="V3109" t="str">
        <f t="shared" si="341"/>
        <v>May</v>
      </c>
      <c r="W3109" t="str">
        <f t="shared" si="342"/>
        <v>2015</v>
      </c>
    </row>
    <row r="3110" spans="1:23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36"/>
        <v>5.1999999999999998E-2</v>
      </c>
      <c r="P3110" s="9">
        <f t="shared" si="337"/>
        <v>13</v>
      </c>
      <c r="Q3110" t="s">
        <v>8317</v>
      </c>
      <c r="R3110" t="s">
        <v>8357</v>
      </c>
      <c r="S3110" s="13">
        <f t="shared" si="338"/>
        <v>42062.47215277778</v>
      </c>
      <c r="T3110" s="14">
        <f t="shared" si="339"/>
        <v>42122.430486111109</v>
      </c>
      <c r="U3110" s="13" t="str">
        <f t="shared" si="340"/>
        <v>Feb</v>
      </c>
      <c r="V3110" t="str">
        <f t="shared" si="341"/>
        <v>Apr</v>
      </c>
      <c r="W3110" t="str">
        <f t="shared" si="342"/>
        <v>2015</v>
      </c>
    </row>
    <row r="3111" spans="1:23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36"/>
        <v>25.030188679245285</v>
      </c>
      <c r="P3111" s="9">
        <f t="shared" si="337"/>
        <v>58.184210526315788</v>
      </c>
      <c r="Q3111" t="s">
        <v>8317</v>
      </c>
      <c r="R3111" t="s">
        <v>8357</v>
      </c>
      <c r="S3111" s="13">
        <f t="shared" si="338"/>
        <v>41843.916782407403</v>
      </c>
      <c r="T3111" s="14">
        <f t="shared" si="339"/>
        <v>41878.916782407403</v>
      </c>
      <c r="U3111" s="13" t="str">
        <f t="shared" si="340"/>
        <v>Jul</v>
      </c>
      <c r="V3111" t="str">
        <f t="shared" si="341"/>
        <v>Aug</v>
      </c>
      <c r="W3111" t="str">
        <f t="shared" si="342"/>
        <v>2014</v>
      </c>
    </row>
    <row r="3112" spans="1:23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36"/>
        <v>0.04</v>
      </c>
      <c r="P3112" s="9">
        <f t="shared" si="337"/>
        <v>10</v>
      </c>
      <c r="Q3112" t="s">
        <v>8317</v>
      </c>
      <c r="R3112" t="s">
        <v>8357</v>
      </c>
      <c r="S3112" s="13">
        <f t="shared" si="338"/>
        <v>42744.823136574072</v>
      </c>
      <c r="T3112" s="14">
        <f t="shared" si="339"/>
        <v>42784.823136574072</v>
      </c>
      <c r="U3112" s="13" t="str">
        <f t="shared" si="340"/>
        <v>Jan</v>
      </c>
      <c r="V3112" t="str">
        <f t="shared" si="341"/>
        <v>Feb</v>
      </c>
      <c r="W3112" t="str">
        <f t="shared" si="342"/>
        <v>2017</v>
      </c>
    </row>
    <row r="3113" spans="1:23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36"/>
        <v>26.640000000000004</v>
      </c>
      <c r="P3113" s="9">
        <f t="shared" si="337"/>
        <v>70.10526315789474</v>
      </c>
      <c r="Q3113" t="s">
        <v>8317</v>
      </c>
      <c r="R3113" t="s">
        <v>8357</v>
      </c>
      <c r="S3113" s="13">
        <f t="shared" si="338"/>
        <v>41885.386805555558</v>
      </c>
      <c r="T3113" s="14">
        <f t="shared" si="339"/>
        <v>41916.386805555558</v>
      </c>
      <c r="U3113" s="13" t="str">
        <f t="shared" si="340"/>
        <v>Sep</v>
      </c>
      <c r="V3113" t="str">
        <f t="shared" si="341"/>
        <v>Oct</v>
      </c>
      <c r="W3113" t="str">
        <f t="shared" si="342"/>
        <v>2014</v>
      </c>
    </row>
    <row r="3114" spans="1:23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36"/>
        <v>4.7363636363636363</v>
      </c>
      <c r="P3114" s="9">
        <f t="shared" si="337"/>
        <v>57.888888888888886</v>
      </c>
      <c r="Q3114" t="s">
        <v>8317</v>
      </c>
      <c r="R3114" t="s">
        <v>8357</v>
      </c>
      <c r="S3114" s="13">
        <f t="shared" si="338"/>
        <v>42614.913587962961</v>
      </c>
      <c r="T3114" s="14">
        <f t="shared" si="339"/>
        <v>42674.913587962961</v>
      </c>
      <c r="U3114" s="13" t="str">
        <f t="shared" si="340"/>
        <v>Sep</v>
      </c>
      <c r="V3114" t="str">
        <f t="shared" si="341"/>
        <v>Oct</v>
      </c>
      <c r="W3114" t="str">
        <f t="shared" si="342"/>
        <v>2016</v>
      </c>
    </row>
    <row r="3115" spans="1:23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36"/>
        <v>4.2435339894712749</v>
      </c>
      <c r="P3115" s="9">
        <f t="shared" si="337"/>
        <v>125.27027027027027</v>
      </c>
      <c r="Q3115" t="s">
        <v>8317</v>
      </c>
      <c r="R3115" t="s">
        <v>8357</v>
      </c>
      <c r="S3115" s="13">
        <f t="shared" si="338"/>
        <v>42081.522939814815</v>
      </c>
      <c r="T3115" s="14">
        <f t="shared" si="339"/>
        <v>42111.522939814815</v>
      </c>
      <c r="U3115" s="13" t="str">
        <f t="shared" si="340"/>
        <v>Mar</v>
      </c>
      <c r="V3115" t="str">
        <f t="shared" si="341"/>
        <v>Apr</v>
      </c>
      <c r="W3115" t="str">
        <f t="shared" si="342"/>
        <v>2015</v>
      </c>
    </row>
    <row r="3116" spans="1:23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36"/>
        <v>0</v>
      </c>
      <c r="P3116" s="9">
        <f t="shared" si="337"/>
        <v>0</v>
      </c>
      <c r="Q3116" t="s">
        <v>8317</v>
      </c>
      <c r="R3116" t="s">
        <v>8357</v>
      </c>
      <c r="S3116" s="13">
        <f t="shared" si="338"/>
        <v>41843.42418981481</v>
      </c>
      <c r="T3116" s="14">
        <f t="shared" si="339"/>
        <v>41903.42418981481</v>
      </c>
      <c r="U3116" s="13" t="str">
        <f t="shared" si="340"/>
        <v>Jul</v>
      </c>
      <c r="V3116" t="str">
        <f t="shared" si="341"/>
        <v>Sep</v>
      </c>
      <c r="W3116" t="str">
        <f t="shared" si="342"/>
        <v>2014</v>
      </c>
    </row>
    <row r="3117" spans="1:23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36"/>
        <v>3</v>
      </c>
      <c r="P3117" s="9">
        <f t="shared" si="337"/>
        <v>300</v>
      </c>
      <c r="Q3117" t="s">
        <v>8317</v>
      </c>
      <c r="R3117" t="s">
        <v>8357</v>
      </c>
      <c r="S3117" s="13">
        <f t="shared" si="338"/>
        <v>42496.238738425927</v>
      </c>
      <c r="T3117" s="14">
        <f t="shared" si="339"/>
        <v>42526.238738425927</v>
      </c>
      <c r="U3117" s="13" t="str">
        <f t="shared" si="340"/>
        <v>May</v>
      </c>
      <c r="V3117" t="str">
        <f t="shared" si="341"/>
        <v>Jun</v>
      </c>
      <c r="W3117" t="str">
        <f t="shared" si="342"/>
        <v>2016</v>
      </c>
    </row>
    <row r="3118" spans="1:23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36"/>
        <v>57.333333333333336</v>
      </c>
      <c r="P3118" s="9">
        <f t="shared" si="337"/>
        <v>43</v>
      </c>
      <c r="Q3118" t="s">
        <v>8317</v>
      </c>
      <c r="R3118" t="s">
        <v>8357</v>
      </c>
      <c r="S3118" s="13">
        <f t="shared" si="338"/>
        <v>42081.30700231481</v>
      </c>
      <c r="T3118" s="14">
        <f t="shared" si="339"/>
        <v>42095.30700231481</v>
      </c>
      <c r="U3118" s="13" t="str">
        <f t="shared" si="340"/>
        <v>Mar</v>
      </c>
      <c r="V3118" t="str">
        <f t="shared" si="341"/>
        <v>Apr</v>
      </c>
      <c r="W3118" t="str">
        <f t="shared" si="342"/>
        <v>2015</v>
      </c>
    </row>
    <row r="3119" spans="1:23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36"/>
        <v>0.1</v>
      </c>
      <c r="P3119" s="9">
        <f t="shared" si="337"/>
        <v>1</v>
      </c>
      <c r="Q3119" t="s">
        <v>8317</v>
      </c>
      <c r="R3119" t="s">
        <v>8357</v>
      </c>
      <c r="S3119" s="13">
        <f t="shared" si="338"/>
        <v>42509.166203703702</v>
      </c>
      <c r="T3119" s="14">
        <f t="shared" si="339"/>
        <v>42517.341666666667</v>
      </c>
      <c r="U3119" s="13" t="str">
        <f t="shared" si="340"/>
        <v>May</v>
      </c>
      <c r="V3119" t="str">
        <f t="shared" si="341"/>
        <v>May</v>
      </c>
      <c r="W3119" t="str">
        <f t="shared" si="342"/>
        <v>2016</v>
      </c>
    </row>
    <row r="3120" spans="1:23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36"/>
        <v>0.31</v>
      </c>
      <c r="P3120" s="9">
        <f t="shared" si="337"/>
        <v>775</v>
      </c>
      <c r="Q3120" t="s">
        <v>8317</v>
      </c>
      <c r="R3120" t="s">
        <v>8357</v>
      </c>
      <c r="S3120" s="13">
        <f t="shared" si="338"/>
        <v>42534.441238425927</v>
      </c>
      <c r="T3120" s="14">
        <f t="shared" si="339"/>
        <v>42553.441238425927</v>
      </c>
      <c r="U3120" s="13" t="str">
        <f t="shared" si="340"/>
        <v>Jun</v>
      </c>
      <c r="V3120" t="str">
        <f t="shared" si="341"/>
        <v>Jul</v>
      </c>
      <c r="W3120" t="str">
        <f t="shared" si="342"/>
        <v>2016</v>
      </c>
    </row>
    <row r="3121" spans="1:23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36"/>
        <v>0.05</v>
      </c>
      <c r="P3121" s="9">
        <f t="shared" si="337"/>
        <v>5</v>
      </c>
      <c r="Q3121" t="s">
        <v>8317</v>
      </c>
      <c r="R3121" t="s">
        <v>8357</v>
      </c>
      <c r="S3121" s="13">
        <f t="shared" si="338"/>
        <v>42059.837175925924</v>
      </c>
      <c r="T3121" s="14">
        <f t="shared" si="339"/>
        <v>42089.795509259253</v>
      </c>
      <c r="U3121" s="13" t="str">
        <f t="shared" si="340"/>
        <v>Feb</v>
      </c>
      <c r="V3121" t="str">
        <f t="shared" si="341"/>
        <v>Mar</v>
      </c>
      <c r="W3121" t="str">
        <f t="shared" si="342"/>
        <v>2015</v>
      </c>
    </row>
    <row r="3122" spans="1:23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36"/>
        <v>9.8461538461538465E-3</v>
      </c>
      <c r="P3122" s="9">
        <f t="shared" si="337"/>
        <v>12.8</v>
      </c>
      <c r="Q3122" t="s">
        <v>8317</v>
      </c>
      <c r="R3122" t="s">
        <v>8357</v>
      </c>
      <c r="S3122" s="13">
        <f t="shared" si="338"/>
        <v>42435.733749999992</v>
      </c>
      <c r="T3122" s="14">
        <f t="shared" si="339"/>
        <v>42495.692083333335</v>
      </c>
      <c r="U3122" s="13" t="str">
        <f t="shared" si="340"/>
        <v>Mar</v>
      </c>
      <c r="V3122" t="str">
        <f t="shared" si="341"/>
        <v>May</v>
      </c>
      <c r="W3122" t="str">
        <f t="shared" si="342"/>
        <v>2016</v>
      </c>
    </row>
    <row r="3123" spans="1:23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36"/>
        <v>0.66666666666666674</v>
      </c>
      <c r="P3123" s="9">
        <f t="shared" si="337"/>
        <v>10</v>
      </c>
      <c r="Q3123" t="s">
        <v>8317</v>
      </c>
      <c r="R3123" t="s">
        <v>8357</v>
      </c>
      <c r="S3123" s="13">
        <f t="shared" si="338"/>
        <v>41848.471469907403</v>
      </c>
      <c r="T3123" s="14">
        <f t="shared" si="339"/>
        <v>41908.471469907403</v>
      </c>
      <c r="U3123" s="13" t="str">
        <f t="shared" si="340"/>
        <v>Jul</v>
      </c>
      <c r="V3123" t="str">
        <f t="shared" si="341"/>
        <v>Sep</v>
      </c>
      <c r="W3123" t="str">
        <f t="shared" si="342"/>
        <v>2014</v>
      </c>
    </row>
    <row r="3124" spans="1:23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36"/>
        <v>58.291457286432156</v>
      </c>
      <c r="P3124" s="9">
        <f t="shared" si="337"/>
        <v>58</v>
      </c>
      <c r="Q3124" t="s">
        <v>8317</v>
      </c>
      <c r="R3124" t="s">
        <v>8357</v>
      </c>
      <c r="S3124" s="13">
        <f t="shared" si="338"/>
        <v>42678.723749999997</v>
      </c>
      <c r="T3124" s="14">
        <f t="shared" si="339"/>
        <v>42683.765416666669</v>
      </c>
      <c r="U3124" s="13" t="str">
        <f t="shared" si="340"/>
        <v>Nov</v>
      </c>
      <c r="V3124" t="str">
        <f t="shared" si="341"/>
        <v>Nov</v>
      </c>
      <c r="W3124" t="str">
        <f t="shared" si="342"/>
        <v>2016</v>
      </c>
    </row>
    <row r="3125" spans="1:23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36"/>
        <v>68.153599999999997</v>
      </c>
      <c r="P3125" s="9">
        <f t="shared" si="337"/>
        <v>244.80459770114942</v>
      </c>
      <c r="Q3125" t="s">
        <v>8317</v>
      </c>
      <c r="R3125" t="s">
        <v>8357</v>
      </c>
      <c r="S3125" s="13">
        <f t="shared" si="338"/>
        <v>42530.784699074073</v>
      </c>
      <c r="T3125" s="14">
        <f t="shared" si="339"/>
        <v>42560.784699074073</v>
      </c>
      <c r="U3125" s="13" t="str">
        <f t="shared" si="340"/>
        <v>Jun</v>
      </c>
      <c r="V3125" t="str">
        <f t="shared" si="341"/>
        <v>Jul</v>
      </c>
      <c r="W3125" t="str">
        <f t="shared" si="342"/>
        <v>2016</v>
      </c>
    </row>
    <row r="3126" spans="1:23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36"/>
        <v>3.2499999999999999E-3</v>
      </c>
      <c r="P3126" s="9">
        <f t="shared" si="337"/>
        <v>6.5</v>
      </c>
      <c r="Q3126" t="s">
        <v>8317</v>
      </c>
      <c r="R3126" t="s">
        <v>8357</v>
      </c>
      <c r="S3126" s="13">
        <f t="shared" si="338"/>
        <v>41977.571770833332</v>
      </c>
      <c r="T3126" s="14">
        <f t="shared" si="339"/>
        <v>42037.571770833332</v>
      </c>
      <c r="U3126" s="13" t="str">
        <f t="shared" si="340"/>
        <v>Dec</v>
      </c>
      <c r="V3126" t="str">
        <f t="shared" si="341"/>
        <v>Feb</v>
      </c>
      <c r="W3126" t="str">
        <f t="shared" si="342"/>
        <v>2014</v>
      </c>
    </row>
    <row r="3127" spans="1:23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36"/>
        <v>0</v>
      </c>
      <c r="P3127" s="9">
        <f t="shared" si="337"/>
        <v>0</v>
      </c>
      <c r="Q3127" t="s">
        <v>8317</v>
      </c>
      <c r="R3127" t="s">
        <v>8357</v>
      </c>
      <c r="S3127" s="13">
        <f t="shared" si="338"/>
        <v>42345.998518518514</v>
      </c>
      <c r="T3127" s="14">
        <f t="shared" si="339"/>
        <v>42375.998518518514</v>
      </c>
      <c r="U3127" s="13" t="str">
        <f t="shared" si="340"/>
        <v>Dec</v>
      </c>
      <c r="V3127" t="str">
        <f t="shared" si="341"/>
        <v>Jan</v>
      </c>
      <c r="W3127" t="str">
        <f t="shared" si="342"/>
        <v>2015</v>
      </c>
    </row>
    <row r="3128" spans="1:23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36"/>
        <v>4.16</v>
      </c>
      <c r="P3128" s="9">
        <f t="shared" si="337"/>
        <v>61.176470588235297</v>
      </c>
      <c r="Q3128" t="s">
        <v>8317</v>
      </c>
      <c r="R3128" t="s">
        <v>8357</v>
      </c>
      <c r="S3128" s="13">
        <f t="shared" si="338"/>
        <v>42426.809745370367</v>
      </c>
      <c r="T3128" s="14">
        <f t="shared" si="339"/>
        <v>42456.768078703702</v>
      </c>
      <c r="U3128" s="13" t="str">
        <f t="shared" si="340"/>
        <v>Feb</v>
      </c>
      <c r="V3128" t="str">
        <f t="shared" si="341"/>
        <v>Mar</v>
      </c>
      <c r="W3128" t="str">
        <f t="shared" si="342"/>
        <v>2016</v>
      </c>
    </row>
    <row r="3129" spans="1:23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36"/>
        <v>0</v>
      </c>
      <c r="P3129" s="9">
        <f t="shared" si="337"/>
        <v>0</v>
      </c>
      <c r="Q3129" t="s">
        <v>8317</v>
      </c>
      <c r="R3129" t="s">
        <v>8357</v>
      </c>
      <c r="S3129" s="13">
        <f t="shared" si="338"/>
        <v>42034.648483796293</v>
      </c>
      <c r="T3129" s="14">
        <f t="shared" si="339"/>
        <v>42064.648483796293</v>
      </c>
      <c r="U3129" s="13" t="str">
        <f t="shared" si="340"/>
        <v>Jan</v>
      </c>
      <c r="V3129" t="str">
        <f t="shared" si="341"/>
        <v>Mar</v>
      </c>
      <c r="W3129" t="str">
        <f t="shared" si="342"/>
        <v>2015</v>
      </c>
    </row>
    <row r="3130" spans="1:23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36"/>
        <v>108.60666666666667</v>
      </c>
      <c r="P3130" s="9">
        <f t="shared" si="337"/>
        <v>139.23931623931625</v>
      </c>
      <c r="Q3130" t="s">
        <v>8317</v>
      </c>
      <c r="R3130" t="s">
        <v>8318</v>
      </c>
      <c r="S3130" s="13">
        <f t="shared" si="338"/>
        <v>42780.617372685178</v>
      </c>
      <c r="T3130" s="14">
        <f t="shared" si="339"/>
        <v>42810.575706018521</v>
      </c>
      <c r="U3130" s="13" t="str">
        <f t="shared" si="340"/>
        <v>Feb</v>
      </c>
      <c r="V3130" t="str">
        <f t="shared" si="341"/>
        <v>Mar</v>
      </c>
      <c r="W3130" t="str">
        <f t="shared" si="342"/>
        <v>2017</v>
      </c>
    </row>
    <row r="3131" spans="1:23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36"/>
        <v>0.8</v>
      </c>
      <c r="P3131" s="9">
        <f t="shared" si="337"/>
        <v>10</v>
      </c>
      <c r="Q3131" t="s">
        <v>8317</v>
      </c>
      <c r="R3131" t="s">
        <v>8318</v>
      </c>
      <c r="S3131" s="13">
        <f t="shared" si="338"/>
        <v>42803.634479166663</v>
      </c>
      <c r="T3131" s="14">
        <f t="shared" si="339"/>
        <v>42843.592812499999</v>
      </c>
      <c r="U3131" s="13" t="str">
        <f t="shared" si="340"/>
        <v>Mar</v>
      </c>
      <c r="V3131" t="str">
        <f t="shared" si="341"/>
        <v>Apr</v>
      </c>
      <c r="W3131" t="str">
        <f t="shared" si="342"/>
        <v>2017</v>
      </c>
    </row>
    <row r="3132" spans="1:23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36"/>
        <v>3.75</v>
      </c>
      <c r="P3132" s="9">
        <f t="shared" si="337"/>
        <v>93.75</v>
      </c>
      <c r="Q3132" t="s">
        <v>8317</v>
      </c>
      <c r="R3132" t="s">
        <v>8318</v>
      </c>
      <c r="S3132" s="13">
        <f t="shared" si="338"/>
        <v>42808.431898148141</v>
      </c>
      <c r="T3132" s="14">
        <f t="shared" si="339"/>
        <v>42838.999305555553</v>
      </c>
      <c r="U3132" s="13" t="str">
        <f t="shared" si="340"/>
        <v>Mar</v>
      </c>
      <c r="V3132" t="str">
        <f t="shared" si="341"/>
        <v>Apr</v>
      </c>
      <c r="W3132" t="str">
        <f t="shared" si="342"/>
        <v>2017</v>
      </c>
    </row>
    <row r="3133" spans="1:23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36"/>
        <v>15.731707317073171</v>
      </c>
      <c r="P3133" s="9">
        <f t="shared" si="337"/>
        <v>53.75</v>
      </c>
      <c r="Q3133" t="s">
        <v>8317</v>
      </c>
      <c r="R3133" t="s">
        <v>8318</v>
      </c>
      <c r="S3133" s="13">
        <f t="shared" si="338"/>
        <v>42803.370891203704</v>
      </c>
      <c r="T3133" s="14">
        <f t="shared" si="339"/>
        <v>42833.329224537032</v>
      </c>
      <c r="U3133" s="13" t="str">
        <f t="shared" si="340"/>
        <v>Mar</v>
      </c>
      <c r="V3133" t="str">
        <f t="shared" si="341"/>
        <v>Apr</v>
      </c>
      <c r="W3133" t="str">
        <f t="shared" si="342"/>
        <v>2017</v>
      </c>
    </row>
    <row r="3134" spans="1:23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36"/>
        <v>3.3333333333333333E-2</v>
      </c>
      <c r="P3134" s="9">
        <f t="shared" si="337"/>
        <v>10</v>
      </c>
      <c r="Q3134" t="s">
        <v>8317</v>
      </c>
      <c r="R3134" t="s">
        <v>8318</v>
      </c>
      <c r="S3134" s="13">
        <f t="shared" si="338"/>
        <v>42786.141898148147</v>
      </c>
      <c r="T3134" s="14">
        <f t="shared" si="339"/>
        <v>42846.100231481476</v>
      </c>
      <c r="U3134" s="13" t="str">
        <f t="shared" si="340"/>
        <v>Feb</v>
      </c>
      <c r="V3134" t="str">
        <f t="shared" si="341"/>
        <v>Apr</v>
      </c>
      <c r="W3134" t="str">
        <f t="shared" si="342"/>
        <v>2017</v>
      </c>
    </row>
    <row r="3135" spans="1:23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36"/>
        <v>108</v>
      </c>
      <c r="P3135" s="9">
        <f t="shared" si="337"/>
        <v>33.75</v>
      </c>
      <c r="Q3135" t="s">
        <v>8317</v>
      </c>
      <c r="R3135" t="s">
        <v>8318</v>
      </c>
      <c r="S3135" s="13">
        <f t="shared" si="338"/>
        <v>42788.356874999998</v>
      </c>
      <c r="T3135" s="14">
        <f t="shared" si="339"/>
        <v>42818.315208333333</v>
      </c>
      <c r="U3135" s="13" t="str">
        <f t="shared" si="340"/>
        <v>Feb</v>
      </c>
      <c r="V3135" t="str">
        <f t="shared" si="341"/>
        <v>Mar</v>
      </c>
      <c r="W3135" t="str">
        <f t="shared" si="342"/>
        <v>2017</v>
      </c>
    </row>
    <row r="3136" spans="1:23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36"/>
        <v>22.5</v>
      </c>
      <c r="P3136" s="9">
        <f t="shared" si="337"/>
        <v>18.75</v>
      </c>
      <c r="Q3136" t="s">
        <v>8317</v>
      </c>
      <c r="R3136" t="s">
        <v>8318</v>
      </c>
      <c r="S3136" s="13">
        <f t="shared" si="338"/>
        <v>42800.511793981474</v>
      </c>
      <c r="T3136" s="14">
        <f t="shared" si="339"/>
        <v>42821.470127314817</v>
      </c>
      <c r="U3136" s="13" t="str">
        <f t="shared" si="340"/>
        <v>Mar</v>
      </c>
      <c r="V3136" t="str">
        <f t="shared" si="341"/>
        <v>Mar</v>
      </c>
      <c r="W3136" t="str">
        <f t="shared" si="342"/>
        <v>2017</v>
      </c>
    </row>
    <row r="3137" spans="1:23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36"/>
        <v>20.849420849420849</v>
      </c>
      <c r="P3137" s="9">
        <f t="shared" si="337"/>
        <v>23.142857142857142</v>
      </c>
      <c r="Q3137" t="s">
        <v>8317</v>
      </c>
      <c r="R3137" t="s">
        <v>8318</v>
      </c>
      <c r="S3137" s="13">
        <f t="shared" si="338"/>
        <v>42806.943530092591</v>
      </c>
      <c r="T3137" s="14">
        <f t="shared" si="339"/>
        <v>42828.943530092591</v>
      </c>
      <c r="U3137" s="13" t="str">
        <f t="shared" si="340"/>
        <v>Mar</v>
      </c>
      <c r="V3137" t="str">
        <f t="shared" si="341"/>
        <v>Apr</v>
      </c>
      <c r="W3137" t="str">
        <f t="shared" si="342"/>
        <v>2017</v>
      </c>
    </row>
    <row r="3138" spans="1:23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343">(E3138/D3138)*100</f>
        <v>127.8</v>
      </c>
      <c r="P3138" s="9">
        <f t="shared" ref="P3138:P3201" si="344">IFERROR(E3138/L3138,0)</f>
        <v>29.045454545454547</v>
      </c>
      <c r="Q3138" t="s">
        <v>8317</v>
      </c>
      <c r="R3138" t="s">
        <v>8318</v>
      </c>
      <c r="S3138" s="13">
        <f t="shared" ref="S3138:S3201" si="345">(J3138/86400)+25569+(-5/24)</f>
        <v>42789.25409722222</v>
      </c>
      <c r="T3138" s="14">
        <f t="shared" ref="T3138:T3201" si="346">(I3138/86400)+25569+(-5/24)</f>
        <v>42825.749305555553</v>
      </c>
      <c r="U3138" s="13" t="str">
        <f t="shared" ref="U3138:U3201" si="347">TEXT((S3138),"mmm")</f>
        <v>Feb</v>
      </c>
      <c r="V3138" t="str">
        <f t="shared" ref="V3138:V3201" si="348">TEXT((T3138),"mmm")</f>
        <v>Mar</v>
      </c>
      <c r="W3138" t="str">
        <f t="shared" ref="W3138:W3201" si="349">TEXT((S3138),"yyyy")</f>
        <v>2017</v>
      </c>
    </row>
    <row r="3139" spans="1:23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343"/>
        <v>3.3333333333333335</v>
      </c>
      <c r="P3139" s="9">
        <f t="shared" si="344"/>
        <v>50</v>
      </c>
      <c r="Q3139" t="s">
        <v>8317</v>
      </c>
      <c r="R3139" t="s">
        <v>8318</v>
      </c>
      <c r="S3139" s="13">
        <f t="shared" si="345"/>
        <v>42807.676724537036</v>
      </c>
      <c r="T3139" s="14">
        <f t="shared" si="346"/>
        <v>42858.591666666667</v>
      </c>
      <c r="U3139" s="13" t="str">
        <f t="shared" si="347"/>
        <v>Mar</v>
      </c>
      <c r="V3139" t="str">
        <f t="shared" si="348"/>
        <v>May</v>
      </c>
      <c r="W3139" t="str">
        <f t="shared" si="349"/>
        <v>2017</v>
      </c>
    </row>
    <row r="3140" spans="1:23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43"/>
        <v>0</v>
      </c>
      <c r="P3140" s="9">
        <f t="shared" si="344"/>
        <v>0</v>
      </c>
      <c r="Q3140" t="s">
        <v>8317</v>
      </c>
      <c r="R3140" t="s">
        <v>8318</v>
      </c>
      <c r="S3140" s="13">
        <f t="shared" si="345"/>
        <v>42809.437581018516</v>
      </c>
      <c r="T3140" s="14">
        <f t="shared" si="346"/>
        <v>42828.437581018516</v>
      </c>
      <c r="U3140" s="13" t="str">
        <f t="shared" si="347"/>
        <v>Mar</v>
      </c>
      <c r="V3140" t="str">
        <f t="shared" si="348"/>
        <v>Apr</v>
      </c>
      <c r="W3140" t="str">
        <f t="shared" si="349"/>
        <v>2017</v>
      </c>
    </row>
    <row r="3141" spans="1:23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43"/>
        <v>5.4</v>
      </c>
      <c r="P3141" s="9">
        <f t="shared" si="344"/>
        <v>450</v>
      </c>
      <c r="Q3141" t="s">
        <v>8317</v>
      </c>
      <c r="R3141" t="s">
        <v>8318</v>
      </c>
      <c r="S3141" s="13">
        <f t="shared" si="345"/>
        <v>42785.062037037038</v>
      </c>
      <c r="T3141" s="14">
        <f t="shared" si="346"/>
        <v>42818.981249999997</v>
      </c>
      <c r="U3141" s="13" t="str">
        <f t="shared" si="347"/>
        <v>Feb</v>
      </c>
      <c r="V3141" t="str">
        <f t="shared" si="348"/>
        <v>Mar</v>
      </c>
      <c r="W3141" t="str">
        <f t="shared" si="349"/>
        <v>2017</v>
      </c>
    </row>
    <row r="3142" spans="1:23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43"/>
        <v>0.96</v>
      </c>
      <c r="P3142" s="9">
        <f t="shared" si="344"/>
        <v>24</v>
      </c>
      <c r="Q3142" t="s">
        <v>8317</v>
      </c>
      <c r="R3142" t="s">
        <v>8318</v>
      </c>
      <c r="S3142" s="13">
        <f t="shared" si="345"/>
        <v>42802.510451388887</v>
      </c>
      <c r="T3142" s="14">
        <f t="shared" si="346"/>
        <v>42832.468784722216</v>
      </c>
      <c r="U3142" s="13" t="str">
        <f t="shared" si="347"/>
        <v>Mar</v>
      </c>
      <c r="V3142" t="str">
        <f t="shared" si="348"/>
        <v>Apr</v>
      </c>
      <c r="W3142" t="str">
        <f t="shared" si="349"/>
        <v>2017</v>
      </c>
    </row>
    <row r="3143" spans="1:23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43"/>
        <v>51.6</v>
      </c>
      <c r="P3143" s="9">
        <f t="shared" si="344"/>
        <v>32.25</v>
      </c>
      <c r="Q3143" t="s">
        <v>8317</v>
      </c>
      <c r="R3143" t="s">
        <v>8318</v>
      </c>
      <c r="S3143" s="13">
        <f t="shared" si="345"/>
        <v>42800.544999999998</v>
      </c>
      <c r="T3143" s="14">
        <f t="shared" si="346"/>
        <v>42841.624999999993</v>
      </c>
      <c r="U3143" s="13" t="str">
        <f t="shared" si="347"/>
        <v>Mar</v>
      </c>
      <c r="V3143" t="str">
        <f t="shared" si="348"/>
        <v>Apr</v>
      </c>
      <c r="W3143" t="str">
        <f t="shared" si="349"/>
        <v>2017</v>
      </c>
    </row>
    <row r="3144" spans="1:23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43"/>
        <v>1.6363636363636365</v>
      </c>
      <c r="P3144" s="9">
        <f t="shared" si="344"/>
        <v>15</v>
      </c>
      <c r="Q3144" t="s">
        <v>8317</v>
      </c>
      <c r="R3144" t="s">
        <v>8318</v>
      </c>
      <c r="S3144" s="13">
        <f t="shared" si="345"/>
        <v>42783.304849537039</v>
      </c>
      <c r="T3144" s="14">
        <f t="shared" si="346"/>
        <v>42813.263182870367</v>
      </c>
      <c r="U3144" s="13" t="str">
        <f t="shared" si="347"/>
        <v>Feb</v>
      </c>
      <c r="V3144" t="str">
        <f t="shared" si="348"/>
        <v>Mar</v>
      </c>
      <c r="W3144" t="str">
        <f t="shared" si="349"/>
        <v>2017</v>
      </c>
    </row>
    <row r="3145" spans="1:23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43"/>
        <v>0</v>
      </c>
      <c r="P3145" s="9">
        <f t="shared" si="344"/>
        <v>0</v>
      </c>
      <c r="Q3145" t="s">
        <v>8317</v>
      </c>
      <c r="R3145" t="s">
        <v>8318</v>
      </c>
      <c r="S3145" s="13">
        <f t="shared" si="345"/>
        <v>42808.149953703702</v>
      </c>
      <c r="T3145" s="14">
        <f t="shared" si="346"/>
        <v>42834.149953703702</v>
      </c>
      <c r="U3145" s="13" t="str">
        <f t="shared" si="347"/>
        <v>Mar</v>
      </c>
      <c r="V3145" t="str">
        <f t="shared" si="348"/>
        <v>Apr</v>
      </c>
      <c r="W3145" t="str">
        <f t="shared" si="349"/>
        <v>2017</v>
      </c>
    </row>
    <row r="3146" spans="1:23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43"/>
        <v>75.400000000000006</v>
      </c>
      <c r="P3146" s="9">
        <f t="shared" si="344"/>
        <v>251.33333333333334</v>
      </c>
      <c r="Q3146" t="s">
        <v>8317</v>
      </c>
      <c r="R3146" t="s">
        <v>8318</v>
      </c>
      <c r="S3146" s="13">
        <f t="shared" si="345"/>
        <v>42796.329942129632</v>
      </c>
      <c r="T3146" s="14">
        <f t="shared" si="346"/>
        <v>42813.041666666664</v>
      </c>
      <c r="U3146" s="13" t="str">
        <f t="shared" si="347"/>
        <v>Mar</v>
      </c>
      <c r="V3146" t="str">
        <f t="shared" si="348"/>
        <v>Mar</v>
      </c>
      <c r="W3146" t="str">
        <f t="shared" si="349"/>
        <v>2017</v>
      </c>
    </row>
    <row r="3147" spans="1:23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43"/>
        <v>0</v>
      </c>
      <c r="P3147" s="9">
        <f t="shared" si="344"/>
        <v>0</v>
      </c>
      <c r="Q3147" t="s">
        <v>8317</v>
      </c>
      <c r="R3147" t="s">
        <v>8318</v>
      </c>
      <c r="S3147" s="13">
        <f t="shared" si="345"/>
        <v>42761.832569444443</v>
      </c>
      <c r="T3147" s="14">
        <f t="shared" si="346"/>
        <v>42821.790902777771</v>
      </c>
      <c r="U3147" s="13" t="str">
        <f t="shared" si="347"/>
        <v>Jan</v>
      </c>
      <c r="V3147" t="str">
        <f t="shared" si="348"/>
        <v>Mar</v>
      </c>
      <c r="W3147" t="str">
        <f t="shared" si="349"/>
        <v>2017</v>
      </c>
    </row>
    <row r="3148" spans="1:23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43"/>
        <v>10.5</v>
      </c>
      <c r="P3148" s="9">
        <f t="shared" si="344"/>
        <v>437.5</v>
      </c>
      <c r="Q3148" t="s">
        <v>8317</v>
      </c>
      <c r="R3148" t="s">
        <v>8318</v>
      </c>
      <c r="S3148" s="13">
        <f t="shared" si="345"/>
        <v>42796.474143518521</v>
      </c>
      <c r="T3148" s="14">
        <f t="shared" si="346"/>
        <v>42841.432476851849</v>
      </c>
      <c r="U3148" s="13" t="str">
        <f t="shared" si="347"/>
        <v>Mar</v>
      </c>
      <c r="V3148" t="str">
        <f t="shared" si="348"/>
        <v>Apr</v>
      </c>
      <c r="W3148" t="str">
        <f t="shared" si="349"/>
        <v>2017</v>
      </c>
    </row>
    <row r="3149" spans="1:23" ht="45" x14ac:dyDescent="0.2">
      <c r="A3149">
        <v>2827</v>
      </c>
      <c r="B3149" s="3" t="s">
        <v>2827</v>
      </c>
      <c r="C3149" s="3" t="s">
        <v>6937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1464971400</v>
      </c>
      <c r="J3149">
        <v>1462379066</v>
      </c>
      <c r="K3149" t="b">
        <v>0</v>
      </c>
      <c r="L3149">
        <v>23</v>
      </c>
      <c r="M3149" t="b">
        <v>1</v>
      </c>
      <c r="N3149" t="s">
        <v>8271</v>
      </c>
      <c r="O3149" s="8">
        <f t="shared" si="343"/>
        <v>120.24999999999999</v>
      </c>
      <c r="P3149" s="9">
        <f t="shared" si="344"/>
        <v>104.56521739130434</v>
      </c>
      <c r="Q3149" t="s">
        <v>8317</v>
      </c>
      <c r="R3149" t="s">
        <v>8318</v>
      </c>
      <c r="S3149" s="13">
        <f t="shared" si="345"/>
        <v>42494.475300925922</v>
      </c>
      <c r="T3149" s="14">
        <f t="shared" si="346"/>
        <v>42524.479166666664</v>
      </c>
      <c r="U3149" s="13" t="str">
        <f t="shared" si="347"/>
        <v>May</v>
      </c>
      <c r="V3149" t="str">
        <f t="shared" si="348"/>
        <v>Jun</v>
      </c>
      <c r="W3149" t="str">
        <f t="shared" si="349"/>
        <v>2016</v>
      </c>
    </row>
    <row r="3150" spans="1:23" ht="45" x14ac:dyDescent="0.2">
      <c r="A3150">
        <v>2829</v>
      </c>
      <c r="B3150" s="3" t="s">
        <v>2829</v>
      </c>
      <c r="C3150" s="3" t="s">
        <v>6939</v>
      </c>
      <c r="D3150">
        <v>2500</v>
      </c>
      <c r="E3150">
        <v>2663</v>
      </c>
      <c r="F3150" t="s">
        <v>8219</v>
      </c>
      <c r="G3150" t="s">
        <v>8225</v>
      </c>
      <c r="H3150" t="s">
        <v>8247</v>
      </c>
      <c r="I3150">
        <v>1464863118</v>
      </c>
      <c r="J3150">
        <v>1462443918</v>
      </c>
      <c r="K3150" t="b">
        <v>0</v>
      </c>
      <c r="L3150">
        <v>76</v>
      </c>
      <c r="M3150" t="b">
        <v>1</v>
      </c>
      <c r="N3150" t="s">
        <v>8271</v>
      </c>
      <c r="O3150" s="8">
        <f t="shared" si="343"/>
        <v>106.52</v>
      </c>
      <c r="P3150" s="9">
        <f t="shared" si="344"/>
        <v>35.039473684210527</v>
      </c>
      <c r="Q3150" t="s">
        <v>8317</v>
      </c>
      <c r="R3150" t="s">
        <v>8318</v>
      </c>
      <c r="S3150" s="13">
        <f t="shared" si="345"/>
        <v>42495.225902777776</v>
      </c>
      <c r="T3150" s="14">
        <f t="shared" si="346"/>
        <v>42523.225902777776</v>
      </c>
      <c r="U3150" s="13" t="str">
        <f t="shared" si="347"/>
        <v>May</v>
      </c>
      <c r="V3150" t="str">
        <f t="shared" si="348"/>
        <v>Jun</v>
      </c>
      <c r="W3150" t="str">
        <f t="shared" si="349"/>
        <v>2016</v>
      </c>
    </row>
    <row r="3151" spans="1:23" ht="45" x14ac:dyDescent="0.2">
      <c r="A3151">
        <v>2933</v>
      </c>
      <c r="B3151" s="3" t="s">
        <v>2933</v>
      </c>
      <c r="C3151" s="3" t="s">
        <v>7043</v>
      </c>
      <c r="D3151">
        <v>2500</v>
      </c>
      <c r="E3151">
        <v>2569</v>
      </c>
      <c r="F3151" t="s">
        <v>8219</v>
      </c>
      <c r="G3151" t="s">
        <v>8224</v>
      </c>
      <c r="H3151" t="s">
        <v>8246</v>
      </c>
      <c r="I3151">
        <v>1465081053</v>
      </c>
      <c r="J3151">
        <v>1462489053</v>
      </c>
      <c r="K3151" t="b">
        <v>0</v>
      </c>
      <c r="L3151">
        <v>54</v>
      </c>
      <c r="M3151" t="b">
        <v>1</v>
      </c>
      <c r="N3151" t="s">
        <v>8305</v>
      </c>
      <c r="O3151" s="8">
        <f t="shared" si="343"/>
        <v>102.76</v>
      </c>
      <c r="P3151" s="9">
        <f t="shared" si="344"/>
        <v>47.574074074074076</v>
      </c>
      <c r="Q3151" t="s">
        <v>8317</v>
      </c>
      <c r="R3151" t="s">
        <v>8359</v>
      </c>
      <c r="S3151" s="13">
        <f t="shared" si="345"/>
        <v>42495.748298611106</v>
      </c>
      <c r="T3151" s="14">
        <f t="shared" si="346"/>
        <v>42525.748298611106</v>
      </c>
      <c r="U3151" s="13" t="str">
        <f t="shared" si="347"/>
        <v>May</v>
      </c>
      <c r="V3151" t="str">
        <f t="shared" si="348"/>
        <v>Jun</v>
      </c>
      <c r="W3151" t="str">
        <f t="shared" si="349"/>
        <v>2016</v>
      </c>
    </row>
    <row r="3152" spans="1:23" ht="45" x14ac:dyDescent="0.2">
      <c r="A3152">
        <v>2934</v>
      </c>
      <c r="B3152" s="3" t="s">
        <v>2934</v>
      </c>
      <c r="C3152" s="3" t="s">
        <v>7044</v>
      </c>
      <c r="D3152">
        <v>2500</v>
      </c>
      <c r="E3152">
        <v>2700</v>
      </c>
      <c r="F3152" t="s">
        <v>8219</v>
      </c>
      <c r="G3152" t="s">
        <v>8229</v>
      </c>
      <c r="H3152" t="s">
        <v>8251</v>
      </c>
      <c r="I3152">
        <v>1402845364</v>
      </c>
      <c r="J3152">
        <v>1400253364</v>
      </c>
      <c r="K3152" t="b">
        <v>0</v>
      </c>
      <c r="L3152">
        <v>37</v>
      </c>
      <c r="M3152" t="b">
        <v>1</v>
      </c>
      <c r="N3152" t="s">
        <v>8305</v>
      </c>
      <c r="O3152" s="8">
        <f t="shared" si="343"/>
        <v>108</v>
      </c>
      <c r="P3152" s="9">
        <f t="shared" si="344"/>
        <v>72.972972972972968</v>
      </c>
      <c r="Q3152" t="s">
        <v>8317</v>
      </c>
      <c r="R3152" t="s">
        <v>8359</v>
      </c>
      <c r="S3152" s="13">
        <f t="shared" si="345"/>
        <v>41775.427824074075</v>
      </c>
      <c r="T3152" s="14">
        <f t="shared" si="346"/>
        <v>41805.427824074075</v>
      </c>
      <c r="U3152" s="13" t="str">
        <f t="shared" si="347"/>
        <v>May</v>
      </c>
      <c r="V3152" t="str">
        <f t="shared" si="348"/>
        <v>Jun</v>
      </c>
      <c r="W3152" t="str">
        <f t="shared" si="349"/>
        <v>2014</v>
      </c>
    </row>
    <row r="3153" spans="1:23" ht="45" x14ac:dyDescent="0.2">
      <c r="A3153">
        <v>2988</v>
      </c>
      <c r="B3153" s="3" t="s">
        <v>2988</v>
      </c>
      <c r="C3153" s="3" t="s">
        <v>7098</v>
      </c>
      <c r="D3153">
        <v>1000</v>
      </c>
      <c r="E3153">
        <v>1000</v>
      </c>
      <c r="F3153" t="s">
        <v>8219</v>
      </c>
      <c r="G3153" t="s">
        <v>8225</v>
      </c>
      <c r="H3153" t="s">
        <v>8247</v>
      </c>
      <c r="I3153">
        <v>1466412081</v>
      </c>
      <c r="J3153">
        <v>1463820081</v>
      </c>
      <c r="K3153" t="b">
        <v>0</v>
      </c>
      <c r="L3153">
        <v>28</v>
      </c>
      <c r="M3153" t="b">
        <v>1</v>
      </c>
      <c r="N3153" t="s">
        <v>8303</v>
      </c>
      <c r="O3153" s="8">
        <f t="shared" si="343"/>
        <v>100</v>
      </c>
      <c r="P3153" s="9">
        <f t="shared" si="344"/>
        <v>35.714285714285715</v>
      </c>
      <c r="Q3153" t="s">
        <v>8317</v>
      </c>
      <c r="R3153" t="s">
        <v>8357</v>
      </c>
      <c r="S3153" s="13">
        <f t="shared" si="345"/>
        <v>42511.153715277775</v>
      </c>
      <c r="T3153" s="14">
        <f t="shared" si="346"/>
        <v>42541.153715277775</v>
      </c>
      <c r="U3153" s="13" t="str">
        <f t="shared" si="347"/>
        <v>May</v>
      </c>
      <c r="V3153" t="str">
        <f t="shared" si="348"/>
        <v>Jun</v>
      </c>
      <c r="W3153" t="str">
        <f t="shared" si="349"/>
        <v>2016</v>
      </c>
    </row>
    <row r="3154" spans="1:23" ht="45" x14ac:dyDescent="0.2">
      <c r="A3154">
        <v>2998</v>
      </c>
      <c r="B3154" s="3" t="s">
        <v>2998</v>
      </c>
      <c r="C3154" s="3" t="s">
        <v>7108</v>
      </c>
      <c r="D3154">
        <v>50000</v>
      </c>
      <c r="E3154">
        <v>51514.5</v>
      </c>
      <c r="F3154" t="s">
        <v>8219</v>
      </c>
      <c r="G3154" t="s">
        <v>8224</v>
      </c>
      <c r="H3154" t="s">
        <v>8246</v>
      </c>
      <c r="I3154">
        <v>1402892700</v>
      </c>
      <c r="J3154">
        <v>1400474329</v>
      </c>
      <c r="K3154" t="b">
        <v>0</v>
      </c>
      <c r="L3154">
        <v>433</v>
      </c>
      <c r="M3154" t="b">
        <v>1</v>
      </c>
      <c r="N3154" t="s">
        <v>8303</v>
      </c>
      <c r="O3154" s="8">
        <f t="shared" si="343"/>
        <v>103.029</v>
      </c>
      <c r="P3154" s="9">
        <f t="shared" si="344"/>
        <v>118.97113163972287</v>
      </c>
      <c r="Q3154" t="s">
        <v>8317</v>
      </c>
      <c r="R3154" t="s">
        <v>8357</v>
      </c>
      <c r="S3154" s="13">
        <f t="shared" si="345"/>
        <v>41777.985289351847</v>
      </c>
      <c r="T3154" s="14">
        <f t="shared" si="346"/>
        <v>41805.975694444445</v>
      </c>
      <c r="U3154" s="13" t="str">
        <f t="shared" si="347"/>
        <v>May</v>
      </c>
      <c r="V3154" t="str">
        <f t="shared" si="348"/>
        <v>Jun</v>
      </c>
      <c r="W3154" t="str">
        <f t="shared" si="349"/>
        <v>2014</v>
      </c>
    </row>
    <row r="3155" spans="1:23" ht="45" x14ac:dyDescent="0.2">
      <c r="A3155">
        <v>3013</v>
      </c>
      <c r="B3155" s="3" t="s">
        <v>3013</v>
      </c>
      <c r="C3155" s="3" t="s">
        <v>7123</v>
      </c>
      <c r="D3155">
        <v>10000</v>
      </c>
      <c r="E3155">
        <v>15696</v>
      </c>
      <c r="F3155" t="s">
        <v>8219</v>
      </c>
      <c r="G3155" t="s">
        <v>8224</v>
      </c>
      <c r="H3155" t="s">
        <v>8246</v>
      </c>
      <c r="I3155">
        <v>1434917049</v>
      </c>
      <c r="J3155">
        <v>1432325049</v>
      </c>
      <c r="K3155" t="b">
        <v>0</v>
      </c>
      <c r="L3155">
        <v>107</v>
      </c>
      <c r="M3155" t="b">
        <v>1</v>
      </c>
      <c r="N3155" t="s">
        <v>8303</v>
      </c>
      <c r="O3155" s="8">
        <f t="shared" si="343"/>
        <v>156.96</v>
      </c>
      <c r="P3155" s="9">
        <f t="shared" si="344"/>
        <v>146.69158878504672</v>
      </c>
      <c r="Q3155" t="s">
        <v>8317</v>
      </c>
      <c r="R3155" t="s">
        <v>8357</v>
      </c>
      <c r="S3155" s="13">
        <f t="shared" si="345"/>
        <v>42146.627881944441</v>
      </c>
      <c r="T3155" s="14">
        <f t="shared" si="346"/>
        <v>42176.627881944441</v>
      </c>
      <c r="U3155" s="13" t="str">
        <f t="shared" si="347"/>
        <v>May</v>
      </c>
      <c r="V3155" t="str">
        <f t="shared" si="348"/>
        <v>Jun</v>
      </c>
      <c r="W3155" t="str">
        <f t="shared" si="349"/>
        <v>2015</v>
      </c>
    </row>
    <row r="3156" spans="1:23" ht="45" x14ac:dyDescent="0.2">
      <c r="A3156">
        <v>3015</v>
      </c>
      <c r="B3156" s="3" t="s">
        <v>3015</v>
      </c>
      <c r="C3156" s="3" t="s">
        <v>7125</v>
      </c>
      <c r="D3156">
        <v>3400</v>
      </c>
      <c r="E3156">
        <v>3508</v>
      </c>
      <c r="F3156" t="s">
        <v>8219</v>
      </c>
      <c r="G3156" t="s">
        <v>8224</v>
      </c>
      <c r="H3156" t="s">
        <v>8246</v>
      </c>
      <c r="I3156">
        <v>1402459200</v>
      </c>
      <c r="J3156">
        <v>1401125238</v>
      </c>
      <c r="K3156" t="b">
        <v>0</v>
      </c>
      <c r="L3156">
        <v>40</v>
      </c>
      <c r="M3156" t="b">
        <v>1</v>
      </c>
      <c r="N3156" t="s">
        <v>8303</v>
      </c>
      <c r="O3156" s="8">
        <f t="shared" si="343"/>
        <v>103.17647058823529</v>
      </c>
      <c r="P3156" s="9">
        <f t="shared" si="344"/>
        <v>87.7</v>
      </c>
      <c r="Q3156" t="s">
        <v>8317</v>
      </c>
      <c r="R3156" t="s">
        <v>8357</v>
      </c>
      <c r="S3156" s="13">
        <f t="shared" si="345"/>
        <v>41785.518958333334</v>
      </c>
      <c r="T3156" s="14">
        <f t="shared" si="346"/>
        <v>41800.958333333328</v>
      </c>
      <c r="U3156" s="13" t="str">
        <f t="shared" si="347"/>
        <v>May</v>
      </c>
      <c r="V3156" t="str">
        <f t="shared" si="348"/>
        <v>Jun</v>
      </c>
      <c r="W3156" t="str">
        <f t="shared" si="349"/>
        <v>2014</v>
      </c>
    </row>
    <row r="3157" spans="1:23" ht="45" x14ac:dyDescent="0.2">
      <c r="A3157">
        <v>3016</v>
      </c>
      <c r="B3157" s="3" t="s">
        <v>3016</v>
      </c>
      <c r="C3157" s="3" t="s">
        <v>7126</v>
      </c>
      <c r="D3157">
        <v>8500</v>
      </c>
      <c r="E3157">
        <v>8722</v>
      </c>
      <c r="F3157" t="s">
        <v>8219</v>
      </c>
      <c r="G3157" t="s">
        <v>8224</v>
      </c>
      <c r="H3157" t="s">
        <v>8246</v>
      </c>
      <c r="I3157">
        <v>1405688952</v>
      </c>
      <c r="J3157">
        <v>1400504952</v>
      </c>
      <c r="K3157" t="b">
        <v>0</v>
      </c>
      <c r="L3157">
        <v>36</v>
      </c>
      <c r="M3157" t="b">
        <v>1</v>
      </c>
      <c r="N3157" t="s">
        <v>8303</v>
      </c>
      <c r="O3157" s="8">
        <f t="shared" si="343"/>
        <v>102.61176470588236</v>
      </c>
      <c r="P3157" s="9">
        <f t="shared" si="344"/>
        <v>242.27777777777777</v>
      </c>
      <c r="Q3157" t="s">
        <v>8317</v>
      </c>
      <c r="R3157" t="s">
        <v>8357</v>
      </c>
      <c r="S3157" s="13">
        <f t="shared" si="345"/>
        <v>41778.339722222219</v>
      </c>
      <c r="T3157" s="14">
        <f t="shared" si="346"/>
        <v>41838.339722222219</v>
      </c>
      <c r="U3157" s="13" t="str">
        <f t="shared" si="347"/>
        <v>May</v>
      </c>
      <c r="V3157" t="str">
        <f t="shared" si="348"/>
        <v>Jul</v>
      </c>
      <c r="W3157" t="str">
        <f t="shared" si="349"/>
        <v>2014</v>
      </c>
    </row>
    <row r="3158" spans="1:23" ht="30" x14ac:dyDescent="0.2">
      <c r="A3158">
        <v>3025</v>
      </c>
      <c r="B3158" s="3" t="s">
        <v>3025</v>
      </c>
      <c r="C3158" s="3" t="s">
        <v>7135</v>
      </c>
      <c r="D3158">
        <v>2500</v>
      </c>
      <c r="E3158">
        <v>7555</v>
      </c>
      <c r="F3158" t="s">
        <v>8219</v>
      </c>
      <c r="G3158" t="s">
        <v>8225</v>
      </c>
      <c r="H3158" t="s">
        <v>8247</v>
      </c>
      <c r="I3158">
        <v>1401465600</v>
      </c>
      <c r="J3158">
        <v>1399032813</v>
      </c>
      <c r="K3158" t="b">
        <v>0</v>
      </c>
      <c r="L3158">
        <v>145</v>
      </c>
      <c r="M3158" t="b">
        <v>1</v>
      </c>
      <c r="N3158" t="s">
        <v>8303</v>
      </c>
      <c r="O3158" s="8">
        <f t="shared" si="343"/>
        <v>302.2</v>
      </c>
      <c r="P3158" s="9">
        <f t="shared" si="344"/>
        <v>52.103448275862071</v>
      </c>
      <c r="Q3158" t="s">
        <v>8317</v>
      </c>
      <c r="R3158" t="s">
        <v>8357</v>
      </c>
      <c r="S3158" s="13">
        <f t="shared" si="345"/>
        <v>41761.301076388889</v>
      </c>
      <c r="T3158" s="14">
        <f t="shared" si="346"/>
        <v>41789.458333333328</v>
      </c>
      <c r="U3158" s="13" t="str">
        <f t="shared" si="347"/>
        <v>May</v>
      </c>
      <c r="V3158" t="str">
        <f t="shared" si="348"/>
        <v>May</v>
      </c>
      <c r="W3158" t="str">
        <f t="shared" si="349"/>
        <v>2014</v>
      </c>
    </row>
    <row r="3159" spans="1:23" ht="45" x14ac:dyDescent="0.2">
      <c r="A3159">
        <v>3049</v>
      </c>
      <c r="B3159" s="3" t="s">
        <v>3049</v>
      </c>
      <c r="C3159" s="3" t="s">
        <v>7159</v>
      </c>
      <c r="D3159">
        <v>3750</v>
      </c>
      <c r="E3159">
        <v>4000</v>
      </c>
      <c r="F3159" t="s">
        <v>8219</v>
      </c>
      <c r="G3159" t="s">
        <v>8224</v>
      </c>
      <c r="H3159" t="s">
        <v>8246</v>
      </c>
      <c r="I3159">
        <v>1434241255</v>
      </c>
      <c r="J3159">
        <v>1431649255</v>
      </c>
      <c r="K3159" t="b">
        <v>0</v>
      </c>
      <c r="L3159">
        <v>54</v>
      </c>
      <c r="M3159" t="b">
        <v>1</v>
      </c>
      <c r="N3159" t="s">
        <v>8303</v>
      </c>
      <c r="O3159" s="8">
        <f t="shared" si="343"/>
        <v>106.66666666666667</v>
      </c>
      <c r="P3159" s="9">
        <f t="shared" si="344"/>
        <v>74.074074074074076</v>
      </c>
      <c r="Q3159" t="s">
        <v>8317</v>
      </c>
      <c r="R3159" t="s">
        <v>8357</v>
      </c>
      <c r="S3159" s="13">
        <f t="shared" si="345"/>
        <v>42138.806192129625</v>
      </c>
      <c r="T3159" s="14">
        <f t="shared" si="346"/>
        <v>42168.806192129625</v>
      </c>
      <c r="U3159" s="13" t="str">
        <f t="shared" si="347"/>
        <v>May</v>
      </c>
      <c r="V3159" t="str">
        <f t="shared" si="348"/>
        <v>Jun</v>
      </c>
      <c r="W3159" t="str">
        <f t="shared" si="349"/>
        <v>2015</v>
      </c>
    </row>
    <row r="3160" spans="1:23" ht="45" x14ac:dyDescent="0.2">
      <c r="A3160">
        <v>3163</v>
      </c>
      <c r="B3160" s="3" t="s">
        <v>3163</v>
      </c>
      <c r="C3160" s="3" t="s">
        <v>7273</v>
      </c>
      <c r="D3160">
        <v>13000</v>
      </c>
      <c r="E3160">
        <v>14450</v>
      </c>
      <c r="F3160" t="s">
        <v>8219</v>
      </c>
      <c r="G3160" t="s">
        <v>8224</v>
      </c>
      <c r="H3160" t="s">
        <v>8246</v>
      </c>
      <c r="I3160">
        <v>1402855525</v>
      </c>
      <c r="J3160">
        <v>1400263525</v>
      </c>
      <c r="K3160" t="b">
        <v>1</v>
      </c>
      <c r="L3160">
        <v>72</v>
      </c>
      <c r="M3160" t="b">
        <v>1</v>
      </c>
      <c r="N3160" t="s">
        <v>8271</v>
      </c>
      <c r="O3160" s="8">
        <f t="shared" si="343"/>
        <v>111.15384615384616</v>
      </c>
      <c r="P3160" s="9">
        <f t="shared" si="344"/>
        <v>200.69444444444446</v>
      </c>
      <c r="Q3160" t="s">
        <v>8317</v>
      </c>
      <c r="R3160" t="s">
        <v>8318</v>
      </c>
      <c r="S3160" s="13">
        <f t="shared" si="345"/>
        <v>41775.545428240737</v>
      </c>
      <c r="T3160" s="14">
        <f t="shared" si="346"/>
        <v>41805.545428240737</v>
      </c>
      <c r="U3160" s="13" t="str">
        <f t="shared" si="347"/>
        <v>May</v>
      </c>
      <c r="V3160" t="str">
        <f t="shared" si="348"/>
        <v>Jun</v>
      </c>
      <c r="W3160" t="str">
        <f t="shared" si="349"/>
        <v>2014</v>
      </c>
    </row>
    <row r="3161" spans="1:23" ht="45" x14ac:dyDescent="0.2">
      <c r="A3161">
        <v>3164</v>
      </c>
      <c r="B3161" s="3" t="s">
        <v>3164</v>
      </c>
      <c r="C3161" s="3" t="s">
        <v>7274</v>
      </c>
      <c r="D3161">
        <v>2500</v>
      </c>
      <c r="E3161">
        <v>2669</v>
      </c>
      <c r="F3161" t="s">
        <v>8219</v>
      </c>
      <c r="G3161" t="s">
        <v>8224</v>
      </c>
      <c r="H3161" t="s">
        <v>8246</v>
      </c>
      <c r="I3161">
        <v>1402341615</v>
      </c>
      <c r="J3161">
        <v>1399490415</v>
      </c>
      <c r="K3161" t="b">
        <v>1</v>
      </c>
      <c r="L3161">
        <v>71</v>
      </c>
      <c r="M3161" t="b">
        <v>1</v>
      </c>
      <c r="N3161" t="s">
        <v>8271</v>
      </c>
      <c r="O3161" s="8">
        <f t="shared" si="343"/>
        <v>106.76</v>
      </c>
      <c r="P3161" s="9">
        <f t="shared" si="344"/>
        <v>37.591549295774648</v>
      </c>
      <c r="Q3161" t="s">
        <v>8317</v>
      </c>
      <c r="R3161" t="s">
        <v>8318</v>
      </c>
      <c r="S3161" s="13">
        <f t="shared" si="345"/>
        <v>41766.597395833327</v>
      </c>
      <c r="T3161" s="14">
        <f t="shared" si="346"/>
        <v>41799.597395833327</v>
      </c>
      <c r="U3161" s="13" t="str">
        <f t="shared" si="347"/>
        <v>May</v>
      </c>
      <c r="V3161" t="str">
        <f t="shared" si="348"/>
        <v>Jun</v>
      </c>
      <c r="W3161" t="str">
        <f t="shared" si="349"/>
        <v>2014</v>
      </c>
    </row>
    <row r="3162" spans="1:23" ht="45" x14ac:dyDescent="0.2">
      <c r="A3162">
        <v>3168</v>
      </c>
      <c r="B3162" s="3" t="s">
        <v>3168</v>
      </c>
      <c r="C3162" s="3" t="s">
        <v>7278</v>
      </c>
      <c r="D3162">
        <v>2500</v>
      </c>
      <c r="E3162">
        <v>3105</v>
      </c>
      <c r="F3162" t="s">
        <v>8219</v>
      </c>
      <c r="G3162" t="s">
        <v>8224</v>
      </c>
      <c r="H3162" t="s">
        <v>8246</v>
      </c>
      <c r="I3162">
        <v>1402696800</v>
      </c>
      <c r="J3162">
        <v>1399948353</v>
      </c>
      <c r="K3162" t="b">
        <v>1</v>
      </c>
      <c r="L3162">
        <v>61</v>
      </c>
      <c r="M3162" t="b">
        <v>1</v>
      </c>
      <c r="N3162" t="s">
        <v>8271</v>
      </c>
      <c r="O3162" s="8">
        <f t="shared" si="343"/>
        <v>124.2</v>
      </c>
      <c r="P3162" s="9">
        <f t="shared" si="344"/>
        <v>50.901639344262293</v>
      </c>
      <c r="Q3162" t="s">
        <v>8317</v>
      </c>
      <c r="R3162" t="s">
        <v>8318</v>
      </c>
      <c r="S3162" s="13">
        <f t="shared" si="345"/>
        <v>41771.897604166668</v>
      </c>
      <c r="T3162" s="14">
        <f t="shared" si="346"/>
        <v>41803.708333333328</v>
      </c>
      <c r="U3162" s="13" t="str">
        <f t="shared" si="347"/>
        <v>May</v>
      </c>
      <c r="V3162" t="str">
        <f t="shared" si="348"/>
        <v>Jun</v>
      </c>
      <c r="W3162" t="str">
        <f t="shared" si="349"/>
        <v>2014</v>
      </c>
    </row>
    <row r="3163" spans="1:23" ht="30" x14ac:dyDescent="0.2">
      <c r="A3163">
        <v>3170</v>
      </c>
      <c r="B3163" s="3" t="s">
        <v>3170</v>
      </c>
      <c r="C3163" s="3" t="s">
        <v>7280</v>
      </c>
      <c r="D3163">
        <v>2000</v>
      </c>
      <c r="E3163">
        <v>2245</v>
      </c>
      <c r="F3163" t="s">
        <v>8219</v>
      </c>
      <c r="G3163" t="s">
        <v>8224</v>
      </c>
      <c r="H3163" t="s">
        <v>8246</v>
      </c>
      <c r="I3163">
        <v>1404273600</v>
      </c>
      <c r="J3163">
        <v>1401414944</v>
      </c>
      <c r="K3163" t="b">
        <v>1</v>
      </c>
      <c r="L3163">
        <v>71</v>
      </c>
      <c r="M3163" t="b">
        <v>1</v>
      </c>
      <c r="N3163" t="s">
        <v>8271</v>
      </c>
      <c r="O3163" s="8">
        <f t="shared" si="343"/>
        <v>112.25</v>
      </c>
      <c r="P3163" s="9">
        <f t="shared" si="344"/>
        <v>31.619718309859156</v>
      </c>
      <c r="Q3163" t="s">
        <v>8317</v>
      </c>
      <c r="R3163" t="s">
        <v>8318</v>
      </c>
      <c r="S3163" s="13">
        <f t="shared" si="345"/>
        <v>41788.872037037036</v>
      </c>
      <c r="T3163" s="14">
        <f t="shared" si="346"/>
        <v>41821.958333333328</v>
      </c>
      <c r="U3163" s="13" t="str">
        <f t="shared" si="347"/>
        <v>May</v>
      </c>
      <c r="V3163" t="str">
        <f t="shared" si="348"/>
        <v>Jul</v>
      </c>
      <c r="W3163" t="str">
        <f t="shared" si="349"/>
        <v>2014</v>
      </c>
    </row>
    <row r="3164" spans="1:23" ht="45" x14ac:dyDescent="0.2">
      <c r="A3164">
        <v>3177</v>
      </c>
      <c r="B3164" s="3" t="s">
        <v>3177</v>
      </c>
      <c r="C3164" s="3" t="s">
        <v>7287</v>
      </c>
      <c r="D3164">
        <v>2500</v>
      </c>
      <c r="E3164">
        <v>2935</v>
      </c>
      <c r="F3164" t="s">
        <v>8219</v>
      </c>
      <c r="G3164" t="s">
        <v>8224</v>
      </c>
      <c r="H3164" t="s">
        <v>8246</v>
      </c>
      <c r="I3164">
        <v>1403366409</v>
      </c>
      <c r="J3164">
        <v>1400774409</v>
      </c>
      <c r="K3164" t="b">
        <v>1</v>
      </c>
      <c r="L3164">
        <v>51</v>
      </c>
      <c r="M3164" t="b">
        <v>1</v>
      </c>
      <c r="N3164" t="s">
        <v>8271</v>
      </c>
      <c r="O3164" s="8">
        <f t="shared" si="343"/>
        <v>117.39999999999999</v>
      </c>
      <c r="P3164" s="9">
        <f t="shared" si="344"/>
        <v>57.549019607843135</v>
      </c>
      <c r="Q3164" t="s">
        <v>8317</v>
      </c>
      <c r="R3164" t="s">
        <v>8318</v>
      </c>
      <c r="S3164" s="13">
        <f t="shared" si="345"/>
        <v>41781.458437499998</v>
      </c>
      <c r="T3164" s="14">
        <f t="shared" si="346"/>
        <v>41811.458437499998</v>
      </c>
      <c r="U3164" s="13" t="str">
        <f t="shared" si="347"/>
        <v>May</v>
      </c>
      <c r="V3164" t="str">
        <f t="shared" si="348"/>
        <v>Jun</v>
      </c>
      <c r="W3164" t="str">
        <f t="shared" si="349"/>
        <v>2014</v>
      </c>
    </row>
    <row r="3165" spans="1:23" ht="45" x14ac:dyDescent="0.2">
      <c r="A3165">
        <v>3180</v>
      </c>
      <c r="B3165" s="3" t="s">
        <v>3180</v>
      </c>
      <c r="C3165" s="3" t="s">
        <v>7290</v>
      </c>
      <c r="D3165">
        <v>1200</v>
      </c>
      <c r="E3165">
        <v>1437</v>
      </c>
      <c r="F3165" t="s">
        <v>8219</v>
      </c>
      <c r="G3165" t="s">
        <v>8225</v>
      </c>
      <c r="H3165" t="s">
        <v>8247</v>
      </c>
      <c r="I3165">
        <v>1403258049</v>
      </c>
      <c r="J3165">
        <v>1400666049</v>
      </c>
      <c r="K3165" t="b">
        <v>1</v>
      </c>
      <c r="L3165">
        <v>45</v>
      </c>
      <c r="M3165" t="b">
        <v>1</v>
      </c>
      <c r="N3165" t="s">
        <v>8271</v>
      </c>
      <c r="O3165" s="8">
        <f t="shared" si="343"/>
        <v>119.75</v>
      </c>
      <c r="P3165" s="9">
        <f t="shared" si="344"/>
        <v>31.933333333333334</v>
      </c>
      <c r="Q3165" t="s">
        <v>8317</v>
      </c>
      <c r="R3165" t="s">
        <v>8318</v>
      </c>
      <c r="S3165" s="13">
        <f t="shared" si="345"/>
        <v>41780.204270833332</v>
      </c>
      <c r="T3165" s="14">
        <f t="shared" si="346"/>
        <v>41810.204270833332</v>
      </c>
      <c r="U3165" s="13" t="str">
        <f t="shared" si="347"/>
        <v>May</v>
      </c>
      <c r="V3165" t="str">
        <f t="shared" si="348"/>
        <v>Jun</v>
      </c>
      <c r="W3165" t="str">
        <f t="shared" si="349"/>
        <v>2014</v>
      </c>
    </row>
    <row r="3166" spans="1:23" ht="45" x14ac:dyDescent="0.2">
      <c r="A3166">
        <v>3181</v>
      </c>
      <c r="B3166" s="3" t="s">
        <v>3181</v>
      </c>
      <c r="C3166" s="3" t="s">
        <v>7291</v>
      </c>
      <c r="D3166">
        <v>500</v>
      </c>
      <c r="E3166">
        <v>545</v>
      </c>
      <c r="F3166" t="s">
        <v>8219</v>
      </c>
      <c r="G3166" t="s">
        <v>8225</v>
      </c>
      <c r="H3166" t="s">
        <v>8247</v>
      </c>
      <c r="I3166">
        <v>1402848000</v>
      </c>
      <c r="J3166">
        <v>1400570787</v>
      </c>
      <c r="K3166" t="b">
        <v>1</v>
      </c>
      <c r="L3166">
        <v>15</v>
      </c>
      <c r="M3166" t="b">
        <v>1</v>
      </c>
      <c r="N3166" t="s">
        <v>8271</v>
      </c>
      <c r="O3166" s="8">
        <f t="shared" si="343"/>
        <v>109.00000000000001</v>
      </c>
      <c r="P3166" s="9">
        <f t="shared" si="344"/>
        <v>36.333333333333336</v>
      </c>
      <c r="Q3166" t="s">
        <v>8317</v>
      </c>
      <c r="R3166" t="s">
        <v>8318</v>
      </c>
      <c r="S3166" s="13">
        <f t="shared" si="345"/>
        <v>41779.101701388885</v>
      </c>
      <c r="T3166" s="14">
        <f t="shared" si="346"/>
        <v>41805.458333333328</v>
      </c>
      <c r="U3166" s="13" t="str">
        <f t="shared" si="347"/>
        <v>May</v>
      </c>
      <c r="V3166" t="str">
        <f t="shared" si="348"/>
        <v>Jun</v>
      </c>
      <c r="W3166" t="str">
        <f t="shared" si="349"/>
        <v>2014</v>
      </c>
    </row>
    <row r="3167" spans="1:23" ht="45" x14ac:dyDescent="0.2">
      <c r="A3167">
        <v>3209</v>
      </c>
      <c r="B3167" s="3" t="s">
        <v>3209</v>
      </c>
      <c r="C3167" s="3" t="s">
        <v>7319</v>
      </c>
      <c r="D3167">
        <v>9500</v>
      </c>
      <c r="E3167">
        <v>11335.7</v>
      </c>
      <c r="F3167" t="s">
        <v>8219</v>
      </c>
      <c r="G3167" t="s">
        <v>8224</v>
      </c>
      <c r="H3167" t="s">
        <v>8246</v>
      </c>
      <c r="I3167">
        <v>1403305200</v>
      </c>
      <c r="J3167">
        <v>1400512658</v>
      </c>
      <c r="K3167" t="b">
        <v>1</v>
      </c>
      <c r="L3167">
        <v>226</v>
      </c>
      <c r="M3167" t="b">
        <v>1</v>
      </c>
      <c r="N3167" t="s">
        <v>8271</v>
      </c>
      <c r="O3167" s="8">
        <f t="shared" si="343"/>
        <v>119.32315789473684</v>
      </c>
      <c r="P3167" s="9">
        <f t="shared" si="344"/>
        <v>50.157964601769912</v>
      </c>
      <c r="Q3167" t="s">
        <v>8317</v>
      </c>
      <c r="R3167" t="s">
        <v>8318</v>
      </c>
      <c r="S3167" s="13">
        <f t="shared" si="345"/>
        <v>41778.42891203703</v>
      </c>
      <c r="T3167" s="14">
        <f t="shared" si="346"/>
        <v>41810.75</v>
      </c>
      <c r="U3167" s="13" t="str">
        <f t="shared" si="347"/>
        <v>May</v>
      </c>
      <c r="V3167" t="str">
        <f t="shared" si="348"/>
        <v>Jun</v>
      </c>
      <c r="W3167" t="str">
        <f t="shared" si="349"/>
        <v>2014</v>
      </c>
    </row>
    <row r="3168" spans="1:23" ht="45" x14ac:dyDescent="0.2">
      <c r="A3168">
        <v>3221</v>
      </c>
      <c r="B3168" s="3" t="s">
        <v>3221</v>
      </c>
      <c r="C3168" s="3" t="s">
        <v>7331</v>
      </c>
      <c r="D3168">
        <v>4000</v>
      </c>
      <c r="E3168">
        <v>4137</v>
      </c>
      <c r="F3168" t="s">
        <v>8219</v>
      </c>
      <c r="G3168" t="s">
        <v>8225</v>
      </c>
      <c r="H3168" t="s">
        <v>8247</v>
      </c>
      <c r="I3168">
        <v>1436114603</v>
      </c>
      <c r="J3168">
        <v>1433090603</v>
      </c>
      <c r="K3168" t="b">
        <v>1</v>
      </c>
      <c r="L3168">
        <v>113</v>
      </c>
      <c r="M3168" t="b">
        <v>1</v>
      </c>
      <c r="N3168" t="s">
        <v>8271</v>
      </c>
      <c r="O3168" s="8">
        <f t="shared" si="343"/>
        <v>103.42499999999998</v>
      </c>
      <c r="P3168" s="9">
        <f t="shared" si="344"/>
        <v>36.610619469026545</v>
      </c>
      <c r="Q3168" t="s">
        <v>8317</v>
      </c>
      <c r="R3168" t="s">
        <v>8318</v>
      </c>
      <c r="S3168" s="13">
        <f t="shared" si="345"/>
        <v>42155.488460648143</v>
      </c>
      <c r="T3168" s="14">
        <f t="shared" si="346"/>
        <v>42190.488460648143</v>
      </c>
      <c r="U3168" s="13" t="str">
        <f t="shared" si="347"/>
        <v>May</v>
      </c>
      <c r="V3168" t="str">
        <f t="shared" si="348"/>
        <v>Jul</v>
      </c>
      <c r="W3168" t="str">
        <f t="shared" si="349"/>
        <v>2015</v>
      </c>
    </row>
    <row r="3169" spans="1:23" ht="45" x14ac:dyDescent="0.2">
      <c r="A3169">
        <v>3225</v>
      </c>
      <c r="B3169" s="3" t="s">
        <v>3225</v>
      </c>
      <c r="C3169" s="3" t="s">
        <v>7335</v>
      </c>
      <c r="D3169">
        <v>2000</v>
      </c>
      <c r="E3169">
        <v>2047</v>
      </c>
      <c r="F3169" t="s">
        <v>8219</v>
      </c>
      <c r="G3169" t="s">
        <v>8224</v>
      </c>
      <c r="H3169" t="s">
        <v>8246</v>
      </c>
      <c r="I3169">
        <v>1464987600</v>
      </c>
      <c r="J3169">
        <v>1463145938</v>
      </c>
      <c r="K3169" t="b">
        <v>1</v>
      </c>
      <c r="L3169">
        <v>39</v>
      </c>
      <c r="M3169" t="b">
        <v>1</v>
      </c>
      <c r="N3169" t="s">
        <v>8271</v>
      </c>
      <c r="O3169" s="8">
        <f t="shared" si="343"/>
        <v>102.35000000000001</v>
      </c>
      <c r="P3169" s="9">
        <f t="shared" si="344"/>
        <v>52.487179487179489</v>
      </c>
      <c r="Q3169" t="s">
        <v>8317</v>
      </c>
      <c r="R3169" t="s">
        <v>8318</v>
      </c>
      <c r="S3169" s="13">
        <f t="shared" si="345"/>
        <v>42503.351134259261</v>
      </c>
      <c r="T3169" s="14">
        <f t="shared" si="346"/>
        <v>42524.666666666664</v>
      </c>
      <c r="U3169" s="13" t="str">
        <f t="shared" si="347"/>
        <v>May</v>
      </c>
      <c r="V3169" t="str">
        <f t="shared" si="348"/>
        <v>Jun</v>
      </c>
      <c r="W3169" t="str">
        <f t="shared" si="349"/>
        <v>2016</v>
      </c>
    </row>
    <row r="3170" spans="1:23" ht="45" x14ac:dyDescent="0.2">
      <c r="A3170">
        <v>3245</v>
      </c>
      <c r="B3170" s="3" t="s">
        <v>3245</v>
      </c>
      <c r="C3170" s="3" t="s">
        <v>7355</v>
      </c>
      <c r="D3170">
        <v>21000</v>
      </c>
      <c r="E3170">
        <v>21904</v>
      </c>
      <c r="F3170" t="s">
        <v>8219</v>
      </c>
      <c r="G3170" t="s">
        <v>8224</v>
      </c>
      <c r="H3170" t="s">
        <v>8246</v>
      </c>
      <c r="I3170">
        <v>1434074400</v>
      </c>
      <c r="J3170">
        <v>1431354258</v>
      </c>
      <c r="K3170" t="b">
        <v>0</v>
      </c>
      <c r="L3170">
        <v>270</v>
      </c>
      <c r="M3170" t="b">
        <v>1</v>
      </c>
      <c r="N3170" t="s">
        <v>8271</v>
      </c>
      <c r="O3170" s="8">
        <f t="shared" si="343"/>
        <v>104.3047619047619</v>
      </c>
      <c r="P3170" s="9">
        <f t="shared" si="344"/>
        <v>81.125925925925927</v>
      </c>
      <c r="Q3170" t="s">
        <v>8317</v>
      </c>
      <c r="R3170" t="s">
        <v>8318</v>
      </c>
      <c r="S3170" s="13">
        <f t="shared" si="345"/>
        <v>42135.391874999994</v>
      </c>
      <c r="T3170" s="14">
        <f t="shared" si="346"/>
        <v>42166.874999999993</v>
      </c>
      <c r="U3170" s="13" t="str">
        <f t="shared" si="347"/>
        <v>May</v>
      </c>
      <c r="V3170" t="str">
        <f t="shared" si="348"/>
        <v>Jun</v>
      </c>
      <c r="W3170" t="str">
        <f t="shared" si="349"/>
        <v>2015</v>
      </c>
    </row>
    <row r="3171" spans="1:23" ht="45" x14ac:dyDescent="0.2">
      <c r="A3171">
        <v>3249</v>
      </c>
      <c r="B3171" s="3" t="s">
        <v>3249</v>
      </c>
      <c r="C3171" s="3" t="s">
        <v>7359</v>
      </c>
      <c r="D3171">
        <v>5500</v>
      </c>
      <c r="E3171">
        <v>5771</v>
      </c>
      <c r="F3171" t="s">
        <v>8219</v>
      </c>
      <c r="G3171" t="s">
        <v>8224</v>
      </c>
      <c r="H3171" t="s">
        <v>8246</v>
      </c>
      <c r="I3171">
        <v>1434822914</v>
      </c>
      <c r="J3171">
        <v>1432230914</v>
      </c>
      <c r="K3171" t="b">
        <v>1</v>
      </c>
      <c r="L3171">
        <v>88</v>
      </c>
      <c r="M3171" t="b">
        <v>1</v>
      </c>
      <c r="N3171" t="s">
        <v>8271</v>
      </c>
      <c r="O3171" s="8">
        <f t="shared" si="343"/>
        <v>104.92727272727274</v>
      </c>
      <c r="P3171" s="9">
        <f t="shared" si="344"/>
        <v>65.579545454545453</v>
      </c>
      <c r="Q3171" t="s">
        <v>8317</v>
      </c>
      <c r="R3171" t="s">
        <v>8318</v>
      </c>
      <c r="S3171" s="13">
        <f t="shared" si="345"/>
        <v>42145.538356481477</v>
      </c>
      <c r="T3171" s="14">
        <f t="shared" si="346"/>
        <v>42175.538356481477</v>
      </c>
      <c r="U3171" s="13" t="str">
        <f t="shared" si="347"/>
        <v>May</v>
      </c>
      <c r="V3171" t="str">
        <f t="shared" si="348"/>
        <v>Jun</v>
      </c>
      <c r="W3171" t="str">
        <f t="shared" si="349"/>
        <v>2015</v>
      </c>
    </row>
    <row r="3172" spans="1:23" ht="45" x14ac:dyDescent="0.2">
      <c r="A3172">
        <v>3251</v>
      </c>
      <c r="B3172" s="3" t="s">
        <v>3251</v>
      </c>
      <c r="C3172" s="3" t="s">
        <v>7361</v>
      </c>
      <c r="D3172">
        <v>1500</v>
      </c>
      <c r="E3172">
        <v>1661</v>
      </c>
      <c r="F3172" t="s">
        <v>8219</v>
      </c>
      <c r="G3172" t="s">
        <v>8224</v>
      </c>
      <c r="H3172" t="s">
        <v>8246</v>
      </c>
      <c r="I3172">
        <v>1434907966</v>
      </c>
      <c r="J3172">
        <v>1432315966</v>
      </c>
      <c r="K3172" t="b">
        <v>1</v>
      </c>
      <c r="L3172">
        <v>20</v>
      </c>
      <c r="M3172" t="b">
        <v>1</v>
      </c>
      <c r="N3172" t="s">
        <v>8271</v>
      </c>
      <c r="O3172" s="8">
        <f t="shared" si="343"/>
        <v>110.73333333333333</v>
      </c>
      <c r="P3172" s="9">
        <f t="shared" si="344"/>
        <v>83.05</v>
      </c>
      <c r="Q3172" t="s">
        <v>8317</v>
      </c>
      <c r="R3172" t="s">
        <v>8318</v>
      </c>
      <c r="S3172" s="13">
        <f t="shared" si="345"/>
        <v>42146.52275462963</v>
      </c>
      <c r="T3172" s="14">
        <f t="shared" si="346"/>
        <v>42176.52275462963</v>
      </c>
      <c r="U3172" s="13" t="str">
        <f t="shared" si="347"/>
        <v>May</v>
      </c>
      <c r="V3172" t="str">
        <f t="shared" si="348"/>
        <v>Jun</v>
      </c>
      <c r="W3172" t="str">
        <f t="shared" si="349"/>
        <v>2015</v>
      </c>
    </row>
    <row r="3173" spans="1:23" ht="45" x14ac:dyDescent="0.2">
      <c r="A3173">
        <v>3256</v>
      </c>
      <c r="B3173" s="3" t="s">
        <v>3256</v>
      </c>
      <c r="C3173" s="3" t="s">
        <v>7366</v>
      </c>
      <c r="D3173">
        <v>10000</v>
      </c>
      <c r="E3173">
        <v>12806</v>
      </c>
      <c r="F3173" t="s">
        <v>8219</v>
      </c>
      <c r="G3173" t="s">
        <v>8224</v>
      </c>
      <c r="H3173" t="s">
        <v>8246</v>
      </c>
      <c r="I3173">
        <v>1433995140</v>
      </c>
      <c r="J3173">
        <v>1432129577</v>
      </c>
      <c r="K3173" t="b">
        <v>1</v>
      </c>
      <c r="L3173">
        <v>176</v>
      </c>
      <c r="M3173" t="b">
        <v>1</v>
      </c>
      <c r="N3173" t="s">
        <v>8271</v>
      </c>
      <c r="O3173" s="8">
        <f t="shared" si="343"/>
        <v>128.06</v>
      </c>
      <c r="P3173" s="9">
        <f t="shared" si="344"/>
        <v>72.76136363636364</v>
      </c>
      <c r="Q3173" t="s">
        <v>8317</v>
      </c>
      <c r="R3173" t="s">
        <v>8318</v>
      </c>
      <c r="S3173" s="13">
        <f t="shared" si="345"/>
        <v>42144.365474537037</v>
      </c>
      <c r="T3173" s="14">
        <f t="shared" si="346"/>
        <v>42165.957638888889</v>
      </c>
      <c r="U3173" s="13" t="str">
        <f t="shared" si="347"/>
        <v>May</v>
      </c>
      <c r="V3173" t="str">
        <f t="shared" si="348"/>
        <v>Jun</v>
      </c>
      <c r="W3173" t="str">
        <f t="shared" si="349"/>
        <v>2015</v>
      </c>
    </row>
    <row r="3174" spans="1:23" ht="45" x14ac:dyDescent="0.2">
      <c r="A3174">
        <v>3266</v>
      </c>
      <c r="B3174" s="3" t="s">
        <v>3266</v>
      </c>
      <c r="C3174" s="3" t="s">
        <v>7376</v>
      </c>
      <c r="D3174">
        <v>6000</v>
      </c>
      <c r="E3174">
        <v>7877</v>
      </c>
      <c r="F3174" t="s">
        <v>8219</v>
      </c>
      <c r="G3174" t="s">
        <v>8224</v>
      </c>
      <c r="H3174" t="s">
        <v>8246</v>
      </c>
      <c r="I3174">
        <v>1434142800</v>
      </c>
      <c r="J3174">
        <v>1431435122</v>
      </c>
      <c r="K3174" t="b">
        <v>1</v>
      </c>
      <c r="L3174">
        <v>163</v>
      </c>
      <c r="M3174" t="b">
        <v>1</v>
      </c>
      <c r="N3174" t="s">
        <v>8271</v>
      </c>
      <c r="O3174" s="8">
        <f t="shared" si="343"/>
        <v>131.28333333333333</v>
      </c>
      <c r="P3174" s="9">
        <f t="shared" si="344"/>
        <v>48.325153374233132</v>
      </c>
      <c r="Q3174" t="s">
        <v>8317</v>
      </c>
      <c r="R3174" t="s">
        <v>8318</v>
      </c>
      <c r="S3174" s="13">
        <f t="shared" si="345"/>
        <v>42136.327800925923</v>
      </c>
      <c r="T3174" s="14">
        <f t="shared" si="346"/>
        <v>42167.666666666664</v>
      </c>
      <c r="U3174" s="13" t="str">
        <f t="shared" si="347"/>
        <v>May</v>
      </c>
      <c r="V3174" t="str">
        <f t="shared" si="348"/>
        <v>Jun</v>
      </c>
      <c r="W3174" t="str">
        <f t="shared" si="349"/>
        <v>2015</v>
      </c>
    </row>
    <row r="3175" spans="1:23" ht="45" x14ac:dyDescent="0.2">
      <c r="A3175">
        <v>3269</v>
      </c>
      <c r="B3175" s="3" t="s">
        <v>3269</v>
      </c>
      <c r="C3175" s="3" t="s">
        <v>7379</v>
      </c>
      <c r="D3175">
        <v>8000</v>
      </c>
      <c r="E3175">
        <v>8120</v>
      </c>
      <c r="F3175" t="s">
        <v>8219</v>
      </c>
      <c r="G3175" t="s">
        <v>8225</v>
      </c>
      <c r="H3175" t="s">
        <v>8247</v>
      </c>
      <c r="I3175">
        <v>1434452400</v>
      </c>
      <c r="J3175">
        <v>1431509397</v>
      </c>
      <c r="K3175" t="b">
        <v>1</v>
      </c>
      <c r="L3175">
        <v>70</v>
      </c>
      <c r="M3175" t="b">
        <v>1</v>
      </c>
      <c r="N3175" t="s">
        <v>8271</v>
      </c>
      <c r="O3175" s="8">
        <f t="shared" si="343"/>
        <v>101.49999999999999</v>
      </c>
      <c r="P3175" s="9">
        <f t="shared" si="344"/>
        <v>116</v>
      </c>
      <c r="Q3175" t="s">
        <v>8317</v>
      </c>
      <c r="R3175" t="s">
        <v>8318</v>
      </c>
      <c r="S3175" s="13">
        <f t="shared" si="345"/>
        <v>42137.187465277777</v>
      </c>
      <c r="T3175" s="14">
        <f t="shared" si="346"/>
        <v>42171.249999999993</v>
      </c>
      <c r="U3175" s="13" t="str">
        <f t="shared" si="347"/>
        <v>May</v>
      </c>
      <c r="V3175" t="str">
        <f t="shared" si="348"/>
        <v>Jun</v>
      </c>
      <c r="W3175" t="str">
        <f t="shared" si="349"/>
        <v>2015</v>
      </c>
    </row>
    <row r="3176" spans="1:23" ht="45" x14ac:dyDescent="0.2">
      <c r="A3176">
        <v>3288</v>
      </c>
      <c r="B3176" s="3" t="s">
        <v>3288</v>
      </c>
      <c r="C3176" s="3" t="s">
        <v>7398</v>
      </c>
      <c r="D3176">
        <v>10000</v>
      </c>
      <c r="E3176">
        <v>10026.49</v>
      </c>
      <c r="F3176" t="s">
        <v>8219</v>
      </c>
      <c r="G3176" t="s">
        <v>8225</v>
      </c>
      <c r="H3176" t="s">
        <v>8247</v>
      </c>
      <c r="I3176">
        <v>1466463600</v>
      </c>
      <c r="J3176">
        <v>1463337315</v>
      </c>
      <c r="K3176" t="b">
        <v>0</v>
      </c>
      <c r="L3176">
        <v>207</v>
      </c>
      <c r="M3176" t="b">
        <v>1</v>
      </c>
      <c r="N3176" t="s">
        <v>8271</v>
      </c>
      <c r="O3176" s="8">
        <f t="shared" si="343"/>
        <v>100.26489999999998</v>
      </c>
      <c r="P3176" s="9">
        <f t="shared" si="344"/>
        <v>48.437149758454105</v>
      </c>
      <c r="Q3176" t="s">
        <v>8317</v>
      </c>
      <c r="R3176" t="s">
        <v>8318</v>
      </c>
      <c r="S3176" s="13">
        <f t="shared" si="345"/>
        <v>42505.566145833327</v>
      </c>
      <c r="T3176" s="14">
        <f t="shared" si="346"/>
        <v>42541.749999999993</v>
      </c>
      <c r="U3176" s="13" t="str">
        <f t="shared" si="347"/>
        <v>May</v>
      </c>
      <c r="V3176" t="str">
        <f t="shared" si="348"/>
        <v>Jun</v>
      </c>
      <c r="W3176" t="str">
        <f t="shared" si="349"/>
        <v>2016</v>
      </c>
    </row>
    <row r="3177" spans="1:23" ht="45" x14ac:dyDescent="0.2">
      <c r="A3177">
        <v>3294</v>
      </c>
      <c r="B3177" s="3" t="s">
        <v>3294</v>
      </c>
      <c r="C3177" s="3" t="s">
        <v>7404</v>
      </c>
      <c r="D3177">
        <v>600</v>
      </c>
      <c r="E3177">
        <v>710</v>
      </c>
      <c r="F3177" t="s">
        <v>8219</v>
      </c>
      <c r="G3177" t="s">
        <v>8225</v>
      </c>
      <c r="H3177" t="s">
        <v>8247</v>
      </c>
      <c r="I3177">
        <v>1434459554</v>
      </c>
      <c r="J3177">
        <v>1431867554</v>
      </c>
      <c r="K3177" t="b">
        <v>0</v>
      </c>
      <c r="L3177">
        <v>24</v>
      </c>
      <c r="M3177" t="b">
        <v>1</v>
      </c>
      <c r="N3177" t="s">
        <v>8271</v>
      </c>
      <c r="O3177" s="8">
        <f t="shared" si="343"/>
        <v>118.33333333333333</v>
      </c>
      <c r="P3177" s="9">
        <f t="shared" si="344"/>
        <v>29.583333333333332</v>
      </c>
      <c r="Q3177" t="s">
        <v>8317</v>
      </c>
      <c r="R3177" t="s">
        <v>8318</v>
      </c>
      <c r="S3177" s="13">
        <f t="shared" si="345"/>
        <v>42141.33280092592</v>
      </c>
      <c r="T3177" s="14">
        <f t="shared" si="346"/>
        <v>42171.33280092592</v>
      </c>
      <c r="U3177" s="13" t="str">
        <f t="shared" si="347"/>
        <v>May</v>
      </c>
      <c r="V3177" t="str">
        <f t="shared" si="348"/>
        <v>Jun</v>
      </c>
      <c r="W3177" t="str">
        <f t="shared" si="349"/>
        <v>2015</v>
      </c>
    </row>
    <row r="3178" spans="1:23" ht="45" x14ac:dyDescent="0.2">
      <c r="A3178">
        <v>3306</v>
      </c>
      <c r="B3178" s="3" t="s">
        <v>3306</v>
      </c>
      <c r="C3178" s="3" t="s">
        <v>7416</v>
      </c>
      <c r="D3178">
        <v>1500</v>
      </c>
      <c r="E3178">
        <v>2630</v>
      </c>
      <c r="F3178" t="s">
        <v>8219</v>
      </c>
      <c r="G3178" t="s">
        <v>8224</v>
      </c>
      <c r="H3178" t="s">
        <v>8246</v>
      </c>
      <c r="I3178">
        <v>1465527600</v>
      </c>
      <c r="J3178">
        <v>1462252542</v>
      </c>
      <c r="K3178" t="b">
        <v>0</v>
      </c>
      <c r="L3178">
        <v>54</v>
      </c>
      <c r="M3178" t="b">
        <v>1</v>
      </c>
      <c r="N3178" t="s">
        <v>8271</v>
      </c>
      <c r="O3178" s="8">
        <f t="shared" si="343"/>
        <v>175.33333333333334</v>
      </c>
      <c r="P3178" s="9">
        <f t="shared" si="344"/>
        <v>48.703703703703702</v>
      </c>
      <c r="Q3178" t="s">
        <v>8317</v>
      </c>
      <c r="R3178" t="s">
        <v>8318</v>
      </c>
      <c r="S3178" s="13">
        <f t="shared" si="345"/>
        <v>42493.010902777773</v>
      </c>
      <c r="T3178" s="14">
        <f t="shared" si="346"/>
        <v>42530.916666666664</v>
      </c>
      <c r="U3178" s="13" t="str">
        <f t="shared" si="347"/>
        <v>May</v>
      </c>
      <c r="V3178" t="str">
        <f t="shared" si="348"/>
        <v>Jun</v>
      </c>
      <c r="W3178" t="str">
        <f t="shared" si="349"/>
        <v>2016</v>
      </c>
    </row>
    <row r="3179" spans="1:23" ht="45" x14ac:dyDescent="0.2">
      <c r="A3179">
        <v>3317</v>
      </c>
      <c r="B3179" s="3" t="s">
        <v>3317</v>
      </c>
      <c r="C3179" s="3" t="s">
        <v>7427</v>
      </c>
      <c r="D3179">
        <v>1050</v>
      </c>
      <c r="E3179">
        <v>1115</v>
      </c>
      <c r="F3179" t="s">
        <v>8219</v>
      </c>
      <c r="G3179" t="s">
        <v>8224</v>
      </c>
      <c r="H3179" t="s">
        <v>8246</v>
      </c>
      <c r="I3179">
        <v>1465347424</v>
      </c>
      <c r="J3179">
        <v>1462755424</v>
      </c>
      <c r="K3179" t="b">
        <v>0</v>
      </c>
      <c r="L3179">
        <v>18</v>
      </c>
      <c r="M3179" t="b">
        <v>1</v>
      </c>
      <c r="N3179" t="s">
        <v>8271</v>
      </c>
      <c r="O3179" s="8">
        <f t="shared" si="343"/>
        <v>106.19047619047619</v>
      </c>
      <c r="P3179" s="9">
        <f t="shared" si="344"/>
        <v>61.944444444444443</v>
      </c>
      <c r="Q3179" t="s">
        <v>8317</v>
      </c>
      <c r="R3179" t="s">
        <v>8318</v>
      </c>
      <c r="S3179" s="13">
        <f t="shared" si="345"/>
        <v>42498.831296296295</v>
      </c>
      <c r="T3179" s="14">
        <f t="shared" si="346"/>
        <v>42528.831296296295</v>
      </c>
      <c r="U3179" s="13" t="str">
        <f t="shared" si="347"/>
        <v>May</v>
      </c>
      <c r="V3179" t="str">
        <f t="shared" si="348"/>
        <v>Jun</v>
      </c>
      <c r="W3179" t="str">
        <f t="shared" si="349"/>
        <v>2016</v>
      </c>
    </row>
    <row r="3180" spans="1:23" ht="45" x14ac:dyDescent="0.2">
      <c r="A3180">
        <v>3320</v>
      </c>
      <c r="B3180" s="3" t="s">
        <v>3320</v>
      </c>
      <c r="C3180" s="3" t="s">
        <v>7430</v>
      </c>
      <c r="D3180">
        <v>2500</v>
      </c>
      <c r="E3180">
        <v>2525</v>
      </c>
      <c r="F3180" t="s">
        <v>8219</v>
      </c>
      <c r="G3180" t="s">
        <v>8224</v>
      </c>
      <c r="H3180" t="s">
        <v>8246</v>
      </c>
      <c r="I3180">
        <v>1466557557</v>
      </c>
      <c r="J3180">
        <v>1463965557</v>
      </c>
      <c r="K3180" t="b">
        <v>0</v>
      </c>
      <c r="L3180">
        <v>38</v>
      </c>
      <c r="M3180" t="b">
        <v>1</v>
      </c>
      <c r="N3180" t="s">
        <v>8271</v>
      </c>
      <c r="O3180" s="8">
        <f t="shared" si="343"/>
        <v>101</v>
      </c>
      <c r="P3180" s="9">
        <f t="shared" si="344"/>
        <v>66.44736842105263</v>
      </c>
      <c r="Q3180" t="s">
        <v>8317</v>
      </c>
      <c r="R3180" t="s">
        <v>8318</v>
      </c>
      <c r="S3180" s="13">
        <f t="shared" si="345"/>
        <v>42512.837465277778</v>
      </c>
      <c r="T3180" s="14">
        <f t="shared" si="346"/>
        <v>42542.837465277778</v>
      </c>
      <c r="U3180" s="13" t="str">
        <f t="shared" si="347"/>
        <v>May</v>
      </c>
      <c r="V3180" t="str">
        <f t="shared" si="348"/>
        <v>Jun</v>
      </c>
      <c r="W3180" t="str">
        <f t="shared" si="349"/>
        <v>2016</v>
      </c>
    </row>
    <row r="3181" spans="1:23" ht="45" x14ac:dyDescent="0.2">
      <c r="A3181">
        <v>3322</v>
      </c>
      <c r="B3181" s="3" t="s">
        <v>3322</v>
      </c>
      <c r="C3181" s="3" t="s">
        <v>7432</v>
      </c>
      <c r="D3181">
        <v>3300</v>
      </c>
      <c r="E3181">
        <v>3350</v>
      </c>
      <c r="F3181" t="s">
        <v>8219</v>
      </c>
      <c r="G3181" t="s">
        <v>8224</v>
      </c>
      <c r="H3181" t="s">
        <v>8246</v>
      </c>
      <c r="I3181">
        <v>1466567700</v>
      </c>
      <c r="J3181">
        <v>1464653696</v>
      </c>
      <c r="K3181" t="b">
        <v>0</v>
      </c>
      <c r="L3181">
        <v>23</v>
      </c>
      <c r="M3181" t="b">
        <v>1</v>
      </c>
      <c r="N3181" t="s">
        <v>8271</v>
      </c>
      <c r="O3181" s="8">
        <f t="shared" si="343"/>
        <v>101.51515151515152</v>
      </c>
      <c r="P3181" s="9">
        <f t="shared" si="344"/>
        <v>145.65217391304347</v>
      </c>
      <c r="Q3181" t="s">
        <v>8317</v>
      </c>
      <c r="R3181" t="s">
        <v>8318</v>
      </c>
      <c r="S3181" s="13">
        <f t="shared" si="345"/>
        <v>42520.802037037036</v>
      </c>
      <c r="T3181" s="14">
        <f t="shared" si="346"/>
        <v>42542.954861111109</v>
      </c>
      <c r="U3181" s="13" t="str">
        <f t="shared" si="347"/>
        <v>May</v>
      </c>
      <c r="V3181" t="str">
        <f t="shared" si="348"/>
        <v>Jun</v>
      </c>
      <c r="W3181" t="str">
        <f t="shared" si="349"/>
        <v>2016</v>
      </c>
    </row>
    <row r="3182" spans="1:23" ht="30" x14ac:dyDescent="0.2">
      <c r="A3182">
        <v>3324</v>
      </c>
      <c r="B3182" s="3" t="s">
        <v>3324</v>
      </c>
      <c r="C3182" s="3" t="s">
        <v>7434</v>
      </c>
      <c r="D3182">
        <v>1500</v>
      </c>
      <c r="E3182">
        <v>1525</v>
      </c>
      <c r="F3182" t="s">
        <v>8219</v>
      </c>
      <c r="G3182" t="s">
        <v>8241</v>
      </c>
      <c r="H3182" t="s">
        <v>8249</v>
      </c>
      <c r="I3182">
        <v>1465135190</v>
      </c>
      <c r="J3182">
        <v>1463925590</v>
      </c>
      <c r="K3182" t="b">
        <v>0</v>
      </c>
      <c r="L3182">
        <v>10</v>
      </c>
      <c r="M3182" t="b">
        <v>1</v>
      </c>
      <c r="N3182" t="s">
        <v>8271</v>
      </c>
      <c r="O3182" s="8">
        <f t="shared" si="343"/>
        <v>101.66666666666666</v>
      </c>
      <c r="P3182" s="9">
        <f t="shared" si="344"/>
        <v>152.5</v>
      </c>
      <c r="Q3182" t="s">
        <v>8317</v>
      </c>
      <c r="R3182" t="s">
        <v>8318</v>
      </c>
      <c r="S3182" s="13">
        <f t="shared" si="345"/>
        <v>42512.374884259254</v>
      </c>
      <c r="T3182" s="14">
        <f t="shared" si="346"/>
        <v>42526.374884259254</v>
      </c>
      <c r="U3182" s="13" t="str">
        <f t="shared" si="347"/>
        <v>May</v>
      </c>
      <c r="V3182" t="str">
        <f t="shared" si="348"/>
        <v>Jun</v>
      </c>
      <c r="W3182" t="str">
        <f t="shared" si="349"/>
        <v>2016</v>
      </c>
    </row>
    <row r="3183" spans="1:23" ht="45" x14ac:dyDescent="0.2">
      <c r="A3183">
        <v>3333</v>
      </c>
      <c r="B3183" s="3" t="s">
        <v>3333</v>
      </c>
      <c r="C3183" s="3" t="s">
        <v>7443</v>
      </c>
      <c r="D3183">
        <v>3500</v>
      </c>
      <c r="E3183">
        <v>3660</v>
      </c>
      <c r="F3183" t="s">
        <v>8219</v>
      </c>
      <c r="G3183" t="s">
        <v>8224</v>
      </c>
      <c r="H3183" t="s">
        <v>8246</v>
      </c>
      <c r="I3183">
        <v>1434384880</v>
      </c>
      <c r="J3183">
        <v>1432484080</v>
      </c>
      <c r="K3183" t="b">
        <v>0</v>
      </c>
      <c r="L3183">
        <v>111</v>
      </c>
      <c r="M3183" t="b">
        <v>1</v>
      </c>
      <c r="N3183" t="s">
        <v>8271</v>
      </c>
      <c r="O3183" s="8">
        <f t="shared" si="343"/>
        <v>104.57142857142858</v>
      </c>
      <c r="P3183" s="9">
        <f t="shared" si="344"/>
        <v>32.972972972972975</v>
      </c>
      <c r="Q3183" t="s">
        <v>8317</v>
      </c>
      <c r="R3183" t="s">
        <v>8318</v>
      </c>
      <c r="S3183" s="13">
        <f t="shared" si="345"/>
        <v>42148.468518518515</v>
      </c>
      <c r="T3183" s="14">
        <f t="shared" si="346"/>
        <v>42170.468518518515</v>
      </c>
      <c r="U3183" s="13" t="str">
        <f t="shared" si="347"/>
        <v>May</v>
      </c>
      <c r="V3183" t="str">
        <f t="shared" si="348"/>
        <v>Jun</v>
      </c>
      <c r="W3183" t="str">
        <f t="shared" si="349"/>
        <v>2015</v>
      </c>
    </row>
    <row r="3184" spans="1:23" ht="45" x14ac:dyDescent="0.2">
      <c r="A3184">
        <v>3341</v>
      </c>
      <c r="B3184" s="3" t="s">
        <v>3341</v>
      </c>
      <c r="C3184" s="3" t="s">
        <v>7451</v>
      </c>
      <c r="D3184">
        <v>3350</v>
      </c>
      <c r="E3184">
        <v>3350</v>
      </c>
      <c r="F3184" t="s">
        <v>8219</v>
      </c>
      <c r="G3184" t="s">
        <v>8225</v>
      </c>
      <c r="H3184" t="s">
        <v>8247</v>
      </c>
      <c r="I3184">
        <v>1465750800</v>
      </c>
      <c r="J3184">
        <v>1463771421</v>
      </c>
      <c r="K3184" t="b">
        <v>0</v>
      </c>
      <c r="L3184">
        <v>28</v>
      </c>
      <c r="M3184" t="b">
        <v>1</v>
      </c>
      <c r="N3184" t="s">
        <v>8271</v>
      </c>
      <c r="O3184" s="8">
        <f t="shared" si="343"/>
        <v>100</v>
      </c>
      <c r="P3184" s="9">
        <f t="shared" si="344"/>
        <v>119.64285714285714</v>
      </c>
      <c r="Q3184" t="s">
        <v>8317</v>
      </c>
      <c r="R3184" t="s">
        <v>8318</v>
      </c>
      <c r="S3184" s="13">
        <f t="shared" si="345"/>
        <v>42510.590520833335</v>
      </c>
      <c r="T3184" s="14">
        <f t="shared" si="346"/>
        <v>42533.499999999993</v>
      </c>
      <c r="U3184" s="13" t="str">
        <f t="shared" si="347"/>
        <v>May</v>
      </c>
      <c r="V3184" t="str">
        <f t="shared" si="348"/>
        <v>Jun</v>
      </c>
      <c r="W3184" t="str">
        <f t="shared" si="349"/>
        <v>2016</v>
      </c>
    </row>
    <row r="3185" spans="1:23" ht="45" x14ac:dyDescent="0.2">
      <c r="A3185">
        <v>3349</v>
      </c>
      <c r="B3185" s="3" t="s">
        <v>3348</v>
      </c>
      <c r="C3185" s="3" t="s">
        <v>7459</v>
      </c>
      <c r="D3185">
        <v>1000</v>
      </c>
      <c r="E3185">
        <v>1534</v>
      </c>
      <c r="F3185" t="s">
        <v>8219</v>
      </c>
      <c r="G3185" t="s">
        <v>8224</v>
      </c>
      <c r="H3185" t="s">
        <v>8246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8271</v>
      </c>
      <c r="O3185" s="8">
        <f t="shared" si="343"/>
        <v>153.4</v>
      </c>
      <c r="P3185" s="9">
        <f t="shared" si="344"/>
        <v>109.57142857142857</v>
      </c>
      <c r="Q3185" t="s">
        <v>8317</v>
      </c>
      <c r="R3185" t="s">
        <v>8318</v>
      </c>
      <c r="S3185" s="13">
        <f t="shared" si="345"/>
        <v>42512.902453703697</v>
      </c>
      <c r="T3185" s="14">
        <f t="shared" si="346"/>
        <v>42534.499999999993</v>
      </c>
      <c r="U3185" s="13" t="str">
        <f t="shared" si="347"/>
        <v>May</v>
      </c>
      <c r="V3185" t="str">
        <f t="shared" si="348"/>
        <v>Jun</v>
      </c>
      <c r="W3185" t="str">
        <f t="shared" si="349"/>
        <v>2016</v>
      </c>
    </row>
    <row r="3186" spans="1:23" ht="45" x14ac:dyDescent="0.2">
      <c r="A3186">
        <v>3352</v>
      </c>
      <c r="B3186" s="3" t="s">
        <v>3351</v>
      </c>
      <c r="C3186" s="3" t="s">
        <v>7462</v>
      </c>
      <c r="D3186">
        <v>5000</v>
      </c>
      <c r="E3186">
        <v>5376</v>
      </c>
      <c r="F3186" t="s">
        <v>8219</v>
      </c>
      <c r="G3186" t="s">
        <v>8225</v>
      </c>
      <c r="H3186" t="s">
        <v>8247</v>
      </c>
      <c r="I3186">
        <v>1467414000</v>
      </c>
      <c r="J3186">
        <v>1462492178</v>
      </c>
      <c r="K3186" t="b">
        <v>0</v>
      </c>
      <c r="L3186">
        <v>70</v>
      </c>
      <c r="M3186" t="b">
        <v>1</v>
      </c>
      <c r="N3186" t="s">
        <v>8271</v>
      </c>
      <c r="O3186" s="8">
        <f t="shared" si="343"/>
        <v>107.52</v>
      </c>
      <c r="P3186" s="9">
        <f t="shared" si="344"/>
        <v>76.8</v>
      </c>
      <c r="Q3186" t="s">
        <v>8317</v>
      </c>
      <c r="R3186" t="s">
        <v>8318</v>
      </c>
      <c r="S3186" s="13">
        <f t="shared" si="345"/>
        <v>42495.784467592595</v>
      </c>
      <c r="T3186" s="14">
        <f t="shared" si="346"/>
        <v>42552.749999999993</v>
      </c>
      <c r="U3186" s="13" t="str">
        <f t="shared" si="347"/>
        <v>May</v>
      </c>
      <c r="V3186" t="str">
        <f t="shared" si="348"/>
        <v>Jul</v>
      </c>
      <c r="W3186" t="str">
        <f t="shared" si="349"/>
        <v>2016</v>
      </c>
    </row>
    <row r="3187" spans="1:23" ht="45" x14ac:dyDescent="0.2">
      <c r="A3187">
        <v>3375</v>
      </c>
      <c r="B3187" s="3" t="s">
        <v>3374</v>
      </c>
      <c r="C3187" s="3" t="s">
        <v>7485</v>
      </c>
      <c r="D3187">
        <v>3000</v>
      </c>
      <c r="E3187">
        <v>3000</v>
      </c>
      <c r="F3187" t="s">
        <v>8219</v>
      </c>
      <c r="G3187" t="s">
        <v>8225</v>
      </c>
      <c r="H3187" t="s">
        <v>8247</v>
      </c>
      <c r="I3187">
        <v>1400423973</v>
      </c>
      <c r="J3187">
        <v>1399387173</v>
      </c>
      <c r="K3187" t="b">
        <v>0</v>
      </c>
      <c r="L3187">
        <v>17</v>
      </c>
      <c r="M3187" t="b">
        <v>1</v>
      </c>
      <c r="N3187" t="s">
        <v>8271</v>
      </c>
      <c r="O3187" s="8">
        <f t="shared" si="343"/>
        <v>100</v>
      </c>
      <c r="P3187" s="9">
        <f t="shared" si="344"/>
        <v>176.47058823529412</v>
      </c>
      <c r="Q3187" t="s">
        <v>8317</v>
      </c>
      <c r="R3187" t="s">
        <v>8318</v>
      </c>
      <c r="S3187" s="13">
        <f t="shared" si="345"/>
        <v>41765.402465277773</v>
      </c>
      <c r="T3187" s="14">
        <f t="shared" si="346"/>
        <v>41777.402465277773</v>
      </c>
      <c r="U3187" s="13" t="str">
        <f t="shared" si="347"/>
        <v>May</v>
      </c>
      <c r="V3187" t="str">
        <f t="shared" si="348"/>
        <v>May</v>
      </c>
      <c r="W3187" t="str">
        <f t="shared" si="349"/>
        <v>2014</v>
      </c>
    </row>
    <row r="3188" spans="1:23" ht="45" x14ac:dyDescent="0.2">
      <c r="A3188">
        <v>3388</v>
      </c>
      <c r="B3188" s="3" t="s">
        <v>3387</v>
      </c>
      <c r="C3188" s="3" t="s">
        <v>7498</v>
      </c>
      <c r="D3188">
        <v>1500</v>
      </c>
      <c r="E3188">
        <v>1557</v>
      </c>
      <c r="F3188" t="s">
        <v>8219</v>
      </c>
      <c r="G3188" t="s">
        <v>8225</v>
      </c>
      <c r="H3188" t="s">
        <v>8247</v>
      </c>
      <c r="I3188">
        <v>1434625441</v>
      </c>
      <c r="J3188">
        <v>1432033441</v>
      </c>
      <c r="K3188" t="b">
        <v>0</v>
      </c>
      <c r="L3188">
        <v>45</v>
      </c>
      <c r="M3188" t="b">
        <v>1</v>
      </c>
      <c r="N3188" t="s">
        <v>8271</v>
      </c>
      <c r="O3188" s="8">
        <f t="shared" si="343"/>
        <v>103.8</v>
      </c>
      <c r="P3188" s="9">
        <f t="shared" si="344"/>
        <v>34.6</v>
      </c>
      <c r="Q3188" t="s">
        <v>8317</v>
      </c>
      <c r="R3188" t="s">
        <v>8318</v>
      </c>
      <c r="S3188" s="13">
        <f t="shared" si="345"/>
        <v>42143.252789351849</v>
      </c>
      <c r="T3188" s="14">
        <f t="shared" si="346"/>
        <v>42173.252789351849</v>
      </c>
      <c r="U3188" s="13" t="str">
        <f t="shared" si="347"/>
        <v>May</v>
      </c>
      <c r="V3188" t="str">
        <f t="shared" si="348"/>
        <v>Jun</v>
      </c>
      <c r="W3188" t="str">
        <f t="shared" si="349"/>
        <v>2015</v>
      </c>
    </row>
    <row r="3189" spans="1:23" ht="45" x14ac:dyDescent="0.2">
      <c r="A3189">
        <v>3389</v>
      </c>
      <c r="B3189" s="3" t="s">
        <v>3388</v>
      </c>
      <c r="C3189" s="3" t="s">
        <v>7499</v>
      </c>
      <c r="D3189">
        <v>10000</v>
      </c>
      <c r="E3189">
        <v>11450</v>
      </c>
      <c r="F3189" t="s">
        <v>8219</v>
      </c>
      <c r="G3189" t="s">
        <v>8224</v>
      </c>
      <c r="H3189" t="s">
        <v>8246</v>
      </c>
      <c r="I3189">
        <v>1464960682</v>
      </c>
      <c r="J3189">
        <v>1462368682</v>
      </c>
      <c r="K3189" t="b">
        <v>0</v>
      </c>
      <c r="L3189">
        <v>62</v>
      </c>
      <c r="M3189" t="b">
        <v>1</v>
      </c>
      <c r="N3189" t="s">
        <v>8271</v>
      </c>
      <c r="O3189" s="8">
        <f t="shared" si="343"/>
        <v>114.5</v>
      </c>
      <c r="P3189" s="9">
        <f t="shared" si="344"/>
        <v>184.67741935483872</v>
      </c>
      <c r="Q3189" t="s">
        <v>8317</v>
      </c>
      <c r="R3189" t="s">
        <v>8318</v>
      </c>
      <c r="S3189" s="13">
        <f t="shared" si="345"/>
        <v>42494.355115740742</v>
      </c>
      <c r="T3189" s="14">
        <f t="shared" si="346"/>
        <v>42524.355115740742</v>
      </c>
      <c r="U3189" s="13" t="str">
        <f t="shared" si="347"/>
        <v>May</v>
      </c>
      <c r="V3189" t="str">
        <f t="shared" si="348"/>
        <v>Jun</v>
      </c>
      <c r="W3189" t="str">
        <f t="shared" si="349"/>
        <v>2016</v>
      </c>
    </row>
    <row r="3190" spans="1:23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43"/>
        <v>65</v>
      </c>
      <c r="P3190" s="9">
        <f t="shared" si="344"/>
        <v>14.444444444444445</v>
      </c>
      <c r="Q3190" t="s">
        <v>8317</v>
      </c>
      <c r="R3190" t="s">
        <v>8359</v>
      </c>
      <c r="S3190" s="13">
        <f t="shared" si="345"/>
        <v>42144.207199074073</v>
      </c>
      <c r="T3190" s="14">
        <f t="shared" si="346"/>
        <v>42165.207199074073</v>
      </c>
      <c r="U3190" s="13" t="str">
        <f t="shared" si="347"/>
        <v>May</v>
      </c>
      <c r="V3190" t="str">
        <f t="shared" si="348"/>
        <v>Jun</v>
      </c>
      <c r="W3190" t="str">
        <f t="shared" si="349"/>
        <v>2015</v>
      </c>
    </row>
    <row r="3191" spans="1:23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43"/>
        <v>12.327272727272726</v>
      </c>
      <c r="P3191" s="9">
        <f t="shared" si="344"/>
        <v>356.84210526315792</v>
      </c>
      <c r="Q3191" t="s">
        <v>8317</v>
      </c>
      <c r="R3191" t="s">
        <v>8359</v>
      </c>
      <c r="S3191" s="13">
        <f t="shared" si="345"/>
        <v>42118.138101851851</v>
      </c>
      <c r="T3191" s="14">
        <f t="shared" si="346"/>
        <v>42148.138101851851</v>
      </c>
      <c r="U3191" s="13" t="str">
        <f t="shared" si="347"/>
        <v>Apr</v>
      </c>
      <c r="V3191" t="str">
        <f t="shared" si="348"/>
        <v>May</v>
      </c>
      <c r="W3191" t="str">
        <f t="shared" si="349"/>
        <v>2015</v>
      </c>
    </row>
    <row r="3192" spans="1:23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43"/>
        <v>0</v>
      </c>
      <c r="P3192" s="9">
        <f t="shared" si="344"/>
        <v>0</v>
      </c>
      <c r="Q3192" t="s">
        <v>8317</v>
      </c>
      <c r="R3192" t="s">
        <v>8359</v>
      </c>
      <c r="S3192" s="13">
        <f t="shared" si="345"/>
        <v>42682.942997685182</v>
      </c>
      <c r="T3192" s="14">
        <f t="shared" si="346"/>
        <v>42712.984664351847</v>
      </c>
      <c r="U3192" s="13" t="str">
        <f t="shared" si="347"/>
        <v>Nov</v>
      </c>
      <c r="V3192" t="str">
        <f t="shared" si="348"/>
        <v>Dec</v>
      </c>
      <c r="W3192" t="str">
        <f t="shared" si="349"/>
        <v>2016</v>
      </c>
    </row>
    <row r="3193" spans="1:23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43"/>
        <v>4.0266666666666664</v>
      </c>
      <c r="P3193" s="9">
        <f t="shared" si="344"/>
        <v>37.75</v>
      </c>
      <c r="Q3193" t="s">
        <v>8317</v>
      </c>
      <c r="R3193" t="s">
        <v>8359</v>
      </c>
      <c r="S3193" s="13">
        <f t="shared" si="345"/>
        <v>42538.547094907401</v>
      </c>
      <c r="T3193" s="14">
        <f t="shared" si="346"/>
        <v>42598.547094907401</v>
      </c>
      <c r="U3193" s="13" t="str">
        <f t="shared" si="347"/>
        <v>Jun</v>
      </c>
      <c r="V3193" t="str">
        <f t="shared" si="348"/>
        <v>Aug</v>
      </c>
      <c r="W3193" t="str">
        <f t="shared" si="349"/>
        <v>2016</v>
      </c>
    </row>
    <row r="3194" spans="1:23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43"/>
        <v>1.02</v>
      </c>
      <c r="P3194" s="9">
        <f t="shared" si="344"/>
        <v>12.75</v>
      </c>
      <c r="Q3194" t="s">
        <v>8317</v>
      </c>
      <c r="R3194" t="s">
        <v>8359</v>
      </c>
      <c r="S3194" s="13">
        <f t="shared" si="345"/>
        <v>42018.732164351844</v>
      </c>
      <c r="T3194" s="14">
        <f t="shared" si="346"/>
        <v>42063.708333333336</v>
      </c>
      <c r="U3194" s="13" t="str">
        <f t="shared" si="347"/>
        <v>Jan</v>
      </c>
      <c r="V3194" t="str">
        <f t="shared" si="348"/>
        <v>Feb</v>
      </c>
      <c r="W3194" t="str">
        <f t="shared" si="349"/>
        <v>2015</v>
      </c>
    </row>
    <row r="3195" spans="1:23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43"/>
        <v>11.74</v>
      </c>
      <c r="P3195" s="9">
        <f t="shared" si="344"/>
        <v>24.458333333333332</v>
      </c>
      <c r="Q3195" t="s">
        <v>8317</v>
      </c>
      <c r="R3195" t="s">
        <v>8359</v>
      </c>
      <c r="S3195" s="13">
        <f t="shared" si="345"/>
        <v>42010.759907407402</v>
      </c>
      <c r="T3195" s="14">
        <f t="shared" si="346"/>
        <v>42055.759907407402</v>
      </c>
      <c r="U3195" s="13" t="str">
        <f t="shared" si="347"/>
        <v>Jan</v>
      </c>
      <c r="V3195" t="str">
        <f t="shared" si="348"/>
        <v>Feb</v>
      </c>
      <c r="W3195" t="str">
        <f t="shared" si="349"/>
        <v>2015</v>
      </c>
    </row>
    <row r="3196" spans="1:23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43"/>
        <v>0</v>
      </c>
      <c r="P3196" s="9">
        <f t="shared" si="344"/>
        <v>0</v>
      </c>
      <c r="Q3196" t="s">
        <v>8317</v>
      </c>
      <c r="R3196" t="s">
        <v>8359</v>
      </c>
      <c r="S3196" s="13">
        <f t="shared" si="345"/>
        <v>42181.854143518511</v>
      </c>
      <c r="T3196" s="14">
        <f t="shared" si="346"/>
        <v>42211.854143518511</v>
      </c>
      <c r="U3196" s="13" t="str">
        <f t="shared" si="347"/>
        <v>Jun</v>
      </c>
      <c r="V3196" t="str">
        <f t="shared" si="348"/>
        <v>Jul</v>
      </c>
      <c r="W3196" t="str">
        <f t="shared" si="349"/>
        <v>2015</v>
      </c>
    </row>
    <row r="3197" spans="1:23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43"/>
        <v>59.142857142857139</v>
      </c>
      <c r="P3197" s="9">
        <f t="shared" si="344"/>
        <v>53.07692307692308</v>
      </c>
      <c r="Q3197" t="s">
        <v>8317</v>
      </c>
      <c r="R3197" t="s">
        <v>8359</v>
      </c>
      <c r="S3197" s="13">
        <f t="shared" si="345"/>
        <v>42017.385902777773</v>
      </c>
      <c r="T3197" s="14">
        <f t="shared" si="346"/>
        <v>42047.385902777773</v>
      </c>
      <c r="U3197" s="13" t="str">
        <f t="shared" si="347"/>
        <v>Jan</v>
      </c>
      <c r="V3197" t="str">
        <f t="shared" si="348"/>
        <v>Feb</v>
      </c>
      <c r="W3197" t="str">
        <f t="shared" si="349"/>
        <v>2015</v>
      </c>
    </row>
    <row r="3198" spans="1:23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43"/>
        <v>0.06</v>
      </c>
      <c r="P3198" s="9">
        <f t="shared" si="344"/>
        <v>300</v>
      </c>
      <c r="Q3198" t="s">
        <v>8317</v>
      </c>
      <c r="R3198" t="s">
        <v>8359</v>
      </c>
      <c r="S3198" s="13">
        <f t="shared" si="345"/>
        <v>42157.389756944445</v>
      </c>
      <c r="T3198" s="14">
        <f t="shared" si="346"/>
        <v>42217.374999999993</v>
      </c>
      <c r="U3198" s="13" t="str">
        <f t="shared" si="347"/>
        <v>Jun</v>
      </c>
      <c r="V3198" t="str">
        <f t="shared" si="348"/>
        <v>Aug</v>
      </c>
      <c r="W3198" t="str">
        <f t="shared" si="349"/>
        <v>2015</v>
      </c>
    </row>
    <row r="3199" spans="1:23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43"/>
        <v>11.450000000000001</v>
      </c>
      <c r="P3199" s="9">
        <f t="shared" si="344"/>
        <v>286.25</v>
      </c>
      <c r="Q3199" t="s">
        <v>8317</v>
      </c>
      <c r="R3199" t="s">
        <v>8359</v>
      </c>
      <c r="S3199" s="13">
        <f t="shared" si="345"/>
        <v>42009.28493055555</v>
      </c>
      <c r="T3199" s="14">
        <f t="shared" si="346"/>
        <v>42039.28493055555</v>
      </c>
      <c r="U3199" s="13" t="str">
        <f t="shared" si="347"/>
        <v>Jan</v>
      </c>
      <c r="V3199" t="str">
        <f t="shared" si="348"/>
        <v>Feb</v>
      </c>
      <c r="W3199" t="str">
        <f t="shared" si="349"/>
        <v>2015</v>
      </c>
    </row>
    <row r="3200" spans="1:23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43"/>
        <v>0.36666666666666664</v>
      </c>
      <c r="P3200" s="9">
        <f t="shared" si="344"/>
        <v>36.666666666666664</v>
      </c>
      <c r="Q3200" t="s">
        <v>8317</v>
      </c>
      <c r="R3200" t="s">
        <v>8359</v>
      </c>
      <c r="S3200" s="13">
        <f t="shared" si="345"/>
        <v>42013.216168981475</v>
      </c>
      <c r="T3200" s="14">
        <f t="shared" si="346"/>
        <v>42051.216168981475</v>
      </c>
      <c r="U3200" s="13" t="str">
        <f t="shared" si="347"/>
        <v>Jan</v>
      </c>
      <c r="V3200" t="str">
        <f t="shared" si="348"/>
        <v>Feb</v>
      </c>
      <c r="W3200" t="str">
        <f t="shared" si="349"/>
        <v>2015</v>
      </c>
    </row>
    <row r="3201" spans="1:23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43"/>
        <v>52.16</v>
      </c>
      <c r="P3201" s="9">
        <f t="shared" si="344"/>
        <v>49.20754716981132</v>
      </c>
      <c r="Q3201" t="s">
        <v>8317</v>
      </c>
      <c r="R3201" t="s">
        <v>8359</v>
      </c>
      <c r="S3201" s="13">
        <f t="shared" si="345"/>
        <v>41858.553449074076</v>
      </c>
      <c r="T3201" s="14">
        <f t="shared" si="346"/>
        <v>41888.666666666664</v>
      </c>
      <c r="U3201" s="13" t="str">
        <f t="shared" si="347"/>
        <v>Aug</v>
      </c>
      <c r="V3201" t="str">
        <f t="shared" si="348"/>
        <v>Sep</v>
      </c>
      <c r="W3201" t="str">
        <f t="shared" si="349"/>
        <v>2014</v>
      </c>
    </row>
    <row r="3202" spans="1:23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50">(E3202/D3202)*100</f>
        <v>2E-3</v>
      </c>
      <c r="P3202" s="9">
        <f t="shared" ref="P3202:P3265" si="351">IFERROR(E3202/L3202,0)</f>
        <v>1</v>
      </c>
      <c r="Q3202" t="s">
        <v>8317</v>
      </c>
      <c r="R3202" t="s">
        <v>8359</v>
      </c>
      <c r="S3202" s="13">
        <f t="shared" ref="S3202:S3265" si="352">(J3202/86400)+25569+(-5/24)</f>
        <v>42460.112280092588</v>
      </c>
      <c r="T3202" s="14">
        <f t="shared" ref="T3202:T3265" si="353">(I3202/86400)+25569+(-5/24)</f>
        <v>42490.023611111108</v>
      </c>
      <c r="U3202" s="13" t="str">
        <f t="shared" ref="U3202:U3265" si="354">TEXT((S3202),"mmm")</f>
        <v>Mar</v>
      </c>
      <c r="V3202" t="str">
        <f t="shared" ref="V3202:V3265" si="355">TEXT((T3202),"mmm")</f>
        <v>Apr</v>
      </c>
      <c r="W3202" t="str">
        <f t="shared" ref="W3202:W3265" si="356">TEXT((S3202),"yyyy")</f>
        <v>2016</v>
      </c>
    </row>
    <row r="3203" spans="1:23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50"/>
        <v>1.25</v>
      </c>
      <c r="P3203" s="9">
        <f t="shared" si="351"/>
        <v>12.5</v>
      </c>
      <c r="Q3203" t="s">
        <v>8317</v>
      </c>
      <c r="R3203" t="s">
        <v>8359</v>
      </c>
      <c r="S3203" s="13">
        <f t="shared" si="352"/>
        <v>41861.558761574073</v>
      </c>
      <c r="T3203" s="14">
        <f t="shared" si="353"/>
        <v>41882.558761574073</v>
      </c>
      <c r="U3203" s="13" t="str">
        <f t="shared" si="354"/>
        <v>Aug</v>
      </c>
      <c r="V3203" t="str">
        <f t="shared" si="355"/>
        <v>Aug</v>
      </c>
      <c r="W3203" t="str">
        <f t="shared" si="356"/>
        <v>2014</v>
      </c>
    </row>
    <row r="3204" spans="1:23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50"/>
        <v>54.52</v>
      </c>
      <c r="P3204" s="9">
        <f t="shared" si="351"/>
        <v>109.04</v>
      </c>
      <c r="Q3204" t="s">
        <v>8317</v>
      </c>
      <c r="R3204" t="s">
        <v>8359</v>
      </c>
      <c r="S3204" s="13">
        <f t="shared" si="352"/>
        <v>42293.645208333335</v>
      </c>
      <c r="T3204" s="14">
        <f t="shared" si="353"/>
        <v>42352.040972222218</v>
      </c>
      <c r="U3204" s="13" t="str">
        <f t="shared" si="354"/>
        <v>Oct</v>
      </c>
      <c r="V3204" t="str">
        <f t="shared" si="355"/>
        <v>Dec</v>
      </c>
      <c r="W3204" t="str">
        <f t="shared" si="356"/>
        <v>2015</v>
      </c>
    </row>
    <row r="3205" spans="1:23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50"/>
        <v>25</v>
      </c>
      <c r="P3205" s="9">
        <f t="shared" si="351"/>
        <v>41.666666666666664</v>
      </c>
      <c r="Q3205" t="s">
        <v>8317</v>
      </c>
      <c r="R3205" t="s">
        <v>8359</v>
      </c>
      <c r="S3205" s="13">
        <f t="shared" si="352"/>
        <v>42242.780347222222</v>
      </c>
      <c r="T3205" s="14">
        <f t="shared" si="353"/>
        <v>42272.780347222222</v>
      </c>
      <c r="U3205" s="13" t="str">
        <f t="shared" si="354"/>
        <v>Aug</v>
      </c>
      <c r="V3205" t="str">
        <f t="shared" si="355"/>
        <v>Sep</v>
      </c>
      <c r="W3205" t="str">
        <f t="shared" si="356"/>
        <v>2015</v>
      </c>
    </row>
    <row r="3206" spans="1:23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50"/>
        <v>0</v>
      </c>
      <c r="P3206" s="9">
        <f t="shared" si="351"/>
        <v>0</v>
      </c>
      <c r="Q3206" t="s">
        <v>8317</v>
      </c>
      <c r="R3206" t="s">
        <v>8359</v>
      </c>
      <c r="S3206" s="13">
        <f t="shared" si="352"/>
        <v>42172.477766203701</v>
      </c>
      <c r="T3206" s="14">
        <f t="shared" si="353"/>
        <v>42202.468055555553</v>
      </c>
      <c r="U3206" s="13" t="str">
        <f t="shared" si="354"/>
        <v>Jun</v>
      </c>
      <c r="V3206" t="str">
        <f t="shared" si="355"/>
        <v>Jul</v>
      </c>
      <c r="W3206" t="str">
        <f t="shared" si="356"/>
        <v>2015</v>
      </c>
    </row>
    <row r="3207" spans="1:23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50"/>
        <v>3.4125000000000001</v>
      </c>
      <c r="P3207" s="9">
        <f t="shared" si="351"/>
        <v>22.75</v>
      </c>
      <c r="Q3207" t="s">
        <v>8317</v>
      </c>
      <c r="R3207" t="s">
        <v>8359</v>
      </c>
      <c r="S3207" s="13">
        <f t="shared" si="352"/>
        <v>42095.166342592587</v>
      </c>
      <c r="T3207" s="14">
        <f t="shared" si="353"/>
        <v>42125.166342592587</v>
      </c>
      <c r="U3207" s="13" t="str">
        <f t="shared" si="354"/>
        <v>Apr</v>
      </c>
      <c r="V3207" t="str">
        <f t="shared" si="355"/>
        <v>May</v>
      </c>
      <c r="W3207" t="str">
        <f t="shared" si="356"/>
        <v>2015</v>
      </c>
    </row>
    <row r="3208" spans="1:23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50"/>
        <v>0</v>
      </c>
      <c r="P3208" s="9">
        <f t="shared" si="351"/>
        <v>0</v>
      </c>
      <c r="Q3208" t="s">
        <v>8317</v>
      </c>
      <c r="R3208" t="s">
        <v>8359</v>
      </c>
      <c r="S3208" s="13">
        <f t="shared" si="352"/>
        <v>42236.067719907405</v>
      </c>
      <c r="T3208" s="14">
        <f t="shared" si="353"/>
        <v>42266.067719907405</v>
      </c>
      <c r="U3208" s="13" t="str">
        <f t="shared" si="354"/>
        <v>Aug</v>
      </c>
      <c r="V3208" t="str">
        <f t="shared" si="355"/>
        <v>Sep</v>
      </c>
      <c r="W3208" t="str">
        <f t="shared" si="356"/>
        <v>2015</v>
      </c>
    </row>
    <row r="3209" spans="1:23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50"/>
        <v>46.36363636363636</v>
      </c>
      <c r="P3209" s="9">
        <f t="shared" si="351"/>
        <v>70.833333333333329</v>
      </c>
      <c r="Q3209" t="s">
        <v>8317</v>
      </c>
      <c r="R3209" t="s">
        <v>8359</v>
      </c>
      <c r="S3209" s="13">
        <f t="shared" si="352"/>
        <v>42057.069525462961</v>
      </c>
      <c r="T3209" s="14">
        <f t="shared" si="353"/>
        <v>42117.027858796289</v>
      </c>
      <c r="U3209" s="13" t="str">
        <f t="shared" si="354"/>
        <v>Feb</v>
      </c>
      <c r="V3209" t="str">
        <f t="shared" si="355"/>
        <v>Apr</v>
      </c>
      <c r="W3209" t="str">
        <f t="shared" si="356"/>
        <v>2015</v>
      </c>
    </row>
    <row r="3210" spans="1:23" ht="30" x14ac:dyDescent="0.2">
      <c r="A3210">
        <v>3395</v>
      </c>
      <c r="B3210" s="3" t="s">
        <v>3394</v>
      </c>
      <c r="C3210" s="3" t="s">
        <v>7505</v>
      </c>
      <c r="D3210">
        <v>500</v>
      </c>
      <c r="E3210">
        <v>920</v>
      </c>
      <c r="F3210" t="s">
        <v>8219</v>
      </c>
      <c r="G3210" t="s">
        <v>8225</v>
      </c>
      <c r="H3210" t="s">
        <v>8247</v>
      </c>
      <c r="I3210">
        <v>1433009400</v>
      </c>
      <c r="J3210">
        <v>1431795944</v>
      </c>
      <c r="K3210" t="b">
        <v>0</v>
      </c>
      <c r="L3210">
        <v>38</v>
      </c>
      <c r="M3210" t="b">
        <v>1</v>
      </c>
      <c r="N3210" t="s">
        <v>8271</v>
      </c>
      <c r="O3210" s="8">
        <f t="shared" si="350"/>
        <v>184</v>
      </c>
      <c r="P3210" s="9">
        <f t="shared" si="351"/>
        <v>24.210526315789473</v>
      </c>
      <c r="Q3210" t="s">
        <v>8317</v>
      </c>
      <c r="R3210" t="s">
        <v>8318</v>
      </c>
      <c r="S3210" s="13">
        <f t="shared" si="352"/>
        <v>42140.503981481474</v>
      </c>
      <c r="T3210" s="14">
        <f t="shared" si="353"/>
        <v>42154.548611111109</v>
      </c>
      <c r="U3210" s="13" t="str">
        <f t="shared" si="354"/>
        <v>May</v>
      </c>
      <c r="V3210" t="str">
        <f t="shared" si="355"/>
        <v>May</v>
      </c>
      <c r="W3210" t="str">
        <f t="shared" si="356"/>
        <v>2015</v>
      </c>
    </row>
    <row r="3211" spans="1:23" ht="45" x14ac:dyDescent="0.2">
      <c r="A3211">
        <v>3396</v>
      </c>
      <c r="B3211" s="3" t="s">
        <v>3395</v>
      </c>
      <c r="C3211" s="3" t="s">
        <v>7506</v>
      </c>
      <c r="D3211">
        <v>1500</v>
      </c>
      <c r="E3211">
        <v>1565</v>
      </c>
      <c r="F3211" t="s">
        <v>8219</v>
      </c>
      <c r="G3211" t="s">
        <v>8224</v>
      </c>
      <c r="H3211" t="s">
        <v>8246</v>
      </c>
      <c r="I3211">
        <v>1401595140</v>
      </c>
      <c r="J3211">
        <v>1399286589</v>
      </c>
      <c r="K3211" t="b">
        <v>0</v>
      </c>
      <c r="L3211">
        <v>28</v>
      </c>
      <c r="M3211" t="b">
        <v>1</v>
      </c>
      <c r="N3211" t="s">
        <v>8271</v>
      </c>
      <c r="O3211" s="8">
        <f t="shared" si="350"/>
        <v>104.33333333333333</v>
      </c>
      <c r="P3211" s="9">
        <f t="shared" si="351"/>
        <v>55.892857142857146</v>
      </c>
      <c r="Q3211" t="s">
        <v>8317</v>
      </c>
      <c r="R3211" t="s">
        <v>8318</v>
      </c>
      <c r="S3211" s="13">
        <f t="shared" si="352"/>
        <v>41764.238298611112</v>
      </c>
      <c r="T3211" s="14">
        <f t="shared" si="353"/>
        <v>41790.957638888889</v>
      </c>
      <c r="U3211" s="13" t="str">
        <f t="shared" si="354"/>
        <v>May</v>
      </c>
      <c r="V3211" t="str">
        <f t="shared" si="355"/>
        <v>May</v>
      </c>
      <c r="W3211" t="str">
        <f t="shared" si="356"/>
        <v>2014</v>
      </c>
    </row>
    <row r="3212" spans="1:23" ht="45" x14ac:dyDescent="0.2">
      <c r="A3212">
        <v>3403</v>
      </c>
      <c r="B3212" s="3" t="s">
        <v>3402</v>
      </c>
      <c r="C3212" s="3" t="s">
        <v>7513</v>
      </c>
      <c r="D3212">
        <v>2000</v>
      </c>
      <c r="E3212">
        <v>2000</v>
      </c>
      <c r="F3212" t="s">
        <v>8219</v>
      </c>
      <c r="G3212" t="s">
        <v>8225</v>
      </c>
      <c r="H3212" t="s">
        <v>8247</v>
      </c>
      <c r="I3212">
        <v>1435230324</v>
      </c>
      <c r="J3212">
        <v>1432638324</v>
      </c>
      <c r="K3212" t="b">
        <v>0</v>
      </c>
      <c r="L3212">
        <v>17</v>
      </c>
      <c r="M3212" t="b">
        <v>1</v>
      </c>
      <c r="N3212" t="s">
        <v>8271</v>
      </c>
      <c r="O3212" s="8">
        <f t="shared" si="350"/>
        <v>100</v>
      </c>
      <c r="P3212" s="9">
        <f t="shared" si="351"/>
        <v>117.64705882352941</v>
      </c>
      <c r="Q3212" t="s">
        <v>8317</v>
      </c>
      <c r="R3212" t="s">
        <v>8318</v>
      </c>
      <c r="S3212" s="13">
        <f t="shared" si="352"/>
        <v>42150.253749999996</v>
      </c>
      <c r="T3212" s="14">
        <f t="shared" si="353"/>
        <v>42180.253749999996</v>
      </c>
      <c r="U3212" s="13" t="str">
        <f t="shared" si="354"/>
        <v>May</v>
      </c>
      <c r="V3212" t="str">
        <f t="shared" si="355"/>
        <v>Jun</v>
      </c>
      <c r="W3212" t="str">
        <f t="shared" si="356"/>
        <v>2015</v>
      </c>
    </row>
    <row r="3213" spans="1:23" ht="45" x14ac:dyDescent="0.2">
      <c r="A3213">
        <v>3404</v>
      </c>
      <c r="B3213" s="3" t="s">
        <v>3403</v>
      </c>
      <c r="C3213" s="3" t="s">
        <v>7514</v>
      </c>
      <c r="D3213">
        <v>500</v>
      </c>
      <c r="E3213">
        <v>610</v>
      </c>
      <c r="F3213" t="s">
        <v>8219</v>
      </c>
      <c r="G3213" t="s">
        <v>8224</v>
      </c>
      <c r="H3213" t="s">
        <v>8246</v>
      </c>
      <c r="I3213">
        <v>1434542702</v>
      </c>
      <c r="J3213">
        <v>1432814702</v>
      </c>
      <c r="K3213" t="b">
        <v>0</v>
      </c>
      <c r="L3213">
        <v>3</v>
      </c>
      <c r="M3213" t="b">
        <v>1</v>
      </c>
      <c r="N3213" t="s">
        <v>8271</v>
      </c>
      <c r="O3213" s="8">
        <f t="shared" si="350"/>
        <v>122</v>
      </c>
      <c r="P3213" s="9">
        <f t="shared" si="351"/>
        <v>203.33333333333334</v>
      </c>
      <c r="Q3213" t="s">
        <v>8317</v>
      </c>
      <c r="R3213" t="s">
        <v>8318</v>
      </c>
      <c r="S3213" s="13">
        <f t="shared" si="352"/>
        <v>42152.295162037037</v>
      </c>
      <c r="T3213" s="14">
        <f t="shared" si="353"/>
        <v>42172.295162037037</v>
      </c>
      <c r="U3213" s="13" t="str">
        <f t="shared" si="354"/>
        <v>May</v>
      </c>
      <c r="V3213" t="str">
        <f t="shared" si="355"/>
        <v>Jun</v>
      </c>
      <c r="W3213" t="str">
        <f t="shared" si="356"/>
        <v>2015</v>
      </c>
    </row>
    <row r="3214" spans="1:23" ht="45" x14ac:dyDescent="0.2">
      <c r="A3214">
        <v>3410</v>
      </c>
      <c r="B3214" s="3" t="s">
        <v>3409</v>
      </c>
      <c r="C3214" s="3" t="s">
        <v>7520</v>
      </c>
      <c r="D3214">
        <v>3000</v>
      </c>
      <c r="E3214">
        <v>3255</v>
      </c>
      <c r="F3214" t="s">
        <v>8219</v>
      </c>
      <c r="G3214" t="s">
        <v>8224</v>
      </c>
      <c r="H3214" t="s">
        <v>8246</v>
      </c>
      <c r="I3214">
        <v>1465196400</v>
      </c>
      <c r="J3214">
        <v>1462841990</v>
      </c>
      <c r="K3214" t="b">
        <v>0</v>
      </c>
      <c r="L3214">
        <v>40</v>
      </c>
      <c r="M3214" t="b">
        <v>1</v>
      </c>
      <c r="N3214" t="s">
        <v>8271</v>
      </c>
      <c r="O3214" s="8">
        <f t="shared" si="350"/>
        <v>108.5</v>
      </c>
      <c r="P3214" s="9">
        <f t="shared" si="351"/>
        <v>81.375</v>
      </c>
      <c r="Q3214" t="s">
        <v>8317</v>
      </c>
      <c r="R3214" t="s">
        <v>8318</v>
      </c>
      <c r="S3214" s="13">
        <f t="shared" si="352"/>
        <v>42499.83321759259</v>
      </c>
      <c r="T3214" s="14">
        <f t="shared" si="353"/>
        <v>42527.083333333336</v>
      </c>
      <c r="U3214" s="13" t="str">
        <f t="shared" si="354"/>
        <v>May</v>
      </c>
      <c r="V3214" t="str">
        <f t="shared" si="355"/>
        <v>Jun</v>
      </c>
      <c r="W3214" t="str">
        <f t="shared" si="356"/>
        <v>2016</v>
      </c>
    </row>
    <row r="3215" spans="1:23" ht="45" x14ac:dyDescent="0.2">
      <c r="A3215">
        <v>3433</v>
      </c>
      <c r="B3215" s="3" t="s">
        <v>3432</v>
      </c>
      <c r="C3215" s="3" t="s">
        <v>7543</v>
      </c>
      <c r="D3215">
        <v>9500</v>
      </c>
      <c r="E3215">
        <v>9525</v>
      </c>
      <c r="F3215" t="s">
        <v>8219</v>
      </c>
      <c r="G3215" t="s">
        <v>8224</v>
      </c>
      <c r="H3215" t="s">
        <v>8246</v>
      </c>
      <c r="I3215">
        <v>1402974000</v>
      </c>
      <c r="J3215">
        <v>1400290255</v>
      </c>
      <c r="K3215" t="b">
        <v>0</v>
      </c>
      <c r="L3215">
        <v>71</v>
      </c>
      <c r="M3215" t="b">
        <v>1</v>
      </c>
      <c r="N3215" t="s">
        <v>8271</v>
      </c>
      <c r="O3215" s="8">
        <f t="shared" si="350"/>
        <v>100.26315789473684</v>
      </c>
      <c r="P3215" s="9">
        <f t="shared" si="351"/>
        <v>134.1549295774648</v>
      </c>
      <c r="Q3215" t="s">
        <v>8317</v>
      </c>
      <c r="R3215" t="s">
        <v>8318</v>
      </c>
      <c r="S3215" s="13">
        <f t="shared" si="352"/>
        <v>41775.854803240734</v>
      </c>
      <c r="T3215" s="14">
        <f t="shared" si="353"/>
        <v>41806.916666666664</v>
      </c>
      <c r="U3215" s="13" t="str">
        <f t="shared" si="354"/>
        <v>May</v>
      </c>
      <c r="V3215" t="str">
        <f t="shared" si="355"/>
        <v>Jun</v>
      </c>
      <c r="W3215" t="str">
        <f t="shared" si="356"/>
        <v>2014</v>
      </c>
    </row>
    <row r="3216" spans="1:23" ht="45" x14ac:dyDescent="0.2">
      <c r="A3216">
        <v>3444</v>
      </c>
      <c r="B3216" s="3" t="s">
        <v>3443</v>
      </c>
      <c r="C3216" s="3" t="s">
        <v>7554</v>
      </c>
      <c r="D3216">
        <v>300</v>
      </c>
      <c r="E3216">
        <v>867</v>
      </c>
      <c r="F3216" t="s">
        <v>8219</v>
      </c>
      <c r="G3216" t="s">
        <v>8226</v>
      </c>
      <c r="H3216" t="s">
        <v>8248</v>
      </c>
      <c r="I3216">
        <v>1465394340</v>
      </c>
      <c r="J3216">
        <v>1464677986</v>
      </c>
      <c r="K3216" t="b">
        <v>0</v>
      </c>
      <c r="L3216">
        <v>20</v>
      </c>
      <c r="M3216" t="b">
        <v>1</v>
      </c>
      <c r="N3216" t="s">
        <v>8271</v>
      </c>
      <c r="O3216" s="8">
        <f t="shared" si="350"/>
        <v>289</v>
      </c>
      <c r="P3216" s="9">
        <f t="shared" si="351"/>
        <v>43.35</v>
      </c>
      <c r="Q3216" t="s">
        <v>8317</v>
      </c>
      <c r="R3216" t="s">
        <v>8318</v>
      </c>
      <c r="S3216" s="13">
        <f t="shared" si="352"/>
        <v>42521.08317129629</v>
      </c>
      <c r="T3216" s="14">
        <f t="shared" si="353"/>
        <v>42529.374305555553</v>
      </c>
      <c r="U3216" s="13" t="str">
        <f t="shared" si="354"/>
        <v>May</v>
      </c>
      <c r="V3216" t="str">
        <f t="shared" si="355"/>
        <v>Jun</v>
      </c>
      <c r="W3216" t="str">
        <f t="shared" si="356"/>
        <v>2016</v>
      </c>
    </row>
    <row r="3217" spans="1:23" ht="45" x14ac:dyDescent="0.2">
      <c r="A3217">
        <v>3477</v>
      </c>
      <c r="B3217" s="3" t="s">
        <v>3476</v>
      </c>
      <c r="C3217" s="3" t="s">
        <v>7587</v>
      </c>
      <c r="D3217">
        <v>1800</v>
      </c>
      <c r="E3217">
        <v>2076</v>
      </c>
      <c r="F3217" t="s">
        <v>8219</v>
      </c>
      <c r="G3217" t="s">
        <v>8224</v>
      </c>
      <c r="H3217" t="s">
        <v>8246</v>
      </c>
      <c r="I3217">
        <v>1431831600</v>
      </c>
      <c r="J3217">
        <v>1430761243</v>
      </c>
      <c r="K3217" t="b">
        <v>0</v>
      </c>
      <c r="L3217">
        <v>39</v>
      </c>
      <c r="M3217" t="b">
        <v>1</v>
      </c>
      <c r="N3217" t="s">
        <v>8271</v>
      </c>
      <c r="O3217" s="8">
        <f t="shared" si="350"/>
        <v>115.33333333333333</v>
      </c>
      <c r="P3217" s="9">
        <f t="shared" si="351"/>
        <v>53.230769230769234</v>
      </c>
      <c r="Q3217" t="s">
        <v>8317</v>
      </c>
      <c r="R3217" t="s">
        <v>8318</v>
      </c>
      <c r="S3217" s="13">
        <f t="shared" si="352"/>
        <v>42128.528275462959</v>
      </c>
      <c r="T3217" s="14">
        <f t="shared" si="353"/>
        <v>42140.916666666664</v>
      </c>
      <c r="U3217" s="13" t="str">
        <f t="shared" si="354"/>
        <v>May</v>
      </c>
      <c r="V3217" t="str">
        <f t="shared" si="355"/>
        <v>May</v>
      </c>
      <c r="W3217" t="str">
        <f t="shared" si="356"/>
        <v>2015</v>
      </c>
    </row>
    <row r="3218" spans="1:23" ht="45" x14ac:dyDescent="0.2">
      <c r="A3218">
        <v>3479</v>
      </c>
      <c r="B3218" s="3" t="s">
        <v>3478</v>
      </c>
      <c r="C3218" s="3" t="s">
        <v>7589</v>
      </c>
      <c r="D3218">
        <v>1500</v>
      </c>
      <c r="E3218">
        <v>1918</v>
      </c>
      <c r="F3218" t="s">
        <v>8219</v>
      </c>
      <c r="G3218" t="s">
        <v>8225</v>
      </c>
      <c r="H3218" t="s">
        <v>8247</v>
      </c>
      <c r="I3218">
        <v>1403382680</v>
      </c>
      <c r="J3218">
        <v>1400790680</v>
      </c>
      <c r="K3218" t="b">
        <v>0</v>
      </c>
      <c r="L3218">
        <v>56</v>
      </c>
      <c r="M3218" t="b">
        <v>1</v>
      </c>
      <c r="N3218" t="s">
        <v>8271</v>
      </c>
      <c r="O3218" s="8">
        <f t="shared" si="350"/>
        <v>127.86666666666666</v>
      </c>
      <c r="P3218" s="9">
        <f t="shared" si="351"/>
        <v>34.25</v>
      </c>
      <c r="Q3218" t="s">
        <v>8317</v>
      </c>
      <c r="R3218" t="s">
        <v>8318</v>
      </c>
      <c r="S3218" s="13">
        <f t="shared" si="352"/>
        <v>41781.64675925926</v>
      </c>
      <c r="T3218" s="14">
        <f t="shared" si="353"/>
        <v>41811.64675925926</v>
      </c>
      <c r="U3218" s="13" t="str">
        <f t="shared" si="354"/>
        <v>May</v>
      </c>
      <c r="V3218" t="str">
        <f t="shared" si="355"/>
        <v>Jun</v>
      </c>
      <c r="W3218" t="str">
        <f t="shared" si="356"/>
        <v>2014</v>
      </c>
    </row>
    <row r="3219" spans="1:23" ht="45" x14ac:dyDescent="0.2">
      <c r="A3219">
        <v>3484</v>
      </c>
      <c r="B3219" s="3" t="s">
        <v>3483</v>
      </c>
      <c r="C3219" s="3" t="s">
        <v>7594</v>
      </c>
      <c r="D3219">
        <v>2500</v>
      </c>
      <c r="E3219">
        <v>2856</v>
      </c>
      <c r="F3219" t="s">
        <v>8219</v>
      </c>
      <c r="G3219" t="s">
        <v>8224</v>
      </c>
      <c r="H3219" t="s">
        <v>8246</v>
      </c>
      <c r="I3219">
        <v>1466014499</v>
      </c>
      <c r="J3219">
        <v>1463422499</v>
      </c>
      <c r="K3219" t="b">
        <v>0</v>
      </c>
      <c r="L3219">
        <v>44</v>
      </c>
      <c r="M3219" t="b">
        <v>1</v>
      </c>
      <c r="N3219" t="s">
        <v>8271</v>
      </c>
      <c r="O3219" s="8">
        <f t="shared" si="350"/>
        <v>114.24000000000001</v>
      </c>
      <c r="P3219" s="9">
        <f t="shared" si="351"/>
        <v>64.909090909090907</v>
      </c>
      <c r="Q3219" t="s">
        <v>8317</v>
      </c>
      <c r="R3219" t="s">
        <v>8318</v>
      </c>
      <c r="S3219" s="13">
        <f t="shared" si="352"/>
        <v>42506.552071759252</v>
      </c>
      <c r="T3219" s="14">
        <f t="shared" si="353"/>
        <v>42536.552071759252</v>
      </c>
      <c r="U3219" s="13" t="str">
        <f t="shared" si="354"/>
        <v>May</v>
      </c>
      <c r="V3219" t="str">
        <f t="shared" si="355"/>
        <v>Jun</v>
      </c>
      <c r="W3219" t="str">
        <f t="shared" si="356"/>
        <v>2016</v>
      </c>
    </row>
    <row r="3220" spans="1:23" ht="45" x14ac:dyDescent="0.2">
      <c r="A3220">
        <v>3486</v>
      </c>
      <c r="B3220" s="3" t="s">
        <v>3485</v>
      </c>
      <c r="C3220" s="3" t="s">
        <v>7596</v>
      </c>
      <c r="D3220">
        <v>3000</v>
      </c>
      <c r="E3220">
        <v>4656</v>
      </c>
      <c r="F3220" t="s">
        <v>8219</v>
      </c>
      <c r="G3220" t="s">
        <v>8224</v>
      </c>
      <c r="H3220" t="s">
        <v>8246</v>
      </c>
      <c r="I3220">
        <v>1433314740</v>
      </c>
      <c r="J3220">
        <v>1430600401</v>
      </c>
      <c r="K3220" t="b">
        <v>0</v>
      </c>
      <c r="L3220">
        <v>56</v>
      </c>
      <c r="M3220" t="b">
        <v>1</v>
      </c>
      <c r="N3220" t="s">
        <v>8271</v>
      </c>
      <c r="O3220" s="8">
        <f t="shared" si="350"/>
        <v>155.20000000000002</v>
      </c>
      <c r="P3220" s="9">
        <f t="shared" si="351"/>
        <v>83.142857142857139</v>
      </c>
      <c r="Q3220" t="s">
        <v>8317</v>
      </c>
      <c r="R3220" t="s">
        <v>8318</v>
      </c>
      <c r="S3220" s="13">
        <f t="shared" si="352"/>
        <v>42126.666678240734</v>
      </c>
      <c r="T3220" s="14">
        <f t="shared" si="353"/>
        <v>42158.082638888889</v>
      </c>
      <c r="U3220" s="13" t="str">
        <f t="shared" si="354"/>
        <v>May</v>
      </c>
      <c r="V3220" t="str">
        <f t="shared" si="355"/>
        <v>Jun</v>
      </c>
      <c r="W3220" t="str">
        <f t="shared" si="356"/>
        <v>2015</v>
      </c>
    </row>
    <row r="3221" spans="1:23" ht="45" x14ac:dyDescent="0.2">
      <c r="A3221">
        <v>3487</v>
      </c>
      <c r="B3221" s="3" t="s">
        <v>3486</v>
      </c>
      <c r="C3221" s="3" t="s">
        <v>7597</v>
      </c>
      <c r="D3221">
        <v>2000</v>
      </c>
      <c r="E3221">
        <v>2555</v>
      </c>
      <c r="F3221" t="s">
        <v>8219</v>
      </c>
      <c r="G3221" t="s">
        <v>8225</v>
      </c>
      <c r="H3221" t="s">
        <v>8247</v>
      </c>
      <c r="I3221">
        <v>1435185252</v>
      </c>
      <c r="J3221">
        <v>1432593252</v>
      </c>
      <c r="K3221" t="b">
        <v>0</v>
      </c>
      <c r="L3221">
        <v>66</v>
      </c>
      <c r="M3221" t="b">
        <v>1</v>
      </c>
      <c r="N3221" t="s">
        <v>8271</v>
      </c>
      <c r="O3221" s="8">
        <f t="shared" si="350"/>
        <v>127.75000000000001</v>
      </c>
      <c r="P3221" s="9">
        <f t="shared" si="351"/>
        <v>38.712121212121211</v>
      </c>
      <c r="Q3221" t="s">
        <v>8317</v>
      </c>
      <c r="R3221" t="s">
        <v>8318</v>
      </c>
      <c r="S3221" s="13">
        <f t="shared" si="352"/>
        <v>42149.732083333329</v>
      </c>
      <c r="T3221" s="14">
        <f t="shared" si="353"/>
        <v>42179.732083333329</v>
      </c>
      <c r="U3221" s="13" t="str">
        <f t="shared" si="354"/>
        <v>May</v>
      </c>
      <c r="V3221" t="str">
        <f t="shared" si="355"/>
        <v>Jun</v>
      </c>
      <c r="W3221" t="str">
        <f t="shared" si="356"/>
        <v>2015</v>
      </c>
    </row>
    <row r="3222" spans="1:23" ht="45" x14ac:dyDescent="0.2">
      <c r="A3222">
        <v>3497</v>
      </c>
      <c r="B3222" s="3" t="s">
        <v>3496</v>
      </c>
      <c r="C3222" s="3" t="s">
        <v>7607</v>
      </c>
      <c r="D3222">
        <v>1551</v>
      </c>
      <c r="E3222">
        <v>1686</v>
      </c>
      <c r="F3222" t="s">
        <v>8219</v>
      </c>
      <c r="G3222" t="s">
        <v>8224</v>
      </c>
      <c r="H3222" t="s">
        <v>8246</v>
      </c>
      <c r="I3222">
        <v>1464904800</v>
      </c>
      <c r="J3222">
        <v>1463852904</v>
      </c>
      <c r="K3222" t="b">
        <v>0</v>
      </c>
      <c r="L3222">
        <v>49</v>
      </c>
      <c r="M3222" t="b">
        <v>1</v>
      </c>
      <c r="N3222" t="s">
        <v>8271</v>
      </c>
      <c r="O3222" s="8">
        <f t="shared" si="350"/>
        <v>108.70406189555126</v>
      </c>
      <c r="P3222" s="9">
        <f t="shared" si="351"/>
        <v>34.408163265306122</v>
      </c>
      <c r="Q3222" t="s">
        <v>8317</v>
      </c>
      <c r="R3222" t="s">
        <v>8318</v>
      </c>
      <c r="S3222" s="13">
        <f t="shared" si="352"/>
        <v>42511.53361111111</v>
      </c>
      <c r="T3222" s="14">
        <f t="shared" si="353"/>
        <v>42523.708333333336</v>
      </c>
      <c r="U3222" s="13" t="str">
        <f t="shared" si="354"/>
        <v>May</v>
      </c>
      <c r="V3222" t="str">
        <f t="shared" si="355"/>
        <v>Jun</v>
      </c>
      <c r="W3222" t="str">
        <f t="shared" si="356"/>
        <v>2016</v>
      </c>
    </row>
    <row r="3223" spans="1:23" ht="45" x14ac:dyDescent="0.2">
      <c r="A3223">
        <v>3499</v>
      </c>
      <c r="B3223" s="3" t="s">
        <v>3498</v>
      </c>
      <c r="C3223" s="3" t="s">
        <v>7609</v>
      </c>
      <c r="D3223">
        <v>2000</v>
      </c>
      <c r="E3223">
        <v>2110</v>
      </c>
      <c r="F3223" t="s">
        <v>8219</v>
      </c>
      <c r="G3223" t="s">
        <v>8224</v>
      </c>
      <c r="H3223" t="s">
        <v>8246</v>
      </c>
      <c r="I3223">
        <v>1435733940</v>
      </c>
      <c r="J3223">
        <v>1431046325</v>
      </c>
      <c r="K3223" t="b">
        <v>0</v>
      </c>
      <c r="L3223">
        <v>35</v>
      </c>
      <c r="M3223" t="b">
        <v>1</v>
      </c>
      <c r="N3223" t="s">
        <v>8271</v>
      </c>
      <c r="O3223" s="8">
        <f t="shared" si="350"/>
        <v>105.5</v>
      </c>
      <c r="P3223" s="9">
        <f t="shared" si="351"/>
        <v>60.285714285714285</v>
      </c>
      <c r="Q3223" t="s">
        <v>8317</v>
      </c>
      <c r="R3223" t="s">
        <v>8318</v>
      </c>
      <c r="S3223" s="13">
        <f t="shared" si="352"/>
        <v>42131.827835648146</v>
      </c>
      <c r="T3223" s="14">
        <f t="shared" si="353"/>
        <v>42186.082638888889</v>
      </c>
      <c r="U3223" s="13" t="str">
        <f t="shared" si="354"/>
        <v>May</v>
      </c>
      <c r="V3223" t="str">
        <f t="shared" si="355"/>
        <v>Jul</v>
      </c>
      <c r="W3223" t="str">
        <f t="shared" si="356"/>
        <v>2015</v>
      </c>
    </row>
    <row r="3224" spans="1:23" ht="90" x14ac:dyDescent="0.2">
      <c r="A3224">
        <v>3505</v>
      </c>
      <c r="B3224" s="3" t="s">
        <v>3504</v>
      </c>
      <c r="C3224" s="3" t="s">
        <v>7615</v>
      </c>
      <c r="D3224">
        <v>2500</v>
      </c>
      <c r="E3224">
        <v>2594</v>
      </c>
      <c r="F3224" t="s">
        <v>8219</v>
      </c>
      <c r="G3224" t="s">
        <v>8224</v>
      </c>
      <c r="H3224" t="s">
        <v>8246</v>
      </c>
      <c r="I3224">
        <v>1399953600</v>
      </c>
      <c r="J3224">
        <v>1398983245</v>
      </c>
      <c r="K3224" t="b">
        <v>0</v>
      </c>
      <c r="L3224">
        <v>39</v>
      </c>
      <c r="M3224" t="b">
        <v>1</v>
      </c>
      <c r="N3224" t="s">
        <v>8271</v>
      </c>
      <c r="O3224" s="8">
        <f t="shared" si="350"/>
        <v>103.76</v>
      </c>
      <c r="P3224" s="9">
        <f t="shared" si="351"/>
        <v>66.512820512820511</v>
      </c>
      <c r="Q3224" t="s">
        <v>8317</v>
      </c>
      <c r="R3224" t="s">
        <v>8318</v>
      </c>
      <c r="S3224" s="13">
        <f t="shared" si="352"/>
        <v>41760.727372685185</v>
      </c>
      <c r="T3224" s="14">
        <f t="shared" si="353"/>
        <v>41771.958333333328</v>
      </c>
      <c r="U3224" s="13" t="str">
        <f t="shared" si="354"/>
        <v>May</v>
      </c>
      <c r="V3224" t="str">
        <f t="shared" si="355"/>
        <v>May</v>
      </c>
      <c r="W3224" t="str">
        <f t="shared" si="356"/>
        <v>2014</v>
      </c>
    </row>
    <row r="3225" spans="1:23" ht="30" x14ac:dyDescent="0.2">
      <c r="A3225">
        <v>3507</v>
      </c>
      <c r="B3225" s="3" t="s">
        <v>3506</v>
      </c>
      <c r="C3225" s="3" t="s">
        <v>7617</v>
      </c>
      <c r="D3225">
        <v>10000</v>
      </c>
      <c r="E3225">
        <v>10440</v>
      </c>
      <c r="F3225" t="s">
        <v>8219</v>
      </c>
      <c r="G3225" t="s">
        <v>8224</v>
      </c>
      <c r="H3225" t="s">
        <v>8246</v>
      </c>
      <c r="I3225">
        <v>1464732537</v>
      </c>
      <c r="J3225">
        <v>1462140537</v>
      </c>
      <c r="K3225" t="b">
        <v>0</v>
      </c>
      <c r="L3225">
        <v>72</v>
      </c>
      <c r="M3225" t="b">
        <v>1</v>
      </c>
      <c r="N3225" t="s">
        <v>8271</v>
      </c>
      <c r="O3225" s="8">
        <f t="shared" si="350"/>
        <v>104.4</v>
      </c>
      <c r="P3225" s="9">
        <f t="shared" si="351"/>
        <v>145</v>
      </c>
      <c r="Q3225" t="s">
        <v>8317</v>
      </c>
      <c r="R3225" t="s">
        <v>8318</v>
      </c>
      <c r="S3225" s="13">
        <f t="shared" si="352"/>
        <v>42491.714548611104</v>
      </c>
      <c r="T3225" s="14">
        <f t="shared" si="353"/>
        <v>42521.714548611104</v>
      </c>
      <c r="U3225" s="13" t="str">
        <f t="shared" si="354"/>
        <v>May</v>
      </c>
      <c r="V3225" t="str">
        <f t="shared" si="355"/>
        <v>May</v>
      </c>
      <c r="W3225" t="str">
        <f t="shared" si="356"/>
        <v>2016</v>
      </c>
    </row>
    <row r="3226" spans="1:23" ht="45" x14ac:dyDescent="0.2">
      <c r="A3226">
        <v>3513</v>
      </c>
      <c r="B3226" s="3" t="s">
        <v>3512</v>
      </c>
      <c r="C3226" s="3" t="s">
        <v>7623</v>
      </c>
      <c r="D3226">
        <v>2800</v>
      </c>
      <c r="E3226">
        <v>3315</v>
      </c>
      <c r="F3226" t="s">
        <v>8219</v>
      </c>
      <c r="G3226" t="s">
        <v>8224</v>
      </c>
      <c r="H3226" t="s">
        <v>8246</v>
      </c>
      <c r="I3226">
        <v>1401857940</v>
      </c>
      <c r="J3226">
        <v>1400725112</v>
      </c>
      <c r="K3226" t="b">
        <v>0</v>
      </c>
      <c r="L3226">
        <v>44</v>
      </c>
      <c r="M3226" t="b">
        <v>1</v>
      </c>
      <c r="N3226" t="s">
        <v>8271</v>
      </c>
      <c r="O3226" s="8">
        <f t="shared" si="350"/>
        <v>118.39285714285714</v>
      </c>
      <c r="P3226" s="9">
        <f t="shared" si="351"/>
        <v>75.340909090909093</v>
      </c>
      <c r="Q3226" t="s">
        <v>8317</v>
      </c>
      <c r="R3226" t="s">
        <v>8318</v>
      </c>
      <c r="S3226" s="13">
        <f t="shared" si="352"/>
        <v>41780.887870370367</v>
      </c>
      <c r="T3226" s="14">
        <f t="shared" si="353"/>
        <v>41793.999305555553</v>
      </c>
      <c r="U3226" s="13" t="str">
        <f t="shared" si="354"/>
        <v>May</v>
      </c>
      <c r="V3226" t="str">
        <f t="shared" si="355"/>
        <v>Jun</v>
      </c>
      <c r="W3226" t="str">
        <f t="shared" si="356"/>
        <v>2014</v>
      </c>
    </row>
    <row r="3227" spans="1:23" ht="45" x14ac:dyDescent="0.2">
      <c r="A3227">
        <v>3515</v>
      </c>
      <c r="B3227" s="3" t="s">
        <v>3514</v>
      </c>
      <c r="C3227" s="3" t="s">
        <v>7625</v>
      </c>
      <c r="D3227">
        <v>3000</v>
      </c>
      <c r="E3227">
        <v>3080</v>
      </c>
      <c r="F3227" t="s">
        <v>8219</v>
      </c>
      <c r="G3227" t="s">
        <v>8224</v>
      </c>
      <c r="H3227" t="s">
        <v>8246</v>
      </c>
      <c r="I3227">
        <v>1433097171</v>
      </c>
      <c r="J3227">
        <v>1430505171</v>
      </c>
      <c r="K3227" t="b">
        <v>0</v>
      </c>
      <c r="L3227">
        <v>46</v>
      </c>
      <c r="M3227" t="b">
        <v>1</v>
      </c>
      <c r="N3227" t="s">
        <v>8271</v>
      </c>
      <c r="O3227" s="8">
        <f t="shared" si="350"/>
        <v>102.66666666666666</v>
      </c>
      <c r="P3227" s="9">
        <f t="shared" si="351"/>
        <v>66.956521739130437</v>
      </c>
      <c r="Q3227" t="s">
        <v>8317</v>
      </c>
      <c r="R3227" t="s">
        <v>8318</v>
      </c>
      <c r="S3227" s="13">
        <f t="shared" si="352"/>
        <v>42125.564479166664</v>
      </c>
      <c r="T3227" s="14">
        <f t="shared" si="353"/>
        <v>42155.564479166664</v>
      </c>
      <c r="U3227" s="13" t="str">
        <f t="shared" si="354"/>
        <v>May</v>
      </c>
      <c r="V3227" t="str">
        <f t="shared" si="355"/>
        <v>May</v>
      </c>
      <c r="W3227" t="str">
        <f t="shared" si="356"/>
        <v>2015</v>
      </c>
    </row>
    <row r="3228" spans="1:23" x14ac:dyDescent="0.2">
      <c r="A3228">
        <v>3531</v>
      </c>
      <c r="B3228" s="3" t="s">
        <v>3530</v>
      </c>
      <c r="C3228" s="3" t="s">
        <v>7641</v>
      </c>
      <c r="D3228">
        <v>1000</v>
      </c>
      <c r="E3228">
        <v>1280</v>
      </c>
      <c r="F3228" t="s">
        <v>8219</v>
      </c>
      <c r="G3228" t="s">
        <v>8224</v>
      </c>
      <c r="H3228" t="s">
        <v>8246</v>
      </c>
      <c r="I3228">
        <v>1467301334</v>
      </c>
      <c r="J3228">
        <v>1464709334</v>
      </c>
      <c r="K3228" t="b">
        <v>0</v>
      </c>
      <c r="L3228">
        <v>26</v>
      </c>
      <c r="M3228" t="b">
        <v>1</v>
      </c>
      <c r="N3228" t="s">
        <v>8271</v>
      </c>
      <c r="O3228" s="8">
        <f t="shared" si="350"/>
        <v>128</v>
      </c>
      <c r="P3228" s="9">
        <f t="shared" si="351"/>
        <v>49.230769230769234</v>
      </c>
      <c r="Q3228" t="s">
        <v>8317</v>
      </c>
      <c r="R3228" t="s">
        <v>8318</v>
      </c>
      <c r="S3228" s="13">
        <f t="shared" si="352"/>
        <v>42521.44599537037</v>
      </c>
      <c r="T3228" s="14">
        <f t="shared" si="353"/>
        <v>42551.44599537037</v>
      </c>
      <c r="U3228" s="13" t="str">
        <f t="shared" si="354"/>
        <v>May</v>
      </c>
      <c r="V3228" t="str">
        <f t="shared" si="355"/>
        <v>Jun</v>
      </c>
      <c r="W3228" t="str">
        <f t="shared" si="356"/>
        <v>2016</v>
      </c>
    </row>
    <row r="3229" spans="1:23" ht="45" x14ac:dyDescent="0.2">
      <c r="A3229">
        <v>3540</v>
      </c>
      <c r="B3229" s="3" t="s">
        <v>3539</v>
      </c>
      <c r="C3229" s="3" t="s">
        <v>7650</v>
      </c>
      <c r="D3229">
        <v>300</v>
      </c>
      <c r="E3229">
        <v>369</v>
      </c>
      <c r="F3229" t="s">
        <v>8219</v>
      </c>
      <c r="G3229" t="s">
        <v>8225</v>
      </c>
      <c r="H3229" t="s">
        <v>8247</v>
      </c>
      <c r="I3229">
        <v>1466899491</v>
      </c>
      <c r="J3229">
        <v>1464307491</v>
      </c>
      <c r="K3229" t="b">
        <v>0</v>
      </c>
      <c r="L3229">
        <v>8</v>
      </c>
      <c r="M3229" t="b">
        <v>1</v>
      </c>
      <c r="N3229" t="s">
        <v>8271</v>
      </c>
      <c r="O3229" s="8">
        <f t="shared" si="350"/>
        <v>123</v>
      </c>
      <c r="P3229" s="9">
        <f t="shared" si="351"/>
        <v>46.125</v>
      </c>
      <c r="Q3229" t="s">
        <v>8317</v>
      </c>
      <c r="R3229" t="s">
        <v>8318</v>
      </c>
      <c r="S3229" s="13">
        <f t="shared" si="352"/>
        <v>42516.795034722221</v>
      </c>
      <c r="T3229" s="14">
        <f t="shared" si="353"/>
        <v>42546.795034722221</v>
      </c>
      <c r="U3229" s="13" t="str">
        <f t="shared" si="354"/>
        <v>May</v>
      </c>
      <c r="V3229" t="str">
        <f t="shared" si="355"/>
        <v>Jun</v>
      </c>
      <c r="W3229" t="str">
        <f t="shared" si="356"/>
        <v>2016</v>
      </c>
    </row>
    <row r="3230" spans="1:23" ht="45" x14ac:dyDescent="0.2">
      <c r="A3230">
        <v>3543</v>
      </c>
      <c r="B3230" s="3" t="s">
        <v>3542</v>
      </c>
      <c r="C3230" s="3" t="s">
        <v>7653</v>
      </c>
      <c r="D3230">
        <v>1500</v>
      </c>
      <c r="E3230">
        <v>1570</v>
      </c>
      <c r="F3230" t="s">
        <v>8219</v>
      </c>
      <c r="G3230" t="s">
        <v>8236</v>
      </c>
      <c r="H3230" t="s">
        <v>8249</v>
      </c>
      <c r="I3230">
        <v>1435255659</v>
      </c>
      <c r="J3230">
        <v>1432663659</v>
      </c>
      <c r="K3230" t="b">
        <v>0</v>
      </c>
      <c r="L3230">
        <v>29</v>
      </c>
      <c r="M3230" t="b">
        <v>1</v>
      </c>
      <c r="N3230" t="s">
        <v>8271</v>
      </c>
      <c r="O3230" s="8">
        <f t="shared" si="350"/>
        <v>104.66666666666666</v>
      </c>
      <c r="P3230" s="9">
        <f t="shared" si="351"/>
        <v>54.137931034482762</v>
      </c>
      <c r="Q3230" t="s">
        <v>8317</v>
      </c>
      <c r="R3230" t="s">
        <v>8318</v>
      </c>
      <c r="S3230" s="13">
        <f t="shared" si="352"/>
        <v>42150.546979166662</v>
      </c>
      <c r="T3230" s="14">
        <f t="shared" si="353"/>
        <v>42180.546979166662</v>
      </c>
      <c r="U3230" s="13" t="str">
        <f t="shared" si="354"/>
        <v>May</v>
      </c>
      <c r="V3230" t="str">
        <f t="shared" si="355"/>
        <v>Jun</v>
      </c>
      <c r="W3230" t="str">
        <f t="shared" si="356"/>
        <v>2015</v>
      </c>
    </row>
    <row r="3231" spans="1:23" ht="45" x14ac:dyDescent="0.2">
      <c r="A3231">
        <v>3552</v>
      </c>
      <c r="B3231" s="3" t="s">
        <v>3551</v>
      </c>
      <c r="C3231" s="3" t="s">
        <v>7662</v>
      </c>
      <c r="D3231">
        <v>773</v>
      </c>
      <c r="E3231">
        <v>773</v>
      </c>
      <c r="F3231" t="s">
        <v>8219</v>
      </c>
      <c r="G3231" t="s">
        <v>8225</v>
      </c>
      <c r="H3231" t="s">
        <v>8247</v>
      </c>
      <c r="I3231">
        <v>1403964324</v>
      </c>
      <c r="J3231">
        <v>1401372324</v>
      </c>
      <c r="K3231" t="b">
        <v>0</v>
      </c>
      <c r="L3231">
        <v>20</v>
      </c>
      <c r="M3231" t="b">
        <v>1</v>
      </c>
      <c r="N3231" t="s">
        <v>8271</v>
      </c>
      <c r="O3231" s="8">
        <f t="shared" si="350"/>
        <v>100</v>
      </c>
      <c r="P3231" s="9">
        <f t="shared" si="351"/>
        <v>38.65</v>
      </c>
      <c r="Q3231" t="s">
        <v>8317</v>
      </c>
      <c r="R3231" t="s">
        <v>8318</v>
      </c>
      <c r="S3231" s="13">
        <f t="shared" si="352"/>
        <v>41788.378749999996</v>
      </c>
      <c r="T3231" s="14">
        <f t="shared" si="353"/>
        <v>41818.378749999996</v>
      </c>
      <c r="U3231" s="13" t="str">
        <f t="shared" si="354"/>
        <v>May</v>
      </c>
      <c r="V3231" t="str">
        <f t="shared" si="355"/>
        <v>Jun</v>
      </c>
      <c r="W3231" t="str">
        <f t="shared" si="356"/>
        <v>2014</v>
      </c>
    </row>
    <row r="3232" spans="1:23" ht="45" x14ac:dyDescent="0.2">
      <c r="A3232">
        <v>3558</v>
      </c>
      <c r="B3232" s="3" t="s">
        <v>3557</v>
      </c>
      <c r="C3232" s="3" t="s">
        <v>7668</v>
      </c>
      <c r="D3232">
        <v>350</v>
      </c>
      <c r="E3232">
        <v>504</v>
      </c>
      <c r="F3232" t="s">
        <v>8219</v>
      </c>
      <c r="G3232" t="s">
        <v>8225</v>
      </c>
      <c r="H3232" t="s">
        <v>8247</v>
      </c>
      <c r="I3232">
        <v>1435352400</v>
      </c>
      <c r="J3232">
        <v>1431718575</v>
      </c>
      <c r="K3232" t="b">
        <v>0</v>
      </c>
      <c r="L3232">
        <v>22</v>
      </c>
      <c r="M3232" t="b">
        <v>1</v>
      </c>
      <c r="N3232" t="s">
        <v>8271</v>
      </c>
      <c r="O3232" s="8">
        <f t="shared" si="350"/>
        <v>144</v>
      </c>
      <c r="P3232" s="9">
        <f t="shared" si="351"/>
        <v>22.90909090909091</v>
      </c>
      <c r="Q3232" t="s">
        <v>8317</v>
      </c>
      <c r="R3232" t="s">
        <v>8318</v>
      </c>
      <c r="S3232" s="13">
        <f t="shared" si="352"/>
        <v>42139.608506944445</v>
      </c>
      <c r="T3232" s="14">
        <f t="shared" si="353"/>
        <v>42181.666666666664</v>
      </c>
      <c r="U3232" s="13" t="str">
        <f t="shared" si="354"/>
        <v>May</v>
      </c>
      <c r="V3232" t="str">
        <f t="shared" si="355"/>
        <v>Jun</v>
      </c>
      <c r="W3232" t="str">
        <f t="shared" si="356"/>
        <v>2015</v>
      </c>
    </row>
    <row r="3233" spans="1:23" ht="45" x14ac:dyDescent="0.2">
      <c r="A3233">
        <v>3567</v>
      </c>
      <c r="B3233" s="3" t="s">
        <v>3566</v>
      </c>
      <c r="C3233" s="3" t="s">
        <v>7677</v>
      </c>
      <c r="D3233">
        <v>1000</v>
      </c>
      <c r="E3233">
        <v>1088</v>
      </c>
      <c r="F3233" t="s">
        <v>8219</v>
      </c>
      <c r="G3233" t="s">
        <v>8225</v>
      </c>
      <c r="H3233" t="s">
        <v>8247</v>
      </c>
      <c r="I3233">
        <v>1433964444</v>
      </c>
      <c r="J3233">
        <v>1431372444</v>
      </c>
      <c r="K3233" t="b">
        <v>0</v>
      </c>
      <c r="L3233">
        <v>41</v>
      </c>
      <c r="M3233" t="b">
        <v>1</v>
      </c>
      <c r="N3233" t="s">
        <v>8271</v>
      </c>
      <c r="O3233" s="8">
        <f t="shared" si="350"/>
        <v>108.80000000000001</v>
      </c>
      <c r="P3233" s="9">
        <f t="shared" si="351"/>
        <v>26.536585365853657</v>
      </c>
      <c r="Q3233" t="s">
        <v>8317</v>
      </c>
      <c r="R3233" t="s">
        <v>8318</v>
      </c>
      <c r="S3233" s="13">
        <f t="shared" si="352"/>
        <v>42135.602361111109</v>
      </c>
      <c r="T3233" s="14">
        <f t="shared" si="353"/>
        <v>42165.602361111109</v>
      </c>
      <c r="U3233" s="13" t="str">
        <f t="shared" si="354"/>
        <v>May</v>
      </c>
      <c r="V3233" t="str">
        <f t="shared" si="355"/>
        <v>Jun</v>
      </c>
      <c r="W3233" t="str">
        <f t="shared" si="356"/>
        <v>2015</v>
      </c>
    </row>
    <row r="3234" spans="1:23" ht="30" x14ac:dyDescent="0.2">
      <c r="A3234">
        <v>3572</v>
      </c>
      <c r="B3234" s="3" t="s">
        <v>3571</v>
      </c>
      <c r="C3234" s="3" t="s">
        <v>7682</v>
      </c>
      <c r="D3234">
        <v>500</v>
      </c>
      <c r="E3234">
        <v>500</v>
      </c>
      <c r="F3234" t="s">
        <v>8219</v>
      </c>
      <c r="G3234" t="s">
        <v>8225</v>
      </c>
      <c r="H3234" t="s">
        <v>8247</v>
      </c>
      <c r="I3234">
        <v>1434894082</v>
      </c>
      <c r="J3234">
        <v>1432302082</v>
      </c>
      <c r="K3234" t="b">
        <v>0</v>
      </c>
      <c r="L3234">
        <v>9</v>
      </c>
      <c r="M3234" t="b">
        <v>1</v>
      </c>
      <c r="N3234" t="s">
        <v>8271</v>
      </c>
      <c r="O3234" s="8">
        <f t="shared" si="350"/>
        <v>100</v>
      </c>
      <c r="P3234" s="9">
        <f t="shared" si="351"/>
        <v>55.555555555555557</v>
      </c>
      <c r="Q3234" t="s">
        <v>8317</v>
      </c>
      <c r="R3234" t="s">
        <v>8318</v>
      </c>
      <c r="S3234" s="13">
        <f t="shared" si="352"/>
        <v>42146.36206018518</v>
      </c>
      <c r="T3234" s="14">
        <f t="shared" si="353"/>
        <v>42176.36206018518</v>
      </c>
      <c r="U3234" s="13" t="str">
        <f t="shared" si="354"/>
        <v>May</v>
      </c>
      <c r="V3234" t="str">
        <f t="shared" si="355"/>
        <v>Jun</v>
      </c>
      <c r="W3234" t="str">
        <f t="shared" si="356"/>
        <v>2015</v>
      </c>
    </row>
    <row r="3235" spans="1:23" ht="45" x14ac:dyDescent="0.2">
      <c r="A3235">
        <v>3587</v>
      </c>
      <c r="B3235" s="3" t="s">
        <v>3586</v>
      </c>
      <c r="C3235" s="3" t="s">
        <v>7697</v>
      </c>
      <c r="D3235">
        <v>500</v>
      </c>
      <c r="E3235">
        <v>633</v>
      </c>
      <c r="F3235" t="s">
        <v>8219</v>
      </c>
      <c r="G3235" t="s">
        <v>8225</v>
      </c>
      <c r="H3235" t="s">
        <v>8247</v>
      </c>
      <c r="I3235">
        <v>1467054000</v>
      </c>
      <c r="J3235">
        <v>1463144254</v>
      </c>
      <c r="K3235" t="b">
        <v>0</v>
      </c>
      <c r="L3235">
        <v>28</v>
      </c>
      <c r="M3235" t="b">
        <v>1</v>
      </c>
      <c r="N3235" t="s">
        <v>8271</v>
      </c>
      <c r="O3235" s="8">
        <f t="shared" si="350"/>
        <v>126.6</v>
      </c>
      <c r="P3235" s="9">
        <f t="shared" si="351"/>
        <v>22.607142857142858</v>
      </c>
      <c r="Q3235" t="s">
        <v>8317</v>
      </c>
      <c r="R3235" t="s">
        <v>8318</v>
      </c>
      <c r="S3235" s="13">
        <f t="shared" si="352"/>
        <v>42503.331643518519</v>
      </c>
      <c r="T3235" s="14">
        <f t="shared" si="353"/>
        <v>42548.583333333336</v>
      </c>
      <c r="U3235" s="13" t="str">
        <f t="shared" si="354"/>
        <v>May</v>
      </c>
      <c r="V3235" t="str">
        <f t="shared" si="355"/>
        <v>Jun</v>
      </c>
      <c r="W3235" t="str">
        <f t="shared" si="356"/>
        <v>2016</v>
      </c>
    </row>
    <row r="3236" spans="1:23" ht="45" x14ac:dyDescent="0.2">
      <c r="A3236">
        <v>3589</v>
      </c>
      <c r="B3236" s="3" t="s">
        <v>3588</v>
      </c>
      <c r="C3236" s="3" t="s">
        <v>7699</v>
      </c>
      <c r="D3236">
        <v>4000</v>
      </c>
      <c r="E3236">
        <v>5100</v>
      </c>
      <c r="F3236" t="s">
        <v>8219</v>
      </c>
      <c r="G3236" t="s">
        <v>8224</v>
      </c>
      <c r="H3236" t="s">
        <v>8246</v>
      </c>
      <c r="I3236">
        <v>1432654347</v>
      </c>
      <c r="J3236">
        <v>1430494347</v>
      </c>
      <c r="K3236" t="b">
        <v>0</v>
      </c>
      <c r="L3236">
        <v>62</v>
      </c>
      <c r="M3236" t="b">
        <v>1</v>
      </c>
      <c r="N3236" t="s">
        <v>8271</v>
      </c>
      <c r="O3236" s="8">
        <f t="shared" si="350"/>
        <v>127.49999999999999</v>
      </c>
      <c r="P3236" s="9">
        <f t="shared" si="351"/>
        <v>82.258064516129039</v>
      </c>
      <c r="Q3236" t="s">
        <v>8317</v>
      </c>
      <c r="R3236" t="s">
        <v>8318</v>
      </c>
      <c r="S3236" s="13">
        <f t="shared" si="352"/>
        <v>42125.439201388886</v>
      </c>
      <c r="T3236" s="14">
        <f t="shared" si="353"/>
        <v>42150.439201388886</v>
      </c>
      <c r="U3236" s="13" t="str">
        <f t="shared" si="354"/>
        <v>May</v>
      </c>
      <c r="V3236" t="str">
        <f t="shared" si="355"/>
        <v>May</v>
      </c>
      <c r="W3236" t="str">
        <f t="shared" si="356"/>
        <v>2015</v>
      </c>
    </row>
    <row r="3237" spans="1:23" ht="45" x14ac:dyDescent="0.2">
      <c r="A3237">
        <v>3608</v>
      </c>
      <c r="B3237" s="3" t="s">
        <v>3607</v>
      </c>
      <c r="C3237" s="3" t="s">
        <v>7718</v>
      </c>
      <c r="D3237">
        <v>800</v>
      </c>
      <c r="E3237">
        <v>800</v>
      </c>
      <c r="F3237" t="s">
        <v>8219</v>
      </c>
      <c r="G3237" t="s">
        <v>8225</v>
      </c>
      <c r="H3237" t="s">
        <v>8247</v>
      </c>
      <c r="I3237">
        <v>1466172000</v>
      </c>
      <c r="J3237">
        <v>1463418090</v>
      </c>
      <c r="K3237" t="b">
        <v>0</v>
      </c>
      <c r="L3237">
        <v>27</v>
      </c>
      <c r="M3237" t="b">
        <v>1</v>
      </c>
      <c r="N3237" t="s">
        <v>8271</v>
      </c>
      <c r="O3237" s="8">
        <f t="shared" si="350"/>
        <v>100</v>
      </c>
      <c r="P3237" s="9">
        <f t="shared" si="351"/>
        <v>29.62962962962963</v>
      </c>
      <c r="Q3237" t="s">
        <v>8317</v>
      </c>
      <c r="R3237" t="s">
        <v>8318</v>
      </c>
      <c r="S3237" s="13">
        <f t="shared" si="352"/>
        <v>42506.501041666663</v>
      </c>
      <c r="T3237" s="14">
        <f t="shared" si="353"/>
        <v>42538.374999999993</v>
      </c>
      <c r="U3237" s="13" t="str">
        <f t="shared" si="354"/>
        <v>May</v>
      </c>
      <c r="V3237" t="str">
        <f t="shared" si="355"/>
        <v>Jun</v>
      </c>
      <c r="W3237" t="str">
        <f t="shared" si="356"/>
        <v>2016</v>
      </c>
    </row>
    <row r="3238" spans="1:23" ht="45" x14ac:dyDescent="0.2">
      <c r="A3238">
        <v>3612</v>
      </c>
      <c r="B3238" s="3" t="s">
        <v>3611</v>
      </c>
      <c r="C3238" s="3" t="s">
        <v>7722</v>
      </c>
      <c r="D3238">
        <v>5000</v>
      </c>
      <c r="E3238">
        <v>7220</v>
      </c>
      <c r="F3238" t="s">
        <v>8219</v>
      </c>
      <c r="G3238" t="s">
        <v>8229</v>
      </c>
      <c r="H3238" t="s">
        <v>8251</v>
      </c>
      <c r="I3238">
        <v>1402334811</v>
      </c>
      <c r="J3238">
        <v>1401470811</v>
      </c>
      <c r="K3238" t="b">
        <v>0</v>
      </c>
      <c r="L3238">
        <v>57</v>
      </c>
      <c r="M3238" t="b">
        <v>1</v>
      </c>
      <c r="N3238" t="s">
        <v>8271</v>
      </c>
      <c r="O3238" s="8">
        <f t="shared" si="350"/>
        <v>144.4</v>
      </c>
      <c r="P3238" s="9">
        <f t="shared" si="351"/>
        <v>126.66666666666667</v>
      </c>
      <c r="Q3238" t="s">
        <v>8317</v>
      </c>
      <c r="R3238" t="s">
        <v>8318</v>
      </c>
      <c r="S3238" s="13">
        <f t="shared" si="352"/>
        <v>41789.518645833326</v>
      </c>
      <c r="T3238" s="14">
        <f t="shared" si="353"/>
        <v>41799.518645833326</v>
      </c>
      <c r="U3238" s="13" t="str">
        <f t="shared" si="354"/>
        <v>May</v>
      </c>
      <c r="V3238" t="str">
        <f t="shared" si="355"/>
        <v>Jun</v>
      </c>
      <c r="W3238" t="str">
        <f t="shared" si="356"/>
        <v>2014</v>
      </c>
    </row>
    <row r="3239" spans="1:23" ht="30" x14ac:dyDescent="0.2">
      <c r="A3239">
        <v>3613</v>
      </c>
      <c r="B3239" s="3" t="s">
        <v>3612</v>
      </c>
      <c r="C3239" s="3" t="s">
        <v>7723</v>
      </c>
      <c r="D3239">
        <v>1250</v>
      </c>
      <c r="E3239">
        <v>1250</v>
      </c>
      <c r="F3239" t="s">
        <v>8219</v>
      </c>
      <c r="G3239" t="s">
        <v>8224</v>
      </c>
      <c r="H3239" t="s">
        <v>8246</v>
      </c>
      <c r="I3239">
        <v>1403964574</v>
      </c>
      <c r="J3239">
        <v>1401372574</v>
      </c>
      <c r="K3239" t="b">
        <v>0</v>
      </c>
      <c r="L3239">
        <v>20</v>
      </c>
      <c r="M3239" t="b">
        <v>1</v>
      </c>
      <c r="N3239" t="s">
        <v>8271</v>
      </c>
      <c r="O3239" s="8">
        <f t="shared" si="350"/>
        <v>100</v>
      </c>
      <c r="P3239" s="9">
        <f t="shared" si="351"/>
        <v>62.5</v>
      </c>
      <c r="Q3239" t="s">
        <v>8317</v>
      </c>
      <c r="R3239" t="s">
        <v>8318</v>
      </c>
      <c r="S3239" s="13">
        <f t="shared" si="352"/>
        <v>41788.381643518514</v>
      </c>
      <c r="T3239" s="14">
        <f t="shared" si="353"/>
        <v>41818.381643518514</v>
      </c>
      <c r="U3239" s="13" t="str">
        <f t="shared" si="354"/>
        <v>May</v>
      </c>
      <c r="V3239" t="str">
        <f t="shared" si="355"/>
        <v>Jun</v>
      </c>
      <c r="W3239" t="str">
        <f t="shared" si="356"/>
        <v>2014</v>
      </c>
    </row>
    <row r="3240" spans="1:23" ht="45" x14ac:dyDescent="0.2">
      <c r="A3240">
        <v>3614</v>
      </c>
      <c r="B3240" s="3" t="s">
        <v>3439</v>
      </c>
      <c r="C3240" s="3" t="s">
        <v>7724</v>
      </c>
      <c r="D3240">
        <v>2500</v>
      </c>
      <c r="E3240">
        <v>2520</v>
      </c>
      <c r="F3240" t="s">
        <v>8219</v>
      </c>
      <c r="G3240" t="s">
        <v>8224</v>
      </c>
      <c r="H3240" t="s">
        <v>8246</v>
      </c>
      <c r="I3240">
        <v>1434675616</v>
      </c>
      <c r="J3240">
        <v>1432083616</v>
      </c>
      <c r="K3240" t="b">
        <v>0</v>
      </c>
      <c r="L3240">
        <v>71</v>
      </c>
      <c r="M3240" t="b">
        <v>1</v>
      </c>
      <c r="N3240" t="s">
        <v>8271</v>
      </c>
      <c r="O3240" s="8">
        <f t="shared" si="350"/>
        <v>100.8</v>
      </c>
      <c r="P3240" s="9">
        <f t="shared" si="351"/>
        <v>35.492957746478872</v>
      </c>
      <c r="Q3240" t="s">
        <v>8317</v>
      </c>
      <c r="R3240" t="s">
        <v>8318</v>
      </c>
      <c r="S3240" s="13">
        <f t="shared" si="352"/>
        <v>42143.833518518521</v>
      </c>
      <c r="T3240" s="14">
        <f t="shared" si="353"/>
        <v>42173.833518518521</v>
      </c>
      <c r="U3240" s="13" t="str">
        <f t="shared" si="354"/>
        <v>May</v>
      </c>
      <c r="V3240" t="str">
        <f t="shared" si="355"/>
        <v>Jun</v>
      </c>
      <c r="W3240" t="str">
        <f t="shared" si="356"/>
        <v>2015</v>
      </c>
    </row>
    <row r="3241" spans="1:23" ht="45" x14ac:dyDescent="0.2">
      <c r="A3241">
        <v>3618</v>
      </c>
      <c r="B3241" s="3" t="s">
        <v>3616</v>
      </c>
      <c r="C3241" s="3" t="s">
        <v>7728</v>
      </c>
      <c r="D3241">
        <v>2000</v>
      </c>
      <c r="E3241">
        <v>2020</v>
      </c>
      <c r="F3241" t="s">
        <v>8219</v>
      </c>
      <c r="G3241" t="s">
        <v>8225</v>
      </c>
      <c r="H3241" t="s">
        <v>8247</v>
      </c>
      <c r="I3241">
        <v>1433343850</v>
      </c>
      <c r="J3241">
        <v>1430751850</v>
      </c>
      <c r="K3241" t="b">
        <v>0</v>
      </c>
      <c r="L3241">
        <v>56</v>
      </c>
      <c r="M3241" t="b">
        <v>1</v>
      </c>
      <c r="N3241" t="s">
        <v>8271</v>
      </c>
      <c r="O3241" s="8">
        <f t="shared" si="350"/>
        <v>101</v>
      </c>
      <c r="P3241" s="9">
        <f t="shared" si="351"/>
        <v>36.071428571428569</v>
      </c>
      <c r="Q3241" t="s">
        <v>8317</v>
      </c>
      <c r="R3241" t="s">
        <v>8318</v>
      </c>
      <c r="S3241" s="13">
        <f t="shared" si="352"/>
        <v>42128.419560185182</v>
      </c>
      <c r="T3241" s="14">
        <f t="shared" si="353"/>
        <v>42158.419560185182</v>
      </c>
      <c r="U3241" s="13" t="str">
        <f t="shared" si="354"/>
        <v>May</v>
      </c>
      <c r="V3241" t="str">
        <f t="shared" si="355"/>
        <v>Jun</v>
      </c>
      <c r="W3241" t="str">
        <f t="shared" si="356"/>
        <v>2015</v>
      </c>
    </row>
    <row r="3242" spans="1:23" ht="45" x14ac:dyDescent="0.2">
      <c r="A3242">
        <v>3649</v>
      </c>
      <c r="B3242" s="3" t="s">
        <v>3647</v>
      </c>
      <c r="C3242" s="3" t="s">
        <v>7759</v>
      </c>
      <c r="D3242">
        <v>750</v>
      </c>
      <c r="E3242">
        <v>780</v>
      </c>
      <c r="F3242" t="s">
        <v>8219</v>
      </c>
      <c r="G3242" t="s">
        <v>8229</v>
      </c>
      <c r="H3242" t="s">
        <v>8251</v>
      </c>
      <c r="I3242">
        <v>1402938394</v>
      </c>
      <c r="J3242">
        <v>1400691994</v>
      </c>
      <c r="K3242" t="b">
        <v>0</v>
      </c>
      <c r="L3242">
        <v>8</v>
      </c>
      <c r="M3242" t="b">
        <v>1</v>
      </c>
      <c r="N3242" t="s">
        <v>8271</v>
      </c>
      <c r="O3242" s="8">
        <f t="shared" si="350"/>
        <v>104</v>
      </c>
      <c r="P3242" s="9">
        <f t="shared" si="351"/>
        <v>97.5</v>
      </c>
      <c r="Q3242" t="s">
        <v>8317</v>
      </c>
      <c r="R3242" t="s">
        <v>8318</v>
      </c>
      <c r="S3242" s="13">
        <f t="shared" si="352"/>
        <v>41780.504560185182</v>
      </c>
      <c r="T3242" s="14">
        <f t="shared" si="353"/>
        <v>41806.504560185182</v>
      </c>
      <c r="U3242" s="13" t="str">
        <f t="shared" si="354"/>
        <v>May</v>
      </c>
      <c r="V3242" t="str">
        <f t="shared" si="355"/>
        <v>Jun</v>
      </c>
      <c r="W3242" t="str">
        <f t="shared" si="356"/>
        <v>2014</v>
      </c>
    </row>
    <row r="3243" spans="1:23" ht="45" x14ac:dyDescent="0.2">
      <c r="A3243">
        <v>3657</v>
      </c>
      <c r="B3243" s="3" t="s">
        <v>3654</v>
      </c>
      <c r="C3243" s="3" t="s">
        <v>7767</v>
      </c>
      <c r="D3243">
        <v>2000</v>
      </c>
      <c r="E3243">
        <v>2215</v>
      </c>
      <c r="F3243" t="s">
        <v>8219</v>
      </c>
      <c r="G3243" t="s">
        <v>8232</v>
      </c>
      <c r="H3243" t="s">
        <v>8253</v>
      </c>
      <c r="I3243">
        <v>1464817320</v>
      </c>
      <c r="J3243">
        <v>1462806419</v>
      </c>
      <c r="K3243" t="b">
        <v>0</v>
      </c>
      <c r="L3243">
        <v>20</v>
      </c>
      <c r="M3243" t="b">
        <v>1</v>
      </c>
      <c r="N3243" t="s">
        <v>8271</v>
      </c>
      <c r="O3243" s="8">
        <f t="shared" si="350"/>
        <v>110.75</v>
      </c>
      <c r="P3243" s="9">
        <f t="shared" si="351"/>
        <v>110.75</v>
      </c>
      <c r="Q3243" t="s">
        <v>8317</v>
      </c>
      <c r="R3243" t="s">
        <v>8318</v>
      </c>
      <c r="S3243" s="13">
        <f t="shared" si="352"/>
        <v>42499.4215162037</v>
      </c>
      <c r="T3243" s="14">
        <f t="shared" si="353"/>
        <v>42522.695833333331</v>
      </c>
      <c r="U3243" s="13" t="str">
        <f t="shared" si="354"/>
        <v>May</v>
      </c>
      <c r="V3243" t="str">
        <f t="shared" si="355"/>
        <v>Jun</v>
      </c>
      <c r="W3243" t="str">
        <f t="shared" si="356"/>
        <v>2016</v>
      </c>
    </row>
    <row r="3244" spans="1:23" ht="30" x14ac:dyDescent="0.2">
      <c r="A3244">
        <v>3658</v>
      </c>
      <c r="B3244" s="3" t="s">
        <v>3655</v>
      </c>
      <c r="C3244" s="3" t="s">
        <v>7768</v>
      </c>
      <c r="D3244">
        <v>1500</v>
      </c>
      <c r="E3244">
        <v>1510</v>
      </c>
      <c r="F3244" t="s">
        <v>8219</v>
      </c>
      <c r="G3244" t="s">
        <v>8224</v>
      </c>
      <c r="H3244" t="s">
        <v>8246</v>
      </c>
      <c r="I3244">
        <v>1404273540</v>
      </c>
      <c r="J3244">
        <v>1400272580</v>
      </c>
      <c r="K3244" t="b">
        <v>0</v>
      </c>
      <c r="L3244">
        <v>20</v>
      </c>
      <c r="M3244" t="b">
        <v>1</v>
      </c>
      <c r="N3244" t="s">
        <v>8271</v>
      </c>
      <c r="O3244" s="8">
        <f t="shared" si="350"/>
        <v>100.66666666666666</v>
      </c>
      <c r="P3244" s="9">
        <f t="shared" si="351"/>
        <v>75.5</v>
      </c>
      <c r="Q3244" t="s">
        <v>8317</v>
      </c>
      <c r="R3244" t="s">
        <v>8318</v>
      </c>
      <c r="S3244" s="13">
        <f t="shared" si="352"/>
        <v>41775.650231481479</v>
      </c>
      <c r="T3244" s="14">
        <f t="shared" si="353"/>
        <v>41821.957638888889</v>
      </c>
      <c r="U3244" s="13" t="str">
        <f t="shared" si="354"/>
        <v>May</v>
      </c>
      <c r="V3244" t="str">
        <f t="shared" si="355"/>
        <v>Jul</v>
      </c>
      <c r="W3244" t="str">
        <f t="shared" si="356"/>
        <v>2014</v>
      </c>
    </row>
    <row r="3245" spans="1:23" ht="45" x14ac:dyDescent="0.2">
      <c r="A3245">
        <v>3669</v>
      </c>
      <c r="B3245" s="3" t="s">
        <v>3666</v>
      </c>
      <c r="C3245" s="3" t="s">
        <v>7779</v>
      </c>
      <c r="D3245">
        <v>1000</v>
      </c>
      <c r="E3245">
        <v>1382</v>
      </c>
      <c r="F3245" t="s">
        <v>8219</v>
      </c>
      <c r="G3245" t="s">
        <v>8225</v>
      </c>
      <c r="H3245" t="s">
        <v>8247</v>
      </c>
      <c r="I3245">
        <v>1434039137</v>
      </c>
      <c r="J3245">
        <v>1431447137</v>
      </c>
      <c r="K3245" t="b">
        <v>0</v>
      </c>
      <c r="L3245">
        <v>17</v>
      </c>
      <c r="M3245" t="b">
        <v>1</v>
      </c>
      <c r="N3245" t="s">
        <v>8271</v>
      </c>
      <c r="O3245" s="8">
        <f t="shared" si="350"/>
        <v>138.19999999999999</v>
      </c>
      <c r="P3245" s="9">
        <f t="shared" si="351"/>
        <v>81.294117647058826</v>
      </c>
      <c r="Q3245" t="s">
        <v>8317</v>
      </c>
      <c r="R3245" t="s">
        <v>8318</v>
      </c>
      <c r="S3245" s="13">
        <f t="shared" si="352"/>
        <v>42136.466863425921</v>
      </c>
      <c r="T3245" s="14">
        <f t="shared" si="353"/>
        <v>42166.466863425921</v>
      </c>
      <c r="U3245" s="13" t="str">
        <f t="shared" si="354"/>
        <v>May</v>
      </c>
      <c r="V3245" t="str">
        <f t="shared" si="355"/>
        <v>Jun</v>
      </c>
      <c r="W3245" t="str">
        <f t="shared" si="356"/>
        <v>2015</v>
      </c>
    </row>
    <row r="3246" spans="1:23" ht="45" x14ac:dyDescent="0.2">
      <c r="A3246">
        <v>3670</v>
      </c>
      <c r="B3246" s="3" t="s">
        <v>3667</v>
      </c>
      <c r="C3246" s="3" t="s">
        <v>7780</v>
      </c>
      <c r="D3246">
        <v>220</v>
      </c>
      <c r="E3246">
        <v>241</v>
      </c>
      <c r="F3246" t="s">
        <v>8219</v>
      </c>
      <c r="G3246" t="s">
        <v>8225</v>
      </c>
      <c r="H3246" t="s">
        <v>8247</v>
      </c>
      <c r="I3246">
        <v>1433113200</v>
      </c>
      <c r="J3246">
        <v>1431951611</v>
      </c>
      <c r="K3246" t="b">
        <v>0</v>
      </c>
      <c r="L3246">
        <v>12</v>
      </c>
      <c r="M3246" t="b">
        <v>1</v>
      </c>
      <c r="N3246" t="s">
        <v>8271</v>
      </c>
      <c r="O3246" s="8">
        <f t="shared" si="350"/>
        <v>109.54545454545455</v>
      </c>
      <c r="P3246" s="9">
        <f t="shared" si="351"/>
        <v>20.083333333333332</v>
      </c>
      <c r="Q3246" t="s">
        <v>8317</v>
      </c>
      <c r="R3246" t="s">
        <v>8318</v>
      </c>
      <c r="S3246" s="13">
        <f t="shared" si="352"/>
        <v>42142.305682870363</v>
      </c>
      <c r="T3246" s="14">
        <f t="shared" si="353"/>
        <v>42155.749999999993</v>
      </c>
      <c r="U3246" s="13" t="str">
        <f t="shared" si="354"/>
        <v>May</v>
      </c>
      <c r="V3246" t="str">
        <f t="shared" si="355"/>
        <v>May</v>
      </c>
      <c r="W3246" t="str">
        <f t="shared" si="356"/>
        <v>2015</v>
      </c>
    </row>
    <row r="3247" spans="1:23" ht="45" x14ac:dyDescent="0.2">
      <c r="A3247">
        <v>3675</v>
      </c>
      <c r="B3247" s="3" t="s">
        <v>3672</v>
      </c>
      <c r="C3247" s="3" t="s">
        <v>7785</v>
      </c>
      <c r="D3247">
        <v>50</v>
      </c>
      <c r="E3247">
        <v>70</v>
      </c>
      <c r="F3247" t="s">
        <v>8219</v>
      </c>
      <c r="G3247" t="s">
        <v>8225</v>
      </c>
      <c r="H3247" t="s">
        <v>8247</v>
      </c>
      <c r="I3247">
        <v>1463353200</v>
      </c>
      <c r="J3247">
        <v>1462285182</v>
      </c>
      <c r="K3247" t="b">
        <v>0</v>
      </c>
      <c r="L3247">
        <v>3</v>
      </c>
      <c r="M3247" t="b">
        <v>1</v>
      </c>
      <c r="N3247" t="s">
        <v>8271</v>
      </c>
      <c r="O3247" s="8">
        <f t="shared" si="350"/>
        <v>140</v>
      </c>
      <c r="P3247" s="9">
        <f t="shared" si="351"/>
        <v>23.333333333333332</v>
      </c>
      <c r="Q3247" t="s">
        <v>8317</v>
      </c>
      <c r="R3247" t="s">
        <v>8318</v>
      </c>
      <c r="S3247" s="13">
        <f t="shared" si="352"/>
        <v>42493.388680555552</v>
      </c>
      <c r="T3247" s="14">
        <f t="shared" si="353"/>
        <v>42505.749999999993</v>
      </c>
      <c r="U3247" s="13" t="str">
        <f t="shared" si="354"/>
        <v>May</v>
      </c>
      <c r="V3247" t="str">
        <f t="shared" si="355"/>
        <v>May</v>
      </c>
      <c r="W3247" t="str">
        <f t="shared" si="356"/>
        <v>2016</v>
      </c>
    </row>
    <row r="3248" spans="1:23" ht="45" x14ac:dyDescent="0.2">
      <c r="A3248">
        <v>3679</v>
      </c>
      <c r="B3248" s="3" t="s">
        <v>3676</v>
      </c>
      <c r="C3248" s="3" t="s">
        <v>7789</v>
      </c>
      <c r="D3248">
        <v>2000</v>
      </c>
      <c r="E3248">
        <v>2202</v>
      </c>
      <c r="F3248" t="s">
        <v>8219</v>
      </c>
      <c r="G3248" t="s">
        <v>8224</v>
      </c>
      <c r="H3248" t="s">
        <v>8246</v>
      </c>
      <c r="I3248">
        <v>1404190740</v>
      </c>
      <c r="J3248">
        <v>1401214581</v>
      </c>
      <c r="K3248" t="b">
        <v>0</v>
      </c>
      <c r="L3248">
        <v>30</v>
      </c>
      <c r="M3248" t="b">
        <v>1</v>
      </c>
      <c r="N3248" t="s">
        <v>8271</v>
      </c>
      <c r="O3248" s="8">
        <f t="shared" si="350"/>
        <v>110.1</v>
      </c>
      <c r="P3248" s="9">
        <f t="shared" si="351"/>
        <v>73.400000000000006</v>
      </c>
      <c r="Q3248" t="s">
        <v>8317</v>
      </c>
      <c r="R3248" t="s">
        <v>8318</v>
      </c>
      <c r="S3248" s="13">
        <f t="shared" si="352"/>
        <v>41786.553020833329</v>
      </c>
      <c r="T3248" s="14">
        <f t="shared" si="353"/>
        <v>41820.999305555553</v>
      </c>
      <c r="U3248" s="13" t="str">
        <f t="shared" si="354"/>
        <v>May</v>
      </c>
      <c r="V3248" t="str">
        <f t="shared" si="355"/>
        <v>Jun</v>
      </c>
      <c r="W3248" t="str">
        <f t="shared" si="356"/>
        <v>2014</v>
      </c>
    </row>
    <row r="3249" spans="1:23" ht="45" x14ac:dyDescent="0.2">
      <c r="A3249">
        <v>3682</v>
      </c>
      <c r="B3249" s="3" t="s">
        <v>3679</v>
      </c>
      <c r="C3249" s="3" t="s">
        <v>7792</v>
      </c>
      <c r="D3249">
        <v>3000</v>
      </c>
      <c r="E3249">
        <v>4176</v>
      </c>
      <c r="F3249" t="s">
        <v>8219</v>
      </c>
      <c r="G3249" t="s">
        <v>8224</v>
      </c>
      <c r="H3249" t="s">
        <v>8246</v>
      </c>
      <c r="I3249">
        <v>1402901940</v>
      </c>
      <c r="J3249">
        <v>1399998418</v>
      </c>
      <c r="K3249" t="b">
        <v>0</v>
      </c>
      <c r="L3249">
        <v>67</v>
      </c>
      <c r="M3249" t="b">
        <v>1</v>
      </c>
      <c r="N3249" t="s">
        <v>8271</v>
      </c>
      <c r="O3249" s="8">
        <f t="shared" si="350"/>
        <v>139.19999999999999</v>
      </c>
      <c r="P3249" s="9">
        <f t="shared" si="351"/>
        <v>62.328358208955223</v>
      </c>
      <c r="Q3249" t="s">
        <v>8317</v>
      </c>
      <c r="R3249" t="s">
        <v>8318</v>
      </c>
      <c r="S3249" s="13">
        <f t="shared" si="352"/>
        <v>41772.477060185185</v>
      </c>
      <c r="T3249" s="14">
        <f t="shared" si="353"/>
        <v>41806.082638888889</v>
      </c>
      <c r="U3249" s="13" t="str">
        <f t="shared" si="354"/>
        <v>May</v>
      </c>
      <c r="V3249" t="str">
        <f t="shared" si="355"/>
        <v>Jun</v>
      </c>
      <c r="W3249" t="str">
        <f t="shared" si="356"/>
        <v>2014</v>
      </c>
    </row>
    <row r="3250" spans="1:23" ht="45" x14ac:dyDescent="0.2">
      <c r="A3250">
        <v>3687</v>
      </c>
      <c r="B3250" s="3" t="s">
        <v>3684</v>
      </c>
      <c r="C3250" s="3" t="s">
        <v>7797</v>
      </c>
      <c r="D3250">
        <v>5000</v>
      </c>
      <c r="E3250">
        <v>5012.25</v>
      </c>
      <c r="F3250" t="s">
        <v>8219</v>
      </c>
      <c r="G3250" t="s">
        <v>8224</v>
      </c>
      <c r="H3250" t="s">
        <v>8246</v>
      </c>
      <c r="I3250">
        <v>1403846055</v>
      </c>
      <c r="J3250">
        <v>1401254055</v>
      </c>
      <c r="K3250" t="b">
        <v>0</v>
      </c>
      <c r="L3250">
        <v>25</v>
      </c>
      <c r="M3250" t="b">
        <v>1</v>
      </c>
      <c r="N3250" t="s">
        <v>8271</v>
      </c>
      <c r="O3250" s="8">
        <f t="shared" si="350"/>
        <v>100.245</v>
      </c>
      <c r="P3250" s="9">
        <f t="shared" si="351"/>
        <v>200.49</v>
      </c>
      <c r="Q3250" t="s">
        <v>8317</v>
      </c>
      <c r="R3250" t="s">
        <v>8318</v>
      </c>
      <c r="S3250" s="13">
        <f t="shared" si="352"/>
        <v>41787.009895833333</v>
      </c>
      <c r="T3250" s="14">
        <f t="shared" si="353"/>
        <v>41817.009895833333</v>
      </c>
      <c r="U3250" s="13" t="str">
        <f t="shared" si="354"/>
        <v>May</v>
      </c>
      <c r="V3250" t="str">
        <f t="shared" si="355"/>
        <v>Jun</v>
      </c>
      <c r="W3250" t="str">
        <f t="shared" si="356"/>
        <v>2014</v>
      </c>
    </row>
    <row r="3251" spans="1:23" ht="45" x14ac:dyDescent="0.2">
      <c r="A3251">
        <v>3689</v>
      </c>
      <c r="B3251" s="3" t="s">
        <v>3686</v>
      </c>
      <c r="C3251" s="3" t="s">
        <v>7799</v>
      </c>
      <c r="D3251">
        <v>3000</v>
      </c>
      <c r="E3251">
        <v>3550</v>
      </c>
      <c r="F3251" t="s">
        <v>8219</v>
      </c>
      <c r="G3251" t="s">
        <v>8224</v>
      </c>
      <c r="H3251" t="s">
        <v>8246</v>
      </c>
      <c r="I3251">
        <v>1434925500</v>
      </c>
      <c r="J3251">
        <v>1432410639</v>
      </c>
      <c r="K3251" t="b">
        <v>0</v>
      </c>
      <c r="L3251">
        <v>62</v>
      </c>
      <c r="M3251" t="b">
        <v>1</v>
      </c>
      <c r="N3251" t="s">
        <v>8271</v>
      </c>
      <c r="O3251" s="8">
        <f t="shared" si="350"/>
        <v>118.33333333333333</v>
      </c>
      <c r="P3251" s="9">
        <f t="shared" si="351"/>
        <v>57.258064516129032</v>
      </c>
      <c r="Q3251" t="s">
        <v>8317</v>
      </c>
      <c r="R3251" t="s">
        <v>8318</v>
      </c>
      <c r="S3251" s="13">
        <f t="shared" si="352"/>
        <v>42147.61850694444</v>
      </c>
      <c r="T3251" s="14">
        <f t="shared" si="353"/>
        <v>42176.725694444445</v>
      </c>
      <c r="U3251" s="13" t="str">
        <f t="shared" si="354"/>
        <v>May</v>
      </c>
      <c r="V3251" t="str">
        <f t="shared" si="355"/>
        <v>Jun</v>
      </c>
      <c r="W3251" t="str">
        <f t="shared" si="356"/>
        <v>2015</v>
      </c>
    </row>
    <row r="3252" spans="1:23" ht="45" x14ac:dyDescent="0.2">
      <c r="A3252">
        <v>3701</v>
      </c>
      <c r="B3252" s="3" t="s">
        <v>3698</v>
      </c>
      <c r="C3252" s="3" t="s">
        <v>7811</v>
      </c>
      <c r="D3252">
        <v>1500</v>
      </c>
      <c r="E3252">
        <v>1505</v>
      </c>
      <c r="F3252" t="s">
        <v>8219</v>
      </c>
      <c r="G3252" t="s">
        <v>8225</v>
      </c>
      <c r="H3252" t="s">
        <v>8247</v>
      </c>
      <c r="I3252">
        <v>1433422793</v>
      </c>
      <c r="J3252">
        <v>1430830793</v>
      </c>
      <c r="K3252" t="b">
        <v>0</v>
      </c>
      <c r="L3252">
        <v>39</v>
      </c>
      <c r="M3252" t="b">
        <v>1</v>
      </c>
      <c r="N3252" t="s">
        <v>8271</v>
      </c>
      <c r="O3252" s="8">
        <f t="shared" si="350"/>
        <v>100.33333333333334</v>
      </c>
      <c r="P3252" s="9">
        <f t="shared" si="351"/>
        <v>38.589743589743591</v>
      </c>
      <c r="Q3252" t="s">
        <v>8317</v>
      </c>
      <c r="R3252" t="s">
        <v>8318</v>
      </c>
      <c r="S3252" s="13">
        <f t="shared" si="352"/>
        <v>42129.333252314813</v>
      </c>
      <c r="T3252" s="14">
        <f t="shared" si="353"/>
        <v>42159.333252314813</v>
      </c>
      <c r="U3252" s="13" t="str">
        <f t="shared" si="354"/>
        <v>May</v>
      </c>
      <c r="V3252" t="str">
        <f t="shared" si="355"/>
        <v>Jun</v>
      </c>
      <c r="W3252" t="str">
        <f t="shared" si="356"/>
        <v>2015</v>
      </c>
    </row>
    <row r="3253" spans="1:23" ht="45" x14ac:dyDescent="0.2">
      <c r="A3253">
        <v>3709</v>
      </c>
      <c r="B3253" s="3" t="s">
        <v>3706</v>
      </c>
      <c r="C3253" s="3" t="s">
        <v>7819</v>
      </c>
      <c r="D3253">
        <v>1000</v>
      </c>
      <c r="E3253">
        <v>1082.5</v>
      </c>
      <c r="F3253" t="s">
        <v>8219</v>
      </c>
      <c r="G3253" t="s">
        <v>8225</v>
      </c>
      <c r="H3253" t="s">
        <v>8247</v>
      </c>
      <c r="I3253">
        <v>1403715546</v>
      </c>
      <c r="J3253">
        <v>1401123546</v>
      </c>
      <c r="K3253" t="b">
        <v>0</v>
      </c>
      <c r="L3253">
        <v>35</v>
      </c>
      <c r="M3253" t="b">
        <v>1</v>
      </c>
      <c r="N3253" t="s">
        <v>8271</v>
      </c>
      <c r="O3253" s="8">
        <f t="shared" si="350"/>
        <v>108.25</v>
      </c>
      <c r="P3253" s="9">
        <f t="shared" si="351"/>
        <v>30.928571428571427</v>
      </c>
      <c r="Q3253" t="s">
        <v>8317</v>
      </c>
      <c r="R3253" t="s">
        <v>8318</v>
      </c>
      <c r="S3253" s="13">
        <f t="shared" si="352"/>
        <v>41785.499374999999</v>
      </c>
      <c r="T3253" s="14">
        <f t="shared" si="353"/>
        <v>41815.499374999999</v>
      </c>
      <c r="U3253" s="13" t="str">
        <f t="shared" si="354"/>
        <v>May</v>
      </c>
      <c r="V3253" t="str">
        <f t="shared" si="355"/>
        <v>Jun</v>
      </c>
      <c r="W3253" t="str">
        <f t="shared" si="356"/>
        <v>2014</v>
      </c>
    </row>
    <row r="3254" spans="1:23" ht="30" x14ac:dyDescent="0.2">
      <c r="A3254">
        <v>3711</v>
      </c>
      <c r="B3254" s="3" t="s">
        <v>3708</v>
      </c>
      <c r="C3254" s="3" t="s">
        <v>7821</v>
      </c>
      <c r="D3254">
        <v>500</v>
      </c>
      <c r="E3254">
        <v>570</v>
      </c>
      <c r="F3254" t="s">
        <v>8219</v>
      </c>
      <c r="G3254" t="s">
        <v>8224</v>
      </c>
      <c r="H3254" t="s">
        <v>8246</v>
      </c>
      <c r="I3254">
        <v>1402848000</v>
      </c>
      <c r="J3254">
        <v>1400606573</v>
      </c>
      <c r="K3254" t="b">
        <v>0</v>
      </c>
      <c r="L3254">
        <v>21</v>
      </c>
      <c r="M3254" t="b">
        <v>1</v>
      </c>
      <c r="N3254" t="s">
        <v>8271</v>
      </c>
      <c r="O3254" s="8">
        <f t="shared" si="350"/>
        <v>113.99999999999999</v>
      </c>
      <c r="P3254" s="9">
        <f t="shared" si="351"/>
        <v>27.142857142857142</v>
      </c>
      <c r="Q3254" t="s">
        <v>8317</v>
      </c>
      <c r="R3254" t="s">
        <v>8318</v>
      </c>
      <c r="S3254" s="13">
        <f t="shared" si="352"/>
        <v>41779.5158912037</v>
      </c>
      <c r="T3254" s="14">
        <f t="shared" si="353"/>
        <v>41805.458333333328</v>
      </c>
      <c r="U3254" s="13" t="str">
        <f t="shared" si="354"/>
        <v>May</v>
      </c>
      <c r="V3254" t="str">
        <f t="shared" si="355"/>
        <v>Jun</v>
      </c>
      <c r="W3254" t="str">
        <f t="shared" si="356"/>
        <v>2014</v>
      </c>
    </row>
    <row r="3255" spans="1:23" ht="45" x14ac:dyDescent="0.2">
      <c r="A3255">
        <v>3712</v>
      </c>
      <c r="B3255" s="3" t="s">
        <v>3709</v>
      </c>
      <c r="C3255" s="3" t="s">
        <v>7822</v>
      </c>
      <c r="D3255">
        <v>7500</v>
      </c>
      <c r="E3255">
        <v>11530</v>
      </c>
      <c r="F3255" t="s">
        <v>8219</v>
      </c>
      <c r="G3255" t="s">
        <v>8224</v>
      </c>
      <c r="H3255" t="s">
        <v>8246</v>
      </c>
      <c r="I3255">
        <v>1433055540</v>
      </c>
      <c r="J3255">
        <v>1431230867</v>
      </c>
      <c r="K3255" t="b">
        <v>0</v>
      </c>
      <c r="L3255">
        <v>104</v>
      </c>
      <c r="M3255" t="b">
        <v>1</v>
      </c>
      <c r="N3255" t="s">
        <v>8271</v>
      </c>
      <c r="O3255" s="8">
        <f t="shared" si="350"/>
        <v>153.73333333333335</v>
      </c>
      <c r="P3255" s="9">
        <f t="shared" si="351"/>
        <v>110.86538461538461</v>
      </c>
      <c r="Q3255" t="s">
        <v>8317</v>
      </c>
      <c r="R3255" t="s">
        <v>8318</v>
      </c>
      <c r="S3255" s="13">
        <f t="shared" si="352"/>
        <v>42133.963738425919</v>
      </c>
      <c r="T3255" s="14">
        <f t="shared" si="353"/>
        <v>42155.082638888889</v>
      </c>
      <c r="U3255" s="13" t="str">
        <f t="shared" si="354"/>
        <v>May</v>
      </c>
      <c r="V3255" t="str">
        <f t="shared" si="355"/>
        <v>May</v>
      </c>
      <c r="W3255" t="str">
        <f t="shared" si="356"/>
        <v>2015</v>
      </c>
    </row>
    <row r="3256" spans="1:23" ht="45" x14ac:dyDescent="0.2">
      <c r="A3256">
        <v>3713</v>
      </c>
      <c r="B3256" s="3" t="s">
        <v>3710</v>
      </c>
      <c r="C3256" s="3" t="s">
        <v>7823</v>
      </c>
      <c r="D3256">
        <v>2000</v>
      </c>
      <c r="E3256">
        <v>2030</v>
      </c>
      <c r="F3256" t="s">
        <v>8219</v>
      </c>
      <c r="G3256" t="s">
        <v>8224</v>
      </c>
      <c r="H3256" t="s">
        <v>8246</v>
      </c>
      <c r="I3256">
        <v>1465062166</v>
      </c>
      <c r="J3256">
        <v>1463334166</v>
      </c>
      <c r="K3256" t="b">
        <v>0</v>
      </c>
      <c r="L3256">
        <v>19</v>
      </c>
      <c r="M3256" t="b">
        <v>1</v>
      </c>
      <c r="N3256" t="s">
        <v>8271</v>
      </c>
      <c r="O3256" s="8">
        <f t="shared" si="350"/>
        <v>101.49999999999999</v>
      </c>
      <c r="P3256" s="9">
        <f t="shared" si="351"/>
        <v>106.84210526315789</v>
      </c>
      <c r="Q3256" t="s">
        <v>8317</v>
      </c>
      <c r="R3256" t="s">
        <v>8318</v>
      </c>
      <c r="S3256" s="13">
        <f t="shared" si="352"/>
        <v>42505.529699074068</v>
      </c>
      <c r="T3256" s="14">
        <f t="shared" si="353"/>
        <v>42525.529699074068</v>
      </c>
      <c r="U3256" s="13" t="str">
        <f t="shared" si="354"/>
        <v>May</v>
      </c>
      <c r="V3256" t="str">
        <f t="shared" si="355"/>
        <v>Jun</v>
      </c>
      <c r="W3256" t="str">
        <f t="shared" si="356"/>
        <v>2016</v>
      </c>
    </row>
    <row r="3257" spans="1:23" ht="30" x14ac:dyDescent="0.2">
      <c r="A3257">
        <v>3719</v>
      </c>
      <c r="B3257" s="3" t="s">
        <v>3716</v>
      </c>
      <c r="C3257" s="3" t="s">
        <v>7829</v>
      </c>
      <c r="D3257">
        <v>200</v>
      </c>
      <c r="E3257">
        <v>420</v>
      </c>
      <c r="F3257" t="s">
        <v>8219</v>
      </c>
      <c r="G3257" t="s">
        <v>8225</v>
      </c>
      <c r="H3257" t="s">
        <v>8247</v>
      </c>
      <c r="I3257">
        <v>1434994266</v>
      </c>
      <c r="J3257">
        <v>1432402266</v>
      </c>
      <c r="K3257" t="b">
        <v>0</v>
      </c>
      <c r="L3257">
        <v>4</v>
      </c>
      <c r="M3257" t="b">
        <v>1</v>
      </c>
      <c r="N3257" t="s">
        <v>8271</v>
      </c>
      <c r="O3257" s="8">
        <f t="shared" si="350"/>
        <v>210</v>
      </c>
      <c r="P3257" s="9">
        <f t="shared" si="351"/>
        <v>105</v>
      </c>
      <c r="Q3257" t="s">
        <v>8317</v>
      </c>
      <c r="R3257" t="s">
        <v>8318</v>
      </c>
      <c r="S3257" s="13">
        <f t="shared" si="352"/>
        <v>42147.521597222221</v>
      </c>
      <c r="T3257" s="14">
        <f t="shared" si="353"/>
        <v>42177.521597222221</v>
      </c>
      <c r="U3257" s="13" t="str">
        <f t="shared" si="354"/>
        <v>May</v>
      </c>
      <c r="V3257" t="str">
        <f t="shared" si="355"/>
        <v>Jun</v>
      </c>
      <c r="W3257" t="str">
        <f t="shared" si="356"/>
        <v>2015</v>
      </c>
    </row>
    <row r="3258" spans="1:23" ht="45" x14ac:dyDescent="0.2">
      <c r="A3258">
        <v>3753</v>
      </c>
      <c r="B3258" s="3" t="s">
        <v>3750</v>
      </c>
      <c r="C3258" s="3" t="s">
        <v>7863</v>
      </c>
      <c r="D3258">
        <v>5000</v>
      </c>
      <c r="E3258">
        <v>5167</v>
      </c>
      <c r="F3258" t="s">
        <v>8219</v>
      </c>
      <c r="G3258" t="s">
        <v>8224</v>
      </c>
      <c r="H3258" t="s">
        <v>8246</v>
      </c>
      <c r="I3258">
        <v>1433289600</v>
      </c>
      <c r="J3258">
        <v>1430768800</v>
      </c>
      <c r="K3258" t="b">
        <v>0</v>
      </c>
      <c r="L3258">
        <v>30</v>
      </c>
      <c r="M3258" t="b">
        <v>1</v>
      </c>
      <c r="N3258" t="s">
        <v>8305</v>
      </c>
      <c r="O3258" s="8">
        <f t="shared" si="350"/>
        <v>103.34</v>
      </c>
      <c r="P3258" s="9">
        <f t="shared" si="351"/>
        <v>172.23333333333332</v>
      </c>
      <c r="Q3258" t="s">
        <v>8317</v>
      </c>
      <c r="R3258" t="s">
        <v>8359</v>
      </c>
      <c r="S3258" s="13">
        <f t="shared" si="352"/>
        <v>42128.615740740737</v>
      </c>
      <c r="T3258" s="14">
        <f t="shared" si="353"/>
        <v>42157.791666666664</v>
      </c>
      <c r="U3258" s="13" t="str">
        <f t="shared" si="354"/>
        <v>May</v>
      </c>
      <c r="V3258" t="str">
        <f t="shared" si="355"/>
        <v>Jun</v>
      </c>
      <c r="W3258" t="str">
        <f t="shared" si="356"/>
        <v>2015</v>
      </c>
    </row>
    <row r="3259" spans="1:23" ht="45" x14ac:dyDescent="0.2">
      <c r="A3259">
        <v>3756</v>
      </c>
      <c r="B3259" s="3" t="s">
        <v>3753</v>
      </c>
      <c r="C3259" s="3" t="s">
        <v>7866</v>
      </c>
      <c r="D3259">
        <v>4500</v>
      </c>
      <c r="E3259">
        <v>4550</v>
      </c>
      <c r="F3259" t="s">
        <v>8219</v>
      </c>
      <c r="G3259" t="s">
        <v>8224</v>
      </c>
      <c r="H3259" t="s">
        <v>8246</v>
      </c>
      <c r="I3259">
        <v>1402515198</v>
      </c>
      <c r="J3259">
        <v>1399923198</v>
      </c>
      <c r="K3259" t="b">
        <v>0</v>
      </c>
      <c r="L3259">
        <v>17</v>
      </c>
      <c r="M3259" t="b">
        <v>1</v>
      </c>
      <c r="N3259" t="s">
        <v>8305</v>
      </c>
      <c r="O3259" s="8">
        <f t="shared" si="350"/>
        <v>101.11111111111111</v>
      </c>
      <c r="P3259" s="9">
        <f t="shared" si="351"/>
        <v>267.64705882352939</v>
      </c>
      <c r="Q3259" t="s">
        <v>8317</v>
      </c>
      <c r="R3259" t="s">
        <v>8359</v>
      </c>
      <c r="S3259" s="13">
        <f t="shared" si="352"/>
        <v>41771.606458333328</v>
      </c>
      <c r="T3259" s="14">
        <f t="shared" si="353"/>
        <v>41801.606458333328</v>
      </c>
      <c r="U3259" s="13" t="str">
        <f t="shared" si="354"/>
        <v>May</v>
      </c>
      <c r="V3259" t="str">
        <f t="shared" si="355"/>
        <v>Jun</v>
      </c>
      <c r="W3259" t="str">
        <f t="shared" si="356"/>
        <v>2014</v>
      </c>
    </row>
    <row r="3260" spans="1:23" ht="45" x14ac:dyDescent="0.2">
      <c r="A3260">
        <v>3764</v>
      </c>
      <c r="B3260" s="3" t="s">
        <v>3761</v>
      </c>
      <c r="C3260" s="3" t="s">
        <v>7874</v>
      </c>
      <c r="D3260">
        <v>1500</v>
      </c>
      <c r="E3260">
        <v>1500</v>
      </c>
      <c r="F3260" t="s">
        <v>8219</v>
      </c>
      <c r="G3260" t="s">
        <v>8224</v>
      </c>
      <c r="H3260" t="s">
        <v>8246</v>
      </c>
      <c r="I3260">
        <v>1464482160</v>
      </c>
      <c r="J3260">
        <v>1462824832</v>
      </c>
      <c r="K3260" t="b">
        <v>0</v>
      </c>
      <c r="L3260">
        <v>27</v>
      </c>
      <c r="M3260" t="b">
        <v>1</v>
      </c>
      <c r="N3260" t="s">
        <v>8305</v>
      </c>
      <c r="O3260" s="8">
        <f t="shared" si="350"/>
        <v>100</v>
      </c>
      <c r="P3260" s="9">
        <f t="shared" si="351"/>
        <v>55.555555555555557</v>
      </c>
      <c r="Q3260" t="s">
        <v>8317</v>
      </c>
      <c r="R3260" t="s">
        <v>8359</v>
      </c>
      <c r="S3260" s="13">
        <f t="shared" si="352"/>
        <v>42499.634629629632</v>
      </c>
      <c r="T3260" s="14">
        <f t="shared" si="353"/>
        <v>42518.816666666666</v>
      </c>
      <c r="U3260" s="13" t="str">
        <f t="shared" si="354"/>
        <v>May</v>
      </c>
      <c r="V3260" t="str">
        <f t="shared" si="355"/>
        <v>May</v>
      </c>
      <c r="W3260" t="str">
        <f t="shared" si="356"/>
        <v>2016</v>
      </c>
    </row>
    <row r="3261" spans="1:23" ht="30" x14ac:dyDescent="0.2">
      <c r="A3261">
        <v>3766</v>
      </c>
      <c r="B3261" s="3" t="s">
        <v>3763</v>
      </c>
      <c r="C3261" s="3" t="s">
        <v>7876</v>
      </c>
      <c r="D3261">
        <v>10000</v>
      </c>
      <c r="E3261">
        <v>10265.01</v>
      </c>
      <c r="F3261" t="s">
        <v>8219</v>
      </c>
      <c r="G3261" t="s">
        <v>8224</v>
      </c>
      <c r="H3261" t="s">
        <v>8246</v>
      </c>
      <c r="I3261">
        <v>1404360045</v>
      </c>
      <c r="J3261">
        <v>1401336045</v>
      </c>
      <c r="K3261" t="b">
        <v>0</v>
      </c>
      <c r="L3261">
        <v>96</v>
      </c>
      <c r="M3261" t="b">
        <v>1</v>
      </c>
      <c r="N3261" t="s">
        <v>8305</v>
      </c>
      <c r="O3261" s="8">
        <f t="shared" si="350"/>
        <v>102.65010000000001</v>
      </c>
      <c r="P3261" s="9">
        <f t="shared" si="351"/>
        <v>106.9271875</v>
      </c>
      <c r="Q3261" t="s">
        <v>8317</v>
      </c>
      <c r="R3261" t="s">
        <v>8359</v>
      </c>
      <c r="S3261" s="13">
        <f t="shared" si="352"/>
        <v>41787.958854166667</v>
      </c>
      <c r="T3261" s="14">
        <f t="shared" si="353"/>
        <v>41822.958854166667</v>
      </c>
      <c r="U3261" s="13" t="str">
        <f t="shared" si="354"/>
        <v>May</v>
      </c>
      <c r="V3261" t="str">
        <f t="shared" si="355"/>
        <v>Jul</v>
      </c>
      <c r="W3261" t="str">
        <f t="shared" si="356"/>
        <v>2014</v>
      </c>
    </row>
    <row r="3262" spans="1:23" ht="45" x14ac:dyDescent="0.2">
      <c r="A3262">
        <v>3768</v>
      </c>
      <c r="B3262" s="3" t="s">
        <v>3765</v>
      </c>
      <c r="C3262" s="3" t="s">
        <v>7878</v>
      </c>
      <c r="D3262">
        <v>4000</v>
      </c>
      <c r="E3262">
        <v>4306.1099999999997</v>
      </c>
      <c r="F3262" t="s">
        <v>8219</v>
      </c>
      <c r="G3262" t="s">
        <v>8224</v>
      </c>
      <c r="H3262" t="s">
        <v>8246</v>
      </c>
      <c r="I3262">
        <v>1402594090</v>
      </c>
      <c r="J3262">
        <v>1400002090</v>
      </c>
      <c r="K3262" t="b">
        <v>0</v>
      </c>
      <c r="L3262">
        <v>58</v>
      </c>
      <c r="M3262" t="b">
        <v>1</v>
      </c>
      <c r="N3262" t="s">
        <v>8305</v>
      </c>
      <c r="O3262" s="8">
        <f t="shared" si="350"/>
        <v>107.65274999999998</v>
      </c>
      <c r="P3262" s="9">
        <f t="shared" si="351"/>
        <v>74.243275862068955</v>
      </c>
      <c r="Q3262" t="s">
        <v>8317</v>
      </c>
      <c r="R3262" t="s">
        <v>8359</v>
      </c>
      <c r="S3262" s="13">
        <f t="shared" si="352"/>
        <v>41772.519560185181</v>
      </c>
      <c r="T3262" s="14">
        <f t="shared" si="353"/>
        <v>41802.519560185181</v>
      </c>
      <c r="U3262" s="13" t="str">
        <f t="shared" si="354"/>
        <v>May</v>
      </c>
      <c r="V3262" t="str">
        <f t="shared" si="355"/>
        <v>Jun</v>
      </c>
      <c r="W3262" t="str">
        <f t="shared" si="356"/>
        <v>2014</v>
      </c>
    </row>
    <row r="3263" spans="1:23" ht="45" x14ac:dyDescent="0.2">
      <c r="A3263">
        <v>3770</v>
      </c>
      <c r="B3263" s="3" t="s">
        <v>3767</v>
      </c>
      <c r="C3263" s="3" t="s">
        <v>7880</v>
      </c>
      <c r="D3263">
        <v>2000</v>
      </c>
      <c r="E3263">
        <v>2000</v>
      </c>
      <c r="F3263" t="s">
        <v>8219</v>
      </c>
      <c r="G3263" t="s">
        <v>8225</v>
      </c>
      <c r="H3263" t="s">
        <v>8247</v>
      </c>
      <c r="I3263">
        <v>1434234010</v>
      </c>
      <c r="J3263">
        <v>1431642010</v>
      </c>
      <c r="K3263" t="b">
        <v>0</v>
      </c>
      <c r="L3263">
        <v>20</v>
      </c>
      <c r="M3263" t="b">
        <v>1</v>
      </c>
      <c r="N3263" t="s">
        <v>8305</v>
      </c>
      <c r="O3263" s="8">
        <f t="shared" si="350"/>
        <v>100</v>
      </c>
      <c r="P3263" s="9">
        <f t="shared" si="351"/>
        <v>100</v>
      </c>
      <c r="Q3263" t="s">
        <v>8317</v>
      </c>
      <c r="R3263" t="s">
        <v>8359</v>
      </c>
      <c r="S3263" s="13">
        <f t="shared" si="352"/>
        <v>42138.722337962965</v>
      </c>
      <c r="T3263" s="14">
        <f t="shared" si="353"/>
        <v>42168.722337962965</v>
      </c>
      <c r="U3263" s="13" t="str">
        <f t="shared" si="354"/>
        <v>May</v>
      </c>
      <c r="V3263" t="str">
        <f t="shared" si="355"/>
        <v>Jun</v>
      </c>
      <c r="W3263" t="str">
        <f t="shared" si="356"/>
        <v>2015</v>
      </c>
    </row>
    <row r="3264" spans="1:23" ht="30" x14ac:dyDescent="0.2">
      <c r="A3264">
        <v>3771</v>
      </c>
      <c r="B3264" s="3" t="s">
        <v>3768</v>
      </c>
      <c r="C3264" s="3" t="s">
        <v>7881</v>
      </c>
      <c r="D3264">
        <v>1000</v>
      </c>
      <c r="E3264">
        <v>1460</v>
      </c>
      <c r="F3264" t="s">
        <v>8219</v>
      </c>
      <c r="G3264" t="s">
        <v>8224</v>
      </c>
      <c r="H3264" t="s">
        <v>8246</v>
      </c>
      <c r="I3264">
        <v>1463529600</v>
      </c>
      <c r="J3264">
        <v>1462307652</v>
      </c>
      <c r="K3264" t="b">
        <v>0</v>
      </c>
      <c r="L3264">
        <v>38</v>
      </c>
      <c r="M3264" t="b">
        <v>1</v>
      </c>
      <c r="N3264" t="s">
        <v>8305</v>
      </c>
      <c r="O3264" s="8">
        <f t="shared" si="350"/>
        <v>146</v>
      </c>
      <c r="P3264" s="9">
        <f t="shared" si="351"/>
        <v>38.421052631578945</v>
      </c>
      <c r="Q3264" t="s">
        <v>8317</v>
      </c>
      <c r="R3264" t="s">
        <v>8359</v>
      </c>
      <c r="S3264" s="13">
        <f t="shared" si="352"/>
        <v>42493.64875</v>
      </c>
      <c r="T3264" s="14">
        <f t="shared" si="353"/>
        <v>42507.791666666664</v>
      </c>
      <c r="U3264" s="13" t="str">
        <f t="shared" si="354"/>
        <v>May</v>
      </c>
      <c r="V3264" t="str">
        <f t="shared" si="355"/>
        <v>May</v>
      </c>
      <c r="W3264" t="str">
        <f t="shared" si="356"/>
        <v>2016</v>
      </c>
    </row>
    <row r="3265" spans="1:23" ht="45" x14ac:dyDescent="0.2">
      <c r="A3265">
        <v>3813</v>
      </c>
      <c r="B3265" s="3" t="s">
        <v>3810</v>
      </c>
      <c r="C3265" s="3" t="s">
        <v>7923</v>
      </c>
      <c r="D3265">
        <v>2100</v>
      </c>
      <c r="E3265">
        <v>2119.9899999999998</v>
      </c>
      <c r="F3265" t="s">
        <v>8219</v>
      </c>
      <c r="G3265" t="s">
        <v>8224</v>
      </c>
      <c r="H3265" t="s">
        <v>8246</v>
      </c>
      <c r="I3265">
        <v>1465940580</v>
      </c>
      <c r="J3265">
        <v>1462603021</v>
      </c>
      <c r="K3265" t="b">
        <v>0</v>
      </c>
      <c r="L3265">
        <v>27</v>
      </c>
      <c r="M3265" t="b">
        <v>1</v>
      </c>
      <c r="N3265" t="s">
        <v>8271</v>
      </c>
      <c r="O3265" s="8">
        <f t="shared" si="350"/>
        <v>100.95190476190474</v>
      </c>
      <c r="P3265" s="9">
        <f t="shared" si="351"/>
        <v>78.518148148148143</v>
      </c>
      <c r="Q3265" t="s">
        <v>8317</v>
      </c>
      <c r="R3265" t="s">
        <v>8318</v>
      </c>
      <c r="S3265" s="13">
        <f t="shared" si="352"/>
        <v>42497.067372685182</v>
      </c>
      <c r="T3265" s="14">
        <f t="shared" si="353"/>
        <v>42535.696527777771</v>
      </c>
      <c r="U3265" s="13" t="str">
        <f t="shared" si="354"/>
        <v>May</v>
      </c>
      <c r="V3265" t="str">
        <f t="shared" si="355"/>
        <v>Jun</v>
      </c>
      <c r="W3265" t="str">
        <f t="shared" si="356"/>
        <v>2016</v>
      </c>
    </row>
    <row r="3266" spans="1:23" ht="45" x14ac:dyDescent="0.2">
      <c r="A3266">
        <v>3825</v>
      </c>
      <c r="B3266" s="3" t="s">
        <v>3822</v>
      </c>
      <c r="C3266" s="3" t="s">
        <v>7934</v>
      </c>
      <c r="D3266">
        <v>5000</v>
      </c>
      <c r="E3266">
        <v>5271</v>
      </c>
      <c r="F3266" t="s">
        <v>8219</v>
      </c>
      <c r="G3266" t="s">
        <v>8224</v>
      </c>
      <c r="H3266" t="s">
        <v>8246</v>
      </c>
      <c r="I3266">
        <v>1434505214</v>
      </c>
      <c r="J3266">
        <v>1432690814</v>
      </c>
      <c r="K3266" t="b">
        <v>0</v>
      </c>
      <c r="L3266">
        <v>49</v>
      </c>
      <c r="M3266" t="b">
        <v>1</v>
      </c>
      <c r="N3266" t="s">
        <v>8271</v>
      </c>
      <c r="O3266" s="8">
        <f t="shared" ref="O3266:O3329" si="357">(E3266/D3266)*100</f>
        <v>105.42</v>
      </c>
      <c r="P3266" s="9">
        <f t="shared" ref="P3266:P3329" si="358">IFERROR(E3266/L3266,0)</f>
        <v>107.57142857142857</v>
      </c>
      <c r="Q3266" t="s">
        <v>8317</v>
      </c>
      <c r="R3266" t="s">
        <v>8318</v>
      </c>
      <c r="S3266" s="13">
        <f t="shared" ref="S3266:S3329" si="359">(J3266/86400)+25569+(-5/24)</f>
        <v>42150.861273148148</v>
      </c>
      <c r="T3266" s="14">
        <f t="shared" ref="T3266:T3329" si="360">(I3266/86400)+25569+(-5/24)</f>
        <v>42171.861273148148</v>
      </c>
      <c r="U3266" s="13" t="str">
        <f t="shared" ref="U3266:U3329" si="361">TEXT((S3266),"mmm")</f>
        <v>May</v>
      </c>
      <c r="V3266" t="str">
        <f t="shared" ref="V3266:V3329" si="362">TEXT((T3266),"mmm")</f>
        <v>Jun</v>
      </c>
      <c r="W3266" t="str">
        <f t="shared" ref="W3266:W3329" si="363">TEXT((S3266),"yyyy")</f>
        <v>2015</v>
      </c>
    </row>
    <row r="3267" spans="1:23" ht="45" x14ac:dyDescent="0.2">
      <c r="A3267">
        <v>3830</v>
      </c>
      <c r="B3267" s="3" t="s">
        <v>3827</v>
      </c>
      <c r="C3267" s="3" t="s">
        <v>7939</v>
      </c>
      <c r="D3267">
        <v>100</v>
      </c>
      <c r="E3267">
        <v>225</v>
      </c>
      <c r="F3267" t="s">
        <v>8219</v>
      </c>
      <c r="G3267" t="s">
        <v>8224</v>
      </c>
      <c r="H3267" t="s">
        <v>8246</v>
      </c>
      <c r="I3267">
        <v>1464371211</v>
      </c>
      <c r="J3267">
        <v>1463161611</v>
      </c>
      <c r="K3267" t="b">
        <v>0</v>
      </c>
      <c r="L3267">
        <v>3</v>
      </c>
      <c r="M3267" t="b">
        <v>1</v>
      </c>
      <c r="N3267" t="s">
        <v>8271</v>
      </c>
      <c r="O3267" s="8">
        <f t="shared" si="357"/>
        <v>225</v>
      </c>
      <c r="P3267" s="9">
        <f t="shared" si="358"/>
        <v>75</v>
      </c>
      <c r="Q3267" t="s">
        <v>8317</v>
      </c>
      <c r="R3267" t="s">
        <v>8318</v>
      </c>
      <c r="S3267" s="13">
        <f t="shared" si="359"/>
        <v>42503.532534722217</v>
      </c>
      <c r="T3267" s="14">
        <f t="shared" si="360"/>
        <v>42517.532534722217</v>
      </c>
      <c r="U3267" s="13" t="str">
        <f t="shared" si="361"/>
        <v>May</v>
      </c>
      <c r="V3267" t="str">
        <f t="shared" si="362"/>
        <v>May</v>
      </c>
      <c r="W3267" t="str">
        <f t="shared" si="363"/>
        <v>2016</v>
      </c>
    </row>
    <row r="3268" spans="1:23" ht="45" x14ac:dyDescent="0.2">
      <c r="A3268">
        <v>3834</v>
      </c>
      <c r="B3268" s="3" t="s">
        <v>3831</v>
      </c>
      <c r="C3268" s="3" t="s">
        <v>7943</v>
      </c>
      <c r="D3268">
        <v>3000</v>
      </c>
      <c r="E3268">
        <v>3271</v>
      </c>
      <c r="F3268" t="s">
        <v>8219</v>
      </c>
      <c r="G3268" t="s">
        <v>8225</v>
      </c>
      <c r="H3268" t="s">
        <v>8247</v>
      </c>
      <c r="I3268">
        <v>1434624067</v>
      </c>
      <c r="J3268">
        <v>1432032067</v>
      </c>
      <c r="K3268" t="b">
        <v>0</v>
      </c>
      <c r="L3268">
        <v>57</v>
      </c>
      <c r="M3268" t="b">
        <v>1</v>
      </c>
      <c r="N3268" t="s">
        <v>8271</v>
      </c>
      <c r="O3268" s="8">
        <f t="shared" si="357"/>
        <v>109.03333333333333</v>
      </c>
      <c r="P3268" s="9">
        <f t="shared" si="358"/>
        <v>57.385964912280699</v>
      </c>
      <c r="Q3268" t="s">
        <v>8317</v>
      </c>
      <c r="R3268" t="s">
        <v>8318</v>
      </c>
      <c r="S3268" s="13">
        <f t="shared" si="359"/>
        <v>42143.236886574072</v>
      </c>
      <c r="T3268" s="14">
        <f t="shared" si="360"/>
        <v>42173.236886574072</v>
      </c>
      <c r="U3268" s="13" t="str">
        <f t="shared" si="361"/>
        <v>May</v>
      </c>
      <c r="V3268" t="str">
        <f t="shared" si="362"/>
        <v>Jun</v>
      </c>
      <c r="W3268" t="str">
        <f t="shared" si="363"/>
        <v>2015</v>
      </c>
    </row>
    <row r="3269" spans="1:23" ht="30" x14ac:dyDescent="0.2">
      <c r="A3269">
        <v>3837</v>
      </c>
      <c r="B3269" s="3" t="s">
        <v>3834</v>
      </c>
      <c r="C3269" s="3" t="s">
        <v>7946</v>
      </c>
      <c r="D3269">
        <v>2000</v>
      </c>
      <c r="E3269">
        <v>2042</v>
      </c>
      <c r="F3269" t="s">
        <v>8219</v>
      </c>
      <c r="G3269" t="s">
        <v>8225</v>
      </c>
      <c r="H3269" t="s">
        <v>8247</v>
      </c>
      <c r="I3269">
        <v>1435947758</v>
      </c>
      <c r="J3269">
        <v>1432837358</v>
      </c>
      <c r="K3269" t="b">
        <v>0</v>
      </c>
      <c r="L3269">
        <v>17</v>
      </c>
      <c r="M3269" t="b">
        <v>1</v>
      </c>
      <c r="N3269" t="s">
        <v>8271</v>
      </c>
      <c r="O3269" s="8">
        <f t="shared" si="357"/>
        <v>102.1</v>
      </c>
      <c r="P3269" s="9">
        <f t="shared" si="358"/>
        <v>120.11764705882354</v>
      </c>
      <c r="Q3269" t="s">
        <v>8317</v>
      </c>
      <c r="R3269" t="s">
        <v>8318</v>
      </c>
      <c r="S3269" s="13">
        <f t="shared" si="359"/>
        <v>42152.557384259257</v>
      </c>
      <c r="T3269" s="14">
        <f t="shared" si="360"/>
        <v>42188.557384259257</v>
      </c>
      <c r="U3269" s="13" t="str">
        <f t="shared" si="361"/>
        <v>May</v>
      </c>
      <c r="V3269" t="str">
        <f t="shared" si="362"/>
        <v>Jul</v>
      </c>
      <c r="W3269" t="str">
        <f t="shared" si="363"/>
        <v>2015</v>
      </c>
    </row>
    <row r="3270" spans="1:23" ht="45" x14ac:dyDescent="0.2">
      <c r="A3270">
        <v>3839</v>
      </c>
      <c r="B3270" s="3" t="s">
        <v>3836</v>
      </c>
      <c r="C3270" s="3" t="s">
        <v>7948</v>
      </c>
      <c r="D3270">
        <v>2000</v>
      </c>
      <c r="E3270">
        <v>2025</v>
      </c>
      <c r="F3270" t="s">
        <v>8219</v>
      </c>
      <c r="G3270" t="s">
        <v>8224</v>
      </c>
      <c r="H3270" t="s">
        <v>8246</v>
      </c>
      <c r="I3270">
        <v>1438226724</v>
      </c>
      <c r="J3270">
        <v>1433042724</v>
      </c>
      <c r="K3270" t="b">
        <v>0</v>
      </c>
      <c r="L3270">
        <v>32</v>
      </c>
      <c r="M3270" t="b">
        <v>1</v>
      </c>
      <c r="N3270" t="s">
        <v>8271</v>
      </c>
      <c r="O3270" s="8">
        <f t="shared" si="357"/>
        <v>101.25</v>
      </c>
      <c r="P3270" s="9">
        <f t="shared" si="358"/>
        <v>63.28125</v>
      </c>
      <c r="Q3270" t="s">
        <v>8317</v>
      </c>
      <c r="R3270" t="s">
        <v>8318</v>
      </c>
      <c r="S3270" s="13">
        <f t="shared" si="359"/>
        <v>42154.934305555558</v>
      </c>
      <c r="T3270" s="14">
        <f t="shared" si="360"/>
        <v>42214.934305555558</v>
      </c>
      <c r="U3270" s="13" t="str">
        <f t="shared" si="361"/>
        <v>May</v>
      </c>
      <c r="V3270" t="str">
        <f t="shared" si="362"/>
        <v>Jul</v>
      </c>
      <c r="W3270" t="str">
        <f t="shared" si="363"/>
        <v>2015</v>
      </c>
    </row>
    <row r="3271" spans="1:23" ht="60" x14ac:dyDescent="0.2">
      <c r="A3271">
        <v>4</v>
      </c>
      <c r="B3271" s="3" t="s">
        <v>6</v>
      </c>
      <c r="C3271" s="3" t="s">
        <v>4115</v>
      </c>
      <c r="D3271">
        <v>44000</v>
      </c>
      <c r="E3271">
        <v>54116.28</v>
      </c>
      <c r="F3271" t="s">
        <v>8219</v>
      </c>
      <c r="G3271" t="s">
        <v>8224</v>
      </c>
      <c r="H3271" t="s">
        <v>8246</v>
      </c>
      <c r="I3271">
        <v>1450555279</v>
      </c>
      <c r="J3271">
        <v>1447963279</v>
      </c>
      <c r="K3271" t="b">
        <v>0</v>
      </c>
      <c r="L3271">
        <v>284</v>
      </c>
      <c r="M3271" t="b">
        <v>1</v>
      </c>
      <c r="N3271" t="s">
        <v>8265</v>
      </c>
      <c r="O3271" s="8">
        <f t="shared" si="357"/>
        <v>122.99154545454545</v>
      </c>
      <c r="P3271" s="9">
        <f t="shared" si="358"/>
        <v>190.55028169014085</v>
      </c>
      <c r="Q3271" t="s">
        <v>8310</v>
      </c>
      <c r="R3271" t="s">
        <v>8311</v>
      </c>
      <c r="S3271" s="13">
        <f t="shared" si="359"/>
        <v>42327.625914351847</v>
      </c>
      <c r="T3271" s="14">
        <f t="shared" si="360"/>
        <v>42357.625914351847</v>
      </c>
      <c r="U3271" s="13" t="str">
        <f t="shared" si="361"/>
        <v>Nov</v>
      </c>
      <c r="V3271" t="str">
        <f t="shared" si="362"/>
        <v>Dec</v>
      </c>
      <c r="W3271" t="str">
        <f t="shared" si="363"/>
        <v>2015</v>
      </c>
    </row>
    <row r="3272" spans="1:23" ht="45" x14ac:dyDescent="0.2">
      <c r="A3272">
        <v>25</v>
      </c>
      <c r="B3272" s="3" t="s">
        <v>27</v>
      </c>
      <c r="C3272" s="3" t="s">
        <v>4136</v>
      </c>
      <c r="D3272">
        <v>600</v>
      </c>
      <c r="E3272">
        <v>800</v>
      </c>
      <c r="F3272" t="s">
        <v>8219</v>
      </c>
      <c r="G3272" t="s">
        <v>8224</v>
      </c>
      <c r="H3272" t="s">
        <v>8246</v>
      </c>
      <c r="I3272">
        <v>1452299761</v>
      </c>
      <c r="J3272">
        <v>1447115761</v>
      </c>
      <c r="K3272" t="b">
        <v>0</v>
      </c>
      <c r="L3272">
        <v>14</v>
      </c>
      <c r="M3272" t="b">
        <v>1</v>
      </c>
      <c r="N3272" t="s">
        <v>8265</v>
      </c>
      <c r="O3272" s="8">
        <f t="shared" si="357"/>
        <v>133.33333333333331</v>
      </c>
      <c r="P3272" s="9">
        <f t="shared" si="358"/>
        <v>57.142857142857146</v>
      </c>
      <c r="Q3272" t="s">
        <v>8310</v>
      </c>
      <c r="R3272" t="s">
        <v>8311</v>
      </c>
      <c r="S3272" s="13">
        <f t="shared" si="359"/>
        <v>42317.816678240742</v>
      </c>
      <c r="T3272" s="14">
        <f t="shared" si="360"/>
        <v>42377.816678240742</v>
      </c>
      <c r="U3272" s="13" t="str">
        <f t="shared" si="361"/>
        <v>Nov</v>
      </c>
      <c r="V3272" t="str">
        <f t="shared" si="362"/>
        <v>Jan</v>
      </c>
      <c r="W3272" t="str">
        <f t="shared" si="363"/>
        <v>2015</v>
      </c>
    </row>
    <row r="3273" spans="1:23" ht="30" x14ac:dyDescent="0.2">
      <c r="A3273">
        <v>28</v>
      </c>
      <c r="B3273" s="3" t="s">
        <v>30</v>
      </c>
      <c r="C3273" s="3" t="s">
        <v>4139</v>
      </c>
      <c r="D3273">
        <v>12000</v>
      </c>
      <c r="E3273">
        <v>12042</v>
      </c>
      <c r="F3273" t="s">
        <v>8219</v>
      </c>
      <c r="G3273" t="s">
        <v>8224</v>
      </c>
      <c r="H3273" t="s">
        <v>8246</v>
      </c>
      <c r="I3273">
        <v>1450307284</v>
      </c>
      <c r="J3273">
        <v>1447715284</v>
      </c>
      <c r="K3273" t="b">
        <v>0</v>
      </c>
      <c r="L3273">
        <v>71</v>
      </c>
      <c r="M3273" t="b">
        <v>1</v>
      </c>
      <c r="N3273" t="s">
        <v>8265</v>
      </c>
      <c r="O3273" s="8">
        <f t="shared" si="357"/>
        <v>100.35000000000001</v>
      </c>
      <c r="P3273" s="9">
        <f t="shared" si="358"/>
        <v>169.6056338028169</v>
      </c>
      <c r="Q3273" t="s">
        <v>8310</v>
      </c>
      <c r="R3273" t="s">
        <v>8311</v>
      </c>
      <c r="S3273" s="13">
        <f t="shared" si="359"/>
        <v>42324.755601851844</v>
      </c>
      <c r="T3273" s="14">
        <f t="shared" si="360"/>
        <v>42354.755601851844</v>
      </c>
      <c r="U3273" s="13" t="str">
        <f t="shared" si="361"/>
        <v>Nov</v>
      </c>
      <c r="V3273" t="str">
        <f t="shared" si="362"/>
        <v>Dec</v>
      </c>
      <c r="W3273" t="str">
        <f t="shared" si="363"/>
        <v>2015</v>
      </c>
    </row>
    <row r="3274" spans="1:23" ht="45" x14ac:dyDescent="0.2">
      <c r="A3274">
        <v>42</v>
      </c>
      <c r="B3274" s="3" t="s">
        <v>44</v>
      </c>
      <c r="C3274" s="3" t="s">
        <v>4153</v>
      </c>
      <c r="D3274">
        <v>14000</v>
      </c>
      <c r="E3274">
        <v>19860</v>
      </c>
      <c r="F3274" t="s">
        <v>8219</v>
      </c>
      <c r="G3274" t="s">
        <v>8224</v>
      </c>
      <c r="H3274" t="s">
        <v>8246</v>
      </c>
      <c r="I3274">
        <v>1419780026</v>
      </c>
      <c r="J3274">
        <v>1417188026</v>
      </c>
      <c r="K3274" t="b">
        <v>0</v>
      </c>
      <c r="L3274">
        <v>169</v>
      </c>
      <c r="M3274" t="b">
        <v>1</v>
      </c>
      <c r="N3274" t="s">
        <v>8265</v>
      </c>
      <c r="O3274" s="8">
        <f t="shared" si="357"/>
        <v>141.85714285714286</v>
      </c>
      <c r="P3274" s="9">
        <f t="shared" si="358"/>
        <v>117.51479289940828</v>
      </c>
      <c r="Q3274" t="s">
        <v>8310</v>
      </c>
      <c r="R3274" t="s">
        <v>8311</v>
      </c>
      <c r="S3274" s="13">
        <f t="shared" si="359"/>
        <v>41971.430856481478</v>
      </c>
      <c r="T3274" s="14">
        <f t="shared" si="360"/>
        <v>42001.430856481478</v>
      </c>
      <c r="U3274" s="13" t="str">
        <f t="shared" si="361"/>
        <v>Nov</v>
      </c>
      <c r="V3274" t="str">
        <f t="shared" si="362"/>
        <v>Dec</v>
      </c>
      <c r="W3274" t="str">
        <f t="shared" si="363"/>
        <v>2014</v>
      </c>
    </row>
    <row r="3275" spans="1:23" ht="45" x14ac:dyDescent="0.2">
      <c r="A3275">
        <v>46</v>
      </c>
      <c r="B3275" s="3" t="s">
        <v>48</v>
      </c>
      <c r="C3275" s="3" t="s">
        <v>4157</v>
      </c>
      <c r="D3275">
        <v>8400</v>
      </c>
      <c r="E3275">
        <v>8750</v>
      </c>
      <c r="F3275" t="s">
        <v>8219</v>
      </c>
      <c r="G3275" t="s">
        <v>8226</v>
      </c>
      <c r="H3275" t="s">
        <v>8248</v>
      </c>
      <c r="I3275">
        <v>1450220974</v>
      </c>
      <c r="J3275">
        <v>1447628974</v>
      </c>
      <c r="K3275" t="b">
        <v>0</v>
      </c>
      <c r="L3275">
        <v>45</v>
      </c>
      <c r="M3275" t="b">
        <v>1</v>
      </c>
      <c r="N3275" t="s">
        <v>8265</v>
      </c>
      <c r="O3275" s="8">
        <f t="shared" si="357"/>
        <v>104.16666666666667</v>
      </c>
      <c r="P3275" s="9">
        <f t="shared" si="358"/>
        <v>194.44444444444446</v>
      </c>
      <c r="Q3275" t="s">
        <v>8310</v>
      </c>
      <c r="R3275" t="s">
        <v>8311</v>
      </c>
      <c r="S3275" s="13">
        <f t="shared" si="359"/>
        <v>42323.756643518514</v>
      </c>
      <c r="T3275" s="14">
        <f t="shared" si="360"/>
        <v>42353.756643518514</v>
      </c>
      <c r="U3275" s="13" t="str">
        <f t="shared" si="361"/>
        <v>Nov</v>
      </c>
      <c r="V3275" t="str">
        <f t="shared" si="362"/>
        <v>Dec</v>
      </c>
      <c r="W3275" t="str">
        <f t="shared" si="363"/>
        <v>2015</v>
      </c>
    </row>
    <row r="3276" spans="1:23" ht="45" x14ac:dyDescent="0.2">
      <c r="A3276">
        <v>54</v>
      </c>
      <c r="B3276" s="3" t="s">
        <v>56</v>
      </c>
      <c r="C3276" s="3" t="s">
        <v>4165</v>
      </c>
      <c r="D3276">
        <v>10000</v>
      </c>
      <c r="E3276">
        <v>10100</v>
      </c>
      <c r="F3276" t="s">
        <v>8219</v>
      </c>
      <c r="G3276" t="s">
        <v>8224</v>
      </c>
      <c r="H3276" t="s">
        <v>8246</v>
      </c>
      <c r="I3276">
        <v>1451063221</v>
      </c>
      <c r="J3276">
        <v>1448471221</v>
      </c>
      <c r="K3276" t="b">
        <v>0</v>
      </c>
      <c r="L3276">
        <v>52</v>
      </c>
      <c r="M3276" t="b">
        <v>1</v>
      </c>
      <c r="N3276" t="s">
        <v>8265</v>
      </c>
      <c r="O3276" s="8">
        <f t="shared" si="357"/>
        <v>101</v>
      </c>
      <c r="P3276" s="9">
        <f t="shared" si="358"/>
        <v>194.23076923076923</v>
      </c>
      <c r="Q3276" t="s">
        <v>8310</v>
      </c>
      <c r="R3276" t="s">
        <v>8311</v>
      </c>
      <c r="S3276" s="13">
        <f t="shared" si="359"/>
        <v>42333.504872685182</v>
      </c>
      <c r="T3276" s="14">
        <f t="shared" si="360"/>
        <v>42363.504872685182</v>
      </c>
      <c r="U3276" s="13" t="str">
        <f t="shared" si="361"/>
        <v>Nov</v>
      </c>
      <c r="V3276" t="str">
        <f t="shared" si="362"/>
        <v>Dec</v>
      </c>
      <c r="W3276" t="str">
        <f t="shared" si="363"/>
        <v>2015</v>
      </c>
    </row>
    <row r="3277" spans="1:23" ht="45" x14ac:dyDescent="0.2">
      <c r="A3277">
        <v>80</v>
      </c>
      <c r="B3277" s="3" t="s">
        <v>82</v>
      </c>
      <c r="C3277" s="3" t="s">
        <v>4191</v>
      </c>
      <c r="D3277">
        <v>12000</v>
      </c>
      <c r="E3277">
        <v>12870</v>
      </c>
      <c r="F3277" t="s">
        <v>8219</v>
      </c>
      <c r="G3277" t="s">
        <v>8224</v>
      </c>
      <c r="H3277" t="s">
        <v>8246</v>
      </c>
      <c r="I3277">
        <v>1386640856</v>
      </c>
      <c r="J3277">
        <v>1383616856</v>
      </c>
      <c r="K3277" t="b">
        <v>0</v>
      </c>
      <c r="L3277">
        <v>47</v>
      </c>
      <c r="M3277" t="b">
        <v>1</v>
      </c>
      <c r="N3277" t="s">
        <v>8266</v>
      </c>
      <c r="O3277" s="8">
        <f t="shared" si="357"/>
        <v>107.25</v>
      </c>
      <c r="P3277" s="9">
        <f t="shared" si="358"/>
        <v>273.82978723404256</v>
      </c>
      <c r="Q3277" t="s">
        <v>8310</v>
      </c>
      <c r="R3277" t="s">
        <v>8312</v>
      </c>
      <c r="S3277" s="13">
        <f t="shared" si="359"/>
        <v>41582.875648148147</v>
      </c>
      <c r="T3277" s="14">
        <f t="shared" si="360"/>
        <v>41617.875648148147</v>
      </c>
      <c r="U3277" s="13" t="str">
        <f t="shared" si="361"/>
        <v>Nov</v>
      </c>
      <c r="V3277" t="str">
        <f t="shared" si="362"/>
        <v>Dec</v>
      </c>
      <c r="W3277" t="str">
        <f t="shared" si="363"/>
        <v>2013</v>
      </c>
    </row>
    <row r="3278" spans="1:23" ht="45" x14ac:dyDescent="0.2">
      <c r="A3278">
        <v>98</v>
      </c>
      <c r="B3278" s="3" t="s">
        <v>100</v>
      </c>
      <c r="C3278" s="3" t="s">
        <v>4209</v>
      </c>
      <c r="D3278">
        <v>3200</v>
      </c>
      <c r="E3278">
        <v>3400</v>
      </c>
      <c r="F3278" t="s">
        <v>8219</v>
      </c>
      <c r="G3278" t="s">
        <v>8224</v>
      </c>
      <c r="H3278" t="s">
        <v>8246</v>
      </c>
      <c r="I3278">
        <v>1354923000</v>
      </c>
      <c r="J3278">
        <v>1351796674</v>
      </c>
      <c r="K3278" t="b">
        <v>0</v>
      </c>
      <c r="L3278">
        <v>60</v>
      </c>
      <c r="M3278" t="b">
        <v>1</v>
      </c>
      <c r="N3278" t="s">
        <v>8266</v>
      </c>
      <c r="O3278" s="8">
        <f t="shared" si="357"/>
        <v>106.25</v>
      </c>
      <c r="P3278" s="9">
        <f t="shared" si="358"/>
        <v>56.666666666666664</v>
      </c>
      <c r="Q3278" t="s">
        <v>8310</v>
      </c>
      <c r="R3278" t="s">
        <v>8312</v>
      </c>
      <c r="S3278" s="13">
        <f t="shared" si="359"/>
        <v>41214.586504629631</v>
      </c>
      <c r="T3278" s="14">
        <f t="shared" si="360"/>
        <v>41250.770833333328</v>
      </c>
      <c r="U3278" s="13" t="str">
        <f t="shared" si="361"/>
        <v>Nov</v>
      </c>
      <c r="V3278" t="str">
        <f t="shared" si="362"/>
        <v>Dec</v>
      </c>
      <c r="W3278" t="str">
        <f t="shared" si="363"/>
        <v>2012</v>
      </c>
    </row>
    <row r="3279" spans="1:23" ht="45" x14ac:dyDescent="0.2">
      <c r="A3279">
        <v>102</v>
      </c>
      <c r="B3279" s="3" t="s">
        <v>104</v>
      </c>
      <c r="C3279" s="3" t="s">
        <v>4213</v>
      </c>
      <c r="D3279">
        <v>6000</v>
      </c>
      <c r="E3279">
        <v>7665</v>
      </c>
      <c r="F3279" t="s">
        <v>8219</v>
      </c>
      <c r="G3279" t="s">
        <v>8224</v>
      </c>
      <c r="H3279" t="s">
        <v>8246</v>
      </c>
      <c r="I3279">
        <v>1293073733</v>
      </c>
      <c r="J3279">
        <v>1290481733</v>
      </c>
      <c r="K3279" t="b">
        <v>0</v>
      </c>
      <c r="L3279">
        <v>65</v>
      </c>
      <c r="M3279" t="b">
        <v>1</v>
      </c>
      <c r="N3279" t="s">
        <v>8266</v>
      </c>
      <c r="O3279" s="8">
        <f t="shared" si="357"/>
        <v>127.75000000000001</v>
      </c>
      <c r="P3279" s="9">
        <f t="shared" si="358"/>
        <v>117.92307692307692</v>
      </c>
      <c r="Q3279" t="s">
        <v>8310</v>
      </c>
      <c r="R3279" t="s">
        <v>8312</v>
      </c>
      <c r="S3279" s="13">
        <f t="shared" si="359"/>
        <v>40504.922835648147</v>
      </c>
      <c r="T3279" s="14">
        <f t="shared" si="360"/>
        <v>40534.922835648147</v>
      </c>
      <c r="U3279" s="13" t="str">
        <f t="shared" si="361"/>
        <v>Nov</v>
      </c>
      <c r="V3279" t="str">
        <f t="shared" si="362"/>
        <v>Dec</v>
      </c>
      <c r="W3279" t="str">
        <f t="shared" si="363"/>
        <v>2010</v>
      </c>
    </row>
    <row r="3280" spans="1:23" ht="45" x14ac:dyDescent="0.2">
      <c r="A3280">
        <v>114</v>
      </c>
      <c r="B3280" s="3" t="s">
        <v>116</v>
      </c>
      <c r="C3280" s="3" t="s">
        <v>4225</v>
      </c>
      <c r="D3280">
        <v>3000</v>
      </c>
      <c r="E3280">
        <v>3100</v>
      </c>
      <c r="F3280" t="s">
        <v>8219</v>
      </c>
      <c r="G3280" t="s">
        <v>8224</v>
      </c>
      <c r="H3280" t="s">
        <v>8246</v>
      </c>
      <c r="I3280">
        <v>1326436488</v>
      </c>
      <c r="J3280">
        <v>1321252488</v>
      </c>
      <c r="K3280" t="b">
        <v>0</v>
      </c>
      <c r="L3280">
        <v>35</v>
      </c>
      <c r="M3280" t="b">
        <v>1</v>
      </c>
      <c r="N3280" t="s">
        <v>8266</v>
      </c>
      <c r="O3280" s="8">
        <f t="shared" si="357"/>
        <v>103.33333333333334</v>
      </c>
      <c r="P3280" s="9">
        <f t="shared" si="358"/>
        <v>88.571428571428569</v>
      </c>
      <c r="Q3280" t="s">
        <v>8310</v>
      </c>
      <c r="R3280" t="s">
        <v>8312</v>
      </c>
      <c r="S3280" s="13">
        <f t="shared" si="359"/>
        <v>40861.065833333334</v>
      </c>
      <c r="T3280" s="14">
        <f t="shared" si="360"/>
        <v>40921.065833333334</v>
      </c>
      <c r="U3280" s="13" t="str">
        <f t="shared" si="361"/>
        <v>Nov</v>
      </c>
      <c r="V3280" t="str">
        <f t="shared" si="362"/>
        <v>Jan</v>
      </c>
      <c r="W3280" t="str">
        <f t="shared" si="363"/>
        <v>2011</v>
      </c>
    </row>
    <row r="3281" spans="1:23" ht="45" x14ac:dyDescent="0.2">
      <c r="A3281">
        <v>241</v>
      </c>
      <c r="B3281" s="3" t="s">
        <v>243</v>
      </c>
      <c r="C3281" s="3" t="s">
        <v>4351</v>
      </c>
      <c r="D3281">
        <v>36400</v>
      </c>
      <c r="E3281">
        <v>41000</v>
      </c>
      <c r="F3281" t="s">
        <v>8219</v>
      </c>
      <c r="G3281" t="s">
        <v>8224</v>
      </c>
      <c r="H3281" t="s">
        <v>8246</v>
      </c>
      <c r="I3281">
        <v>1419180304</v>
      </c>
      <c r="J3281">
        <v>1415292304</v>
      </c>
      <c r="K3281" t="b">
        <v>1</v>
      </c>
      <c r="L3281">
        <v>376</v>
      </c>
      <c r="M3281" t="b">
        <v>1</v>
      </c>
      <c r="N3281" t="s">
        <v>8269</v>
      </c>
      <c r="O3281" s="8">
        <f t="shared" si="357"/>
        <v>112.63736263736264</v>
      </c>
      <c r="P3281" s="9">
        <f t="shared" si="358"/>
        <v>109.04255319148936</v>
      </c>
      <c r="Q3281" t="s">
        <v>8310</v>
      </c>
      <c r="R3281" t="s">
        <v>8315</v>
      </c>
      <c r="S3281" s="13">
        <f t="shared" si="359"/>
        <v>41949.489629629628</v>
      </c>
      <c r="T3281" s="14">
        <f t="shared" si="360"/>
        <v>41994.489629629628</v>
      </c>
      <c r="U3281" s="13" t="str">
        <f t="shared" si="361"/>
        <v>Nov</v>
      </c>
      <c r="V3281" t="str">
        <f t="shared" si="362"/>
        <v>Dec</v>
      </c>
      <c r="W3281" t="str">
        <f t="shared" si="363"/>
        <v>2014</v>
      </c>
    </row>
    <row r="3282" spans="1:23" ht="45" x14ac:dyDescent="0.2">
      <c r="A3282">
        <v>242</v>
      </c>
      <c r="B3282" s="3" t="s">
        <v>244</v>
      </c>
      <c r="C3282" s="3" t="s">
        <v>4352</v>
      </c>
      <c r="D3282">
        <v>13000</v>
      </c>
      <c r="E3282">
        <v>14750</v>
      </c>
      <c r="F3282" t="s">
        <v>8219</v>
      </c>
      <c r="G3282" t="s">
        <v>8224</v>
      </c>
      <c r="H3282" t="s">
        <v>8246</v>
      </c>
      <c r="I3282">
        <v>1324381790</v>
      </c>
      <c r="J3282">
        <v>1321357790</v>
      </c>
      <c r="K3282" t="b">
        <v>1</v>
      </c>
      <c r="L3282">
        <v>202</v>
      </c>
      <c r="M3282" t="b">
        <v>1</v>
      </c>
      <c r="N3282" t="s">
        <v>8269</v>
      </c>
      <c r="O3282" s="8">
        <f t="shared" si="357"/>
        <v>113.46153846153845</v>
      </c>
      <c r="P3282" s="9">
        <f t="shared" si="358"/>
        <v>73.019801980198025</v>
      </c>
      <c r="Q3282" t="s">
        <v>8310</v>
      </c>
      <c r="R3282" t="s">
        <v>8315</v>
      </c>
      <c r="S3282" s="13">
        <f t="shared" si="359"/>
        <v>40862.28460648148</v>
      </c>
      <c r="T3282" s="14">
        <f t="shared" si="360"/>
        <v>40897.28460648148</v>
      </c>
      <c r="U3282" s="13" t="str">
        <f t="shared" si="361"/>
        <v>Nov</v>
      </c>
      <c r="V3282" t="str">
        <f t="shared" si="362"/>
        <v>Dec</v>
      </c>
      <c r="W3282" t="str">
        <f t="shared" si="363"/>
        <v>2011</v>
      </c>
    </row>
    <row r="3283" spans="1:23" ht="45" x14ac:dyDescent="0.2">
      <c r="A3283">
        <v>248</v>
      </c>
      <c r="B3283" s="3" t="s">
        <v>249</v>
      </c>
      <c r="C3283" s="3" t="s">
        <v>4358</v>
      </c>
      <c r="D3283">
        <v>85000</v>
      </c>
      <c r="E3283">
        <v>86133</v>
      </c>
      <c r="F3283" t="s">
        <v>8219</v>
      </c>
      <c r="G3283" t="s">
        <v>8224</v>
      </c>
      <c r="H3283" t="s">
        <v>8246</v>
      </c>
      <c r="I3283">
        <v>1325961309</v>
      </c>
      <c r="J3283">
        <v>1322073309</v>
      </c>
      <c r="K3283" t="b">
        <v>1</v>
      </c>
      <c r="L3283">
        <v>146</v>
      </c>
      <c r="M3283" t="b">
        <v>1</v>
      </c>
      <c r="N3283" t="s">
        <v>8269</v>
      </c>
      <c r="O3283" s="8">
        <f t="shared" si="357"/>
        <v>101.33294117647058</v>
      </c>
      <c r="P3283" s="9">
        <f t="shared" si="358"/>
        <v>589.95205479452056</v>
      </c>
      <c r="Q3283" t="s">
        <v>8310</v>
      </c>
      <c r="R3283" t="s">
        <v>8315</v>
      </c>
      <c r="S3283" s="13">
        <f t="shared" si="359"/>
        <v>40870.566076388888</v>
      </c>
      <c r="T3283" s="14">
        <f t="shared" si="360"/>
        <v>40915.566076388888</v>
      </c>
      <c r="U3283" s="13" t="str">
        <f t="shared" si="361"/>
        <v>Nov</v>
      </c>
      <c r="V3283" t="str">
        <f t="shared" si="362"/>
        <v>Jan</v>
      </c>
      <c r="W3283" t="str">
        <f t="shared" si="363"/>
        <v>2011</v>
      </c>
    </row>
    <row r="3284" spans="1:23" ht="30" x14ac:dyDescent="0.2">
      <c r="A3284">
        <v>311</v>
      </c>
      <c r="B3284" s="3" t="s">
        <v>312</v>
      </c>
      <c r="C3284" s="3" t="s">
        <v>4421</v>
      </c>
      <c r="D3284">
        <v>20000</v>
      </c>
      <c r="E3284">
        <v>20820.330000000002</v>
      </c>
      <c r="F3284" t="s">
        <v>8219</v>
      </c>
      <c r="G3284" t="s">
        <v>8224</v>
      </c>
      <c r="H3284" t="s">
        <v>8246</v>
      </c>
      <c r="I3284">
        <v>1325404740</v>
      </c>
      <c r="J3284">
        <v>1321852592</v>
      </c>
      <c r="K3284" t="b">
        <v>1</v>
      </c>
      <c r="L3284">
        <v>150</v>
      </c>
      <c r="M3284" t="b">
        <v>1</v>
      </c>
      <c r="N3284" t="s">
        <v>8269</v>
      </c>
      <c r="O3284" s="8">
        <f t="shared" si="357"/>
        <v>104.10165000000001</v>
      </c>
      <c r="P3284" s="9">
        <f t="shared" si="358"/>
        <v>138.8022</v>
      </c>
      <c r="Q3284" t="s">
        <v>8310</v>
      </c>
      <c r="R3284" t="s">
        <v>8315</v>
      </c>
      <c r="S3284" s="13">
        <f t="shared" si="359"/>
        <v>40868.011481481481</v>
      </c>
      <c r="T3284" s="14">
        <f t="shared" si="360"/>
        <v>40909.124305555553</v>
      </c>
      <c r="U3284" s="13" t="str">
        <f t="shared" si="361"/>
        <v>Nov</v>
      </c>
      <c r="V3284" t="str">
        <f t="shared" si="362"/>
        <v>Jan</v>
      </c>
      <c r="W3284" t="str">
        <f t="shared" si="363"/>
        <v>2011</v>
      </c>
    </row>
    <row r="3285" spans="1:23" ht="30" x14ac:dyDescent="0.2">
      <c r="A3285">
        <v>316</v>
      </c>
      <c r="B3285" s="3" t="s">
        <v>317</v>
      </c>
      <c r="C3285" s="3" t="s">
        <v>4426</v>
      </c>
      <c r="D3285">
        <v>15000</v>
      </c>
      <c r="E3285">
        <v>17066</v>
      </c>
      <c r="F3285" t="s">
        <v>8219</v>
      </c>
      <c r="G3285" t="s">
        <v>8229</v>
      </c>
      <c r="H3285" t="s">
        <v>8251</v>
      </c>
      <c r="I3285">
        <v>1418273940</v>
      </c>
      <c r="J3285">
        <v>1415398197</v>
      </c>
      <c r="K3285" t="b">
        <v>1</v>
      </c>
      <c r="L3285">
        <v>158</v>
      </c>
      <c r="M3285" t="b">
        <v>1</v>
      </c>
      <c r="N3285" t="s">
        <v>8269</v>
      </c>
      <c r="O3285" s="8">
        <f t="shared" si="357"/>
        <v>113.77333333333333</v>
      </c>
      <c r="P3285" s="9">
        <f t="shared" si="358"/>
        <v>108.01265822784811</v>
      </c>
      <c r="Q3285" t="s">
        <v>8310</v>
      </c>
      <c r="R3285" t="s">
        <v>8315</v>
      </c>
      <c r="S3285" s="13">
        <f t="shared" si="359"/>
        <v>41950.715243055551</v>
      </c>
      <c r="T3285" s="14">
        <f t="shared" si="360"/>
        <v>41983.999305555553</v>
      </c>
      <c r="U3285" s="13" t="str">
        <f t="shared" si="361"/>
        <v>Nov</v>
      </c>
      <c r="V3285" t="str">
        <f t="shared" si="362"/>
        <v>Dec</v>
      </c>
      <c r="W3285" t="str">
        <f t="shared" si="363"/>
        <v>2014</v>
      </c>
    </row>
    <row r="3286" spans="1:23" ht="30" x14ac:dyDescent="0.2">
      <c r="A3286">
        <v>317</v>
      </c>
      <c r="B3286" s="3" t="s">
        <v>318</v>
      </c>
      <c r="C3286" s="3" t="s">
        <v>4427</v>
      </c>
      <c r="D3286">
        <v>30000</v>
      </c>
      <c r="E3286">
        <v>30241</v>
      </c>
      <c r="F3286" t="s">
        <v>8219</v>
      </c>
      <c r="G3286" t="s">
        <v>8224</v>
      </c>
      <c r="H3286" t="s">
        <v>8246</v>
      </c>
      <c r="I3286">
        <v>1386778483</v>
      </c>
      <c r="J3286">
        <v>1384186483</v>
      </c>
      <c r="K3286" t="b">
        <v>1</v>
      </c>
      <c r="L3286">
        <v>316</v>
      </c>
      <c r="M3286" t="b">
        <v>1</v>
      </c>
      <c r="N3286" t="s">
        <v>8269</v>
      </c>
      <c r="O3286" s="8">
        <f t="shared" si="357"/>
        <v>100.80333333333333</v>
      </c>
      <c r="P3286" s="9">
        <f t="shared" si="358"/>
        <v>95.699367088607602</v>
      </c>
      <c r="Q3286" t="s">
        <v>8310</v>
      </c>
      <c r="R3286" t="s">
        <v>8315</v>
      </c>
      <c r="S3286" s="13">
        <f t="shared" si="359"/>
        <v>41589.468553240738</v>
      </c>
      <c r="T3286" s="14">
        <f t="shared" si="360"/>
        <v>41619.468553240738</v>
      </c>
      <c r="U3286" s="13" t="str">
        <f t="shared" si="361"/>
        <v>Nov</v>
      </c>
      <c r="V3286" t="str">
        <f t="shared" si="362"/>
        <v>Dec</v>
      </c>
      <c r="W3286" t="str">
        <f t="shared" si="363"/>
        <v>2013</v>
      </c>
    </row>
    <row r="3287" spans="1:23" ht="60" x14ac:dyDescent="0.2">
      <c r="A3287">
        <v>319</v>
      </c>
      <c r="B3287" s="3" t="s">
        <v>320</v>
      </c>
      <c r="C3287" s="3" t="s">
        <v>4429</v>
      </c>
      <c r="D3287">
        <v>5000</v>
      </c>
      <c r="E3287">
        <v>5634</v>
      </c>
      <c r="F3287" t="s">
        <v>8219</v>
      </c>
      <c r="G3287" t="s">
        <v>8224</v>
      </c>
      <c r="H3287" t="s">
        <v>8246</v>
      </c>
      <c r="I3287">
        <v>1265097540</v>
      </c>
      <c r="J3287">
        <v>1257538029</v>
      </c>
      <c r="K3287" t="b">
        <v>1</v>
      </c>
      <c r="L3287">
        <v>51</v>
      </c>
      <c r="M3287" t="b">
        <v>1</v>
      </c>
      <c r="N3287" t="s">
        <v>8269</v>
      </c>
      <c r="O3287" s="8">
        <f t="shared" si="357"/>
        <v>112.68</v>
      </c>
      <c r="P3287" s="9">
        <f t="shared" si="358"/>
        <v>110.47058823529412</v>
      </c>
      <c r="Q3287" t="s">
        <v>8310</v>
      </c>
      <c r="R3287" t="s">
        <v>8315</v>
      </c>
      <c r="S3287" s="13">
        <f t="shared" si="359"/>
        <v>40123.629965277774</v>
      </c>
      <c r="T3287" s="14">
        <f t="shared" si="360"/>
        <v>40211.124305555553</v>
      </c>
      <c r="U3287" s="13" t="str">
        <f t="shared" si="361"/>
        <v>Nov</v>
      </c>
      <c r="V3287" t="str">
        <f t="shared" si="362"/>
        <v>Feb</v>
      </c>
      <c r="W3287" t="str">
        <f t="shared" si="363"/>
        <v>2009</v>
      </c>
    </row>
    <row r="3288" spans="1:23" ht="45" x14ac:dyDescent="0.2">
      <c r="A3288">
        <v>320</v>
      </c>
      <c r="B3288" s="3" t="s">
        <v>321</v>
      </c>
      <c r="C3288" s="3" t="s">
        <v>4430</v>
      </c>
      <c r="D3288">
        <v>20000</v>
      </c>
      <c r="E3288">
        <v>21316</v>
      </c>
      <c r="F3288" t="s">
        <v>8219</v>
      </c>
      <c r="G3288" t="s">
        <v>8225</v>
      </c>
      <c r="H3288" t="s">
        <v>8247</v>
      </c>
      <c r="I3288">
        <v>1450825200</v>
      </c>
      <c r="J3288">
        <v>1448284433</v>
      </c>
      <c r="K3288" t="b">
        <v>1</v>
      </c>
      <c r="L3288">
        <v>158</v>
      </c>
      <c r="M3288" t="b">
        <v>1</v>
      </c>
      <c r="N3288" t="s">
        <v>8269</v>
      </c>
      <c r="O3288" s="8">
        <f t="shared" si="357"/>
        <v>106.58000000000001</v>
      </c>
      <c r="P3288" s="9">
        <f t="shared" si="358"/>
        <v>134.91139240506328</v>
      </c>
      <c r="Q3288" t="s">
        <v>8310</v>
      </c>
      <c r="R3288" t="s">
        <v>8315</v>
      </c>
      <c r="S3288" s="13">
        <f t="shared" si="359"/>
        <v>42331.34297453703</v>
      </c>
      <c r="T3288" s="14">
        <f t="shared" si="360"/>
        <v>42360.749999999993</v>
      </c>
      <c r="U3288" s="13" t="str">
        <f t="shared" si="361"/>
        <v>Nov</v>
      </c>
      <c r="V3288" t="str">
        <f t="shared" si="362"/>
        <v>Dec</v>
      </c>
      <c r="W3288" t="str">
        <f t="shared" si="363"/>
        <v>2015</v>
      </c>
    </row>
    <row r="3289" spans="1:23" ht="45" x14ac:dyDescent="0.2">
      <c r="A3289">
        <v>323</v>
      </c>
      <c r="B3289" s="3" t="s">
        <v>324</v>
      </c>
      <c r="C3289" s="3" t="s">
        <v>4433</v>
      </c>
      <c r="D3289">
        <v>5400</v>
      </c>
      <c r="E3289">
        <v>6646</v>
      </c>
      <c r="F3289" t="s">
        <v>8219</v>
      </c>
      <c r="G3289" t="s">
        <v>8224</v>
      </c>
      <c r="H3289" t="s">
        <v>8246</v>
      </c>
      <c r="I3289">
        <v>1482307140</v>
      </c>
      <c r="J3289">
        <v>1479886966</v>
      </c>
      <c r="K3289" t="b">
        <v>1</v>
      </c>
      <c r="L3289">
        <v>58</v>
      </c>
      <c r="M3289" t="b">
        <v>1</v>
      </c>
      <c r="N3289" t="s">
        <v>8269</v>
      </c>
      <c r="O3289" s="8">
        <f t="shared" si="357"/>
        <v>123.07407407407408</v>
      </c>
      <c r="P3289" s="9">
        <f t="shared" si="358"/>
        <v>114.58620689655173</v>
      </c>
      <c r="Q3289" t="s">
        <v>8310</v>
      </c>
      <c r="R3289" t="s">
        <v>8315</v>
      </c>
      <c r="S3289" s="13">
        <f t="shared" si="359"/>
        <v>42697.113032407404</v>
      </c>
      <c r="T3289" s="14">
        <f t="shared" si="360"/>
        <v>42725.124305555553</v>
      </c>
      <c r="U3289" s="13" t="str">
        <f t="shared" si="361"/>
        <v>Nov</v>
      </c>
      <c r="V3289" t="str">
        <f t="shared" si="362"/>
        <v>Dec</v>
      </c>
      <c r="W3289" t="str">
        <f t="shared" si="363"/>
        <v>2016</v>
      </c>
    </row>
    <row r="3290" spans="1:23" ht="45" x14ac:dyDescent="0.2">
      <c r="A3290">
        <v>325</v>
      </c>
      <c r="B3290" s="3" t="s">
        <v>326</v>
      </c>
      <c r="C3290" s="3" t="s">
        <v>4435</v>
      </c>
      <c r="D3290">
        <v>50000</v>
      </c>
      <c r="E3290">
        <v>52198</v>
      </c>
      <c r="F3290" t="s">
        <v>8219</v>
      </c>
      <c r="G3290" t="s">
        <v>8224</v>
      </c>
      <c r="H3290" t="s">
        <v>8246</v>
      </c>
      <c r="I3290">
        <v>1482208233</v>
      </c>
      <c r="J3290">
        <v>1479184233</v>
      </c>
      <c r="K3290" t="b">
        <v>1</v>
      </c>
      <c r="L3290">
        <v>736</v>
      </c>
      <c r="M3290" t="b">
        <v>1</v>
      </c>
      <c r="N3290" t="s">
        <v>8269</v>
      </c>
      <c r="O3290" s="8">
        <f t="shared" si="357"/>
        <v>104.396</v>
      </c>
      <c r="P3290" s="9">
        <f t="shared" si="358"/>
        <v>70.921195652173907</v>
      </c>
      <c r="Q3290" t="s">
        <v>8310</v>
      </c>
      <c r="R3290" t="s">
        <v>8315</v>
      </c>
      <c r="S3290" s="13">
        <f t="shared" si="359"/>
        <v>42688.979548611103</v>
      </c>
      <c r="T3290" s="14">
        <f t="shared" si="360"/>
        <v>42723.979548611103</v>
      </c>
      <c r="U3290" s="13" t="str">
        <f t="shared" si="361"/>
        <v>Nov</v>
      </c>
      <c r="V3290" t="str">
        <f t="shared" si="362"/>
        <v>Dec</v>
      </c>
      <c r="W3290" t="str">
        <f t="shared" si="363"/>
        <v>2016</v>
      </c>
    </row>
    <row r="3291" spans="1:23" ht="45" x14ac:dyDescent="0.2">
      <c r="A3291">
        <v>391</v>
      </c>
      <c r="B3291" s="3" t="s">
        <v>392</v>
      </c>
      <c r="C3291" s="3" t="s">
        <v>4501</v>
      </c>
      <c r="D3291">
        <v>20000</v>
      </c>
      <c r="E3291">
        <v>20122</v>
      </c>
      <c r="F3291" t="s">
        <v>8219</v>
      </c>
      <c r="G3291" t="s">
        <v>8224</v>
      </c>
      <c r="H3291" t="s">
        <v>8246</v>
      </c>
      <c r="I3291">
        <v>1324169940</v>
      </c>
      <c r="J3291">
        <v>1321578051</v>
      </c>
      <c r="K3291" t="b">
        <v>0</v>
      </c>
      <c r="L3291">
        <v>193</v>
      </c>
      <c r="M3291" t="b">
        <v>1</v>
      </c>
      <c r="N3291" t="s">
        <v>8269</v>
      </c>
      <c r="O3291" s="8">
        <f t="shared" si="357"/>
        <v>100.61</v>
      </c>
      <c r="P3291" s="9">
        <f t="shared" si="358"/>
        <v>104.25906735751295</v>
      </c>
      <c r="Q3291" t="s">
        <v>8310</v>
      </c>
      <c r="R3291" t="s">
        <v>8315</v>
      </c>
      <c r="S3291" s="13">
        <f t="shared" si="359"/>
        <v>40864.833923611106</v>
      </c>
      <c r="T3291" s="14">
        <f t="shared" si="360"/>
        <v>40894.832638888889</v>
      </c>
      <c r="U3291" s="13" t="str">
        <f t="shared" si="361"/>
        <v>Nov</v>
      </c>
      <c r="V3291" t="str">
        <f t="shared" si="362"/>
        <v>Dec</v>
      </c>
      <c r="W3291" t="str">
        <f t="shared" si="363"/>
        <v>2011</v>
      </c>
    </row>
    <row r="3292" spans="1:23" ht="45" x14ac:dyDescent="0.2">
      <c r="A3292">
        <v>399</v>
      </c>
      <c r="B3292" s="3" t="s">
        <v>400</v>
      </c>
      <c r="C3292" s="3" t="s">
        <v>4509</v>
      </c>
      <c r="D3292">
        <v>20000</v>
      </c>
      <c r="E3292">
        <v>21361</v>
      </c>
      <c r="F3292" t="s">
        <v>8219</v>
      </c>
      <c r="G3292" t="s">
        <v>8225</v>
      </c>
      <c r="H3292" t="s">
        <v>8247</v>
      </c>
      <c r="I3292">
        <v>1481716800</v>
      </c>
      <c r="J3292">
        <v>1479070867</v>
      </c>
      <c r="K3292" t="b">
        <v>0</v>
      </c>
      <c r="L3292">
        <v>95</v>
      </c>
      <c r="M3292" t="b">
        <v>1</v>
      </c>
      <c r="N3292" t="s">
        <v>8269</v>
      </c>
      <c r="O3292" s="8">
        <f t="shared" si="357"/>
        <v>106.80499999999999</v>
      </c>
      <c r="P3292" s="9">
        <f t="shared" si="358"/>
        <v>224.85263157894738</v>
      </c>
      <c r="Q3292" t="s">
        <v>8310</v>
      </c>
      <c r="R3292" t="s">
        <v>8315</v>
      </c>
      <c r="S3292" s="13">
        <f t="shared" si="359"/>
        <v>42687.667442129627</v>
      </c>
      <c r="T3292" s="14">
        <f t="shared" si="360"/>
        <v>42718.291666666664</v>
      </c>
      <c r="U3292" s="13" t="str">
        <f t="shared" si="361"/>
        <v>Nov</v>
      </c>
      <c r="V3292" t="str">
        <f t="shared" si="362"/>
        <v>Dec</v>
      </c>
      <c r="W3292" t="str">
        <f t="shared" si="363"/>
        <v>2016</v>
      </c>
    </row>
    <row r="3293" spans="1:23" ht="45" x14ac:dyDescent="0.2">
      <c r="A3293">
        <v>411</v>
      </c>
      <c r="B3293" s="3" t="s">
        <v>412</v>
      </c>
      <c r="C3293" s="3" t="s">
        <v>4521</v>
      </c>
      <c r="D3293">
        <v>30000</v>
      </c>
      <c r="E3293">
        <v>30315</v>
      </c>
      <c r="F3293" t="s">
        <v>8219</v>
      </c>
      <c r="G3293" t="s">
        <v>8224</v>
      </c>
      <c r="H3293" t="s">
        <v>8246</v>
      </c>
      <c r="I3293">
        <v>1387688400</v>
      </c>
      <c r="J3293">
        <v>1384920804</v>
      </c>
      <c r="K3293" t="b">
        <v>0</v>
      </c>
      <c r="L3293">
        <v>241</v>
      </c>
      <c r="M3293" t="b">
        <v>1</v>
      </c>
      <c r="N3293" t="s">
        <v>8269</v>
      </c>
      <c r="O3293" s="8">
        <f t="shared" si="357"/>
        <v>101.05</v>
      </c>
      <c r="P3293" s="9">
        <f t="shared" si="358"/>
        <v>125.78838174273859</v>
      </c>
      <c r="Q3293" t="s">
        <v>8310</v>
      </c>
      <c r="R3293" t="s">
        <v>8315</v>
      </c>
      <c r="S3293" s="13">
        <f t="shared" si="359"/>
        <v>41597.967638888884</v>
      </c>
      <c r="T3293" s="14">
        <f t="shared" si="360"/>
        <v>41630</v>
      </c>
      <c r="U3293" s="13" t="str">
        <f t="shared" si="361"/>
        <v>Nov</v>
      </c>
      <c r="V3293" t="str">
        <f t="shared" si="362"/>
        <v>Dec</v>
      </c>
      <c r="W3293" t="str">
        <f t="shared" si="363"/>
        <v>2013</v>
      </c>
    </row>
    <row r="3294" spans="1:23" ht="45" x14ac:dyDescent="0.2">
      <c r="A3294">
        <v>520</v>
      </c>
      <c r="B3294" s="3" t="s">
        <v>521</v>
      </c>
      <c r="C3294" s="3" t="s">
        <v>4630</v>
      </c>
      <c r="D3294">
        <v>5000</v>
      </c>
      <c r="E3294">
        <v>5105</v>
      </c>
      <c r="F3294" t="s">
        <v>8219</v>
      </c>
      <c r="G3294" t="s">
        <v>8225</v>
      </c>
      <c r="H3294" t="s">
        <v>8247</v>
      </c>
      <c r="I3294">
        <v>1449766261</v>
      </c>
      <c r="J3294">
        <v>1447174261</v>
      </c>
      <c r="K3294" t="b">
        <v>0</v>
      </c>
      <c r="L3294">
        <v>34</v>
      </c>
      <c r="M3294" t="b">
        <v>1</v>
      </c>
      <c r="N3294" t="s">
        <v>8271</v>
      </c>
      <c r="O3294" s="8">
        <f t="shared" si="357"/>
        <v>102.1</v>
      </c>
      <c r="P3294" s="9">
        <f t="shared" si="358"/>
        <v>150.14705882352942</v>
      </c>
      <c r="Q3294" t="s">
        <v>8317</v>
      </c>
      <c r="R3294" t="s">
        <v>8318</v>
      </c>
      <c r="S3294" s="13">
        <f t="shared" si="359"/>
        <v>42318.493761574071</v>
      </c>
      <c r="T3294" s="14">
        <f t="shared" si="360"/>
        <v>42348.493761574071</v>
      </c>
      <c r="U3294" s="13" t="str">
        <f t="shared" si="361"/>
        <v>Nov</v>
      </c>
      <c r="V3294" t="str">
        <f t="shared" si="362"/>
        <v>Dec</v>
      </c>
      <c r="W3294" t="str">
        <f t="shared" si="363"/>
        <v>2015</v>
      </c>
    </row>
    <row r="3295" spans="1:23" ht="45" x14ac:dyDescent="0.2">
      <c r="A3295">
        <v>531</v>
      </c>
      <c r="B3295" s="3" t="s">
        <v>532</v>
      </c>
      <c r="C3295" s="3" t="s">
        <v>4641</v>
      </c>
      <c r="D3295">
        <v>4000</v>
      </c>
      <c r="E3295">
        <v>4000</v>
      </c>
      <c r="F3295" t="s">
        <v>8219</v>
      </c>
      <c r="G3295" t="s">
        <v>8224</v>
      </c>
      <c r="H3295" t="s">
        <v>8246</v>
      </c>
      <c r="I3295">
        <v>1481957940</v>
      </c>
      <c r="J3295">
        <v>1478050429</v>
      </c>
      <c r="K3295" t="b">
        <v>0</v>
      </c>
      <c r="L3295">
        <v>31</v>
      </c>
      <c r="M3295" t="b">
        <v>1</v>
      </c>
      <c r="N3295" t="s">
        <v>8271</v>
      </c>
      <c r="O3295" s="8">
        <f t="shared" si="357"/>
        <v>100</v>
      </c>
      <c r="P3295" s="9">
        <f t="shared" si="358"/>
        <v>129.03225806451613</v>
      </c>
      <c r="Q3295" t="s">
        <v>8317</v>
      </c>
      <c r="R3295" t="s">
        <v>8318</v>
      </c>
      <c r="S3295" s="13">
        <f t="shared" si="359"/>
        <v>42675.856817129628</v>
      </c>
      <c r="T3295" s="14">
        <f t="shared" si="360"/>
        <v>42721.082638888889</v>
      </c>
      <c r="U3295" s="13" t="str">
        <f t="shared" si="361"/>
        <v>Nov</v>
      </c>
      <c r="V3295" t="str">
        <f t="shared" si="362"/>
        <v>Dec</v>
      </c>
      <c r="W3295" t="str">
        <f t="shared" si="363"/>
        <v>2016</v>
      </c>
    </row>
    <row r="3296" spans="1:23" ht="45" x14ac:dyDescent="0.2">
      <c r="A3296">
        <v>640</v>
      </c>
      <c r="B3296" s="3" t="s">
        <v>641</v>
      </c>
      <c r="C3296" s="3" t="s">
        <v>4750</v>
      </c>
      <c r="D3296">
        <v>70</v>
      </c>
      <c r="E3296">
        <v>101</v>
      </c>
      <c r="F3296" t="s">
        <v>8219</v>
      </c>
      <c r="G3296" t="s">
        <v>8230</v>
      </c>
      <c r="H3296" t="s">
        <v>8249</v>
      </c>
      <c r="I3296">
        <v>1480028400</v>
      </c>
      <c r="J3296">
        <v>1478685915</v>
      </c>
      <c r="K3296" t="b">
        <v>0</v>
      </c>
      <c r="L3296">
        <v>2</v>
      </c>
      <c r="M3296" t="b">
        <v>1</v>
      </c>
      <c r="N3296" t="s">
        <v>8273</v>
      </c>
      <c r="O3296" s="8">
        <f t="shared" si="357"/>
        <v>144.28571428571428</v>
      </c>
      <c r="P3296" s="9">
        <f t="shared" si="358"/>
        <v>50.5</v>
      </c>
      <c r="Q3296" t="s">
        <v>8319</v>
      </c>
      <c r="R3296" t="s">
        <v>8321</v>
      </c>
      <c r="S3296" s="13">
        <f t="shared" si="359"/>
        <v>42683.211979166663</v>
      </c>
      <c r="T3296" s="14">
        <f t="shared" si="360"/>
        <v>42698.749999999993</v>
      </c>
      <c r="U3296" s="13" t="str">
        <f t="shared" si="361"/>
        <v>Nov</v>
      </c>
      <c r="V3296" t="str">
        <f t="shared" si="362"/>
        <v>Nov</v>
      </c>
      <c r="W3296" t="str">
        <f t="shared" si="363"/>
        <v>2016</v>
      </c>
    </row>
    <row r="3297" spans="1:23" ht="45" x14ac:dyDescent="0.2">
      <c r="A3297">
        <v>651</v>
      </c>
      <c r="B3297" s="3" t="s">
        <v>652</v>
      </c>
      <c r="C3297" s="3" t="s">
        <v>4761</v>
      </c>
      <c r="D3297">
        <v>25000</v>
      </c>
      <c r="E3297">
        <v>25132</v>
      </c>
      <c r="F3297" t="s">
        <v>8219</v>
      </c>
      <c r="G3297" t="s">
        <v>8224</v>
      </c>
      <c r="H3297" t="s">
        <v>8246</v>
      </c>
      <c r="I3297">
        <v>1418430311</v>
      </c>
      <c r="J3297">
        <v>1415838311</v>
      </c>
      <c r="K3297" t="b">
        <v>0</v>
      </c>
      <c r="L3297">
        <v>105</v>
      </c>
      <c r="M3297" t="b">
        <v>1</v>
      </c>
      <c r="N3297" t="s">
        <v>8273</v>
      </c>
      <c r="O3297" s="8">
        <f t="shared" si="357"/>
        <v>100.52799999999999</v>
      </c>
      <c r="P3297" s="9">
        <f t="shared" si="358"/>
        <v>239.35238095238094</v>
      </c>
      <c r="Q3297" t="s">
        <v>8319</v>
      </c>
      <c r="R3297" t="s">
        <v>8321</v>
      </c>
      <c r="S3297" s="13">
        <f t="shared" si="359"/>
        <v>41955.809155092589</v>
      </c>
      <c r="T3297" s="14">
        <f t="shared" si="360"/>
        <v>41985.809155092589</v>
      </c>
      <c r="U3297" s="13" t="str">
        <f t="shared" si="361"/>
        <v>Nov</v>
      </c>
      <c r="V3297" t="str">
        <f t="shared" si="362"/>
        <v>Dec</v>
      </c>
      <c r="W3297" t="str">
        <f t="shared" si="363"/>
        <v>2014</v>
      </c>
    </row>
    <row r="3298" spans="1:23" ht="45" x14ac:dyDescent="0.2">
      <c r="A3298">
        <v>652</v>
      </c>
      <c r="B3298" s="3" t="s">
        <v>653</v>
      </c>
      <c r="C3298" s="3" t="s">
        <v>4762</v>
      </c>
      <c r="D3298">
        <v>3000</v>
      </c>
      <c r="E3298">
        <v>3014</v>
      </c>
      <c r="F3298" t="s">
        <v>8219</v>
      </c>
      <c r="G3298" t="s">
        <v>8224</v>
      </c>
      <c r="H3298" t="s">
        <v>8246</v>
      </c>
      <c r="I3298">
        <v>1480613650</v>
      </c>
      <c r="J3298">
        <v>1478018050</v>
      </c>
      <c r="K3298" t="b">
        <v>0</v>
      </c>
      <c r="L3298">
        <v>28</v>
      </c>
      <c r="M3298" t="b">
        <v>1</v>
      </c>
      <c r="N3298" t="s">
        <v>8273</v>
      </c>
      <c r="O3298" s="8">
        <f t="shared" si="357"/>
        <v>100.46666666666665</v>
      </c>
      <c r="P3298" s="9">
        <f t="shared" si="358"/>
        <v>107.64285714285714</v>
      </c>
      <c r="Q3298" t="s">
        <v>8319</v>
      </c>
      <c r="R3298" t="s">
        <v>8321</v>
      </c>
      <c r="S3298" s="13">
        <f t="shared" si="359"/>
        <v>42675.482060185182</v>
      </c>
      <c r="T3298" s="14">
        <f t="shared" si="360"/>
        <v>42705.523726851847</v>
      </c>
      <c r="U3298" s="13" t="str">
        <f t="shared" si="361"/>
        <v>Nov</v>
      </c>
      <c r="V3298" t="str">
        <f t="shared" si="362"/>
        <v>Dec</v>
      </c>
      <c r="W3298" t="str">
        <f t="shared" si="363"/>
        <v>2016</v>
      </c>
    </row>
    <row r="3299" spans="1:23" ht="45" x14ac:dyDescent="0.2">
      <c r="A3299">
        <v>657</v>
      </c>
      <c r="B3299" s="3" t="s">
        <v>658</v>
      </c>
      <c r="C3299" s="3" t="s">
        <v>4767</v>
      </c>
      <c r="D3299">
        <v>15000</v>
      </c>
      <c r="E3299">
        <v>18855</v>
      </c>
      <c r="F3299" t="s">
        <v>8219</v>
      </c>
      <c r="G3299" t="s">
        <v>8224</v>
      </c>
      <c r="H3299" t="s">
        <v>8246</v>
      </c>
      <c r="I3299">
        <v>1450901872</v>
      </c>
      <c r="J3299">
        <v>1448309872</v>
      </c>
      <c r="K3299" t="b">
        <v>0</v>
      </c>
      <c r="L3299">
        <v>99</v>
      </c>
      <c r="M3299" t="b">
        <v>1</v>
      </c>
      <c r="N3299" t="s">
        <v>8273</v>
      </c>
      <c r="O3299" s="8">
        <f t="shared" si="357"/>
        <v>125.69999999999999</v>
      </c>
      <c r="P3299" s="9">
        <f t="shared" si="358"/>
        <v>190.45454545454547</v>
      </c>
      <c r="Q3299" t="s">
        <v>8319</v>
      </c>
      <c r="R3299" t="s">
        <v>8321</v>
      </c>
      <c r="S3299" s="13">
        <f t="shared" si="359"/>
        <v>42331.637407407405</v>
      </c>
      <c r="T3299" s="14">
        <f t="shared" si="360"/>
        <v>42361.637407407405</v>
      </c>
      <c r="U3299" s="13" t="str">
        <f t="shared" si="361"/>
        <v>Nov</v>
      </c>
      <c r="V3299" t="str">
        <f t="shared" si="362"/>
        <v>Dec</v>
      </c>
      <c r="W3299" t="str">
        <f t="shared" si="363"/>
        <v>2015</v>
      </c>
    </row>
    <row r="3300" spans="1:23" ht="45" x14ac:dyDescent="0.2">
      <c r="A3300">
        <v>725</v>
      </c>
      <c r="B3300" s="3" t="s">
        <v>726</v>
      </c>
      <c r="C3300" s="3" t="s">
        <v>4835</v>
      </c>
      <c r="D3300">
        <v>20000</v>
      </c>
      <c r="E3300">
        <v>20070</v>
      </c>
      <c r="F3300" t="s">
        <v>8219</v>
      </c>
      <c r="G3300" t="s">
        <v>8224</v>
      </c>
      <c r="H3300" t="s">
        <v>8246</v>
      </c>
      <c r="I3300">
        <v>1450018912</v>
      </c>
      <c r="J3300">
        <v>1447426912</v>
      </c>
      <c r="K3300" t="b">
        <v>0</v>
      </c>
      <c r="L3300">
        <v>140</v>
      </c>
      <c r="M3300" t="b">
        <v>1</v>
      </c>
      <c r="N3300" t="s">
        <v>8274</v>
      </c>
      <c r="O3300" s="8">
        <f t="shared" si="357"/>
        <v>100.35000000000001</v>
      </c>
      <c r="P3300" s="9">
        <f t="shared" si="358"/>
        <v>143.35714285714286</v>
      </c>
      <c r="Q3300" t="s">
        <v>8322</v>
      </c>
      <c r="R3300" t="s">
        <v>8323</v>
      </c>
      <c r="S3300" s="13">
        <f t="shared" si="359"/>
        <v>42321.417962962958</v>
      </c>
      <c r="T3300" s="14">
        <f t="shared" si="360"/>
        <v>42351.417962962958</v>
      </c>
      <c r="U3300" s="13" t="str">
        <f t="shared" si="361"/>
        <v>Nov</v>
      </c>
      <c r="V3300" t="str">
        <f t="shared" si="362"/>
        <v>Dec</v>
      </c>
      <c r="W3300" t="str">
        <f t="shared" si="363"/>
        <v>2015</v>
      </c>
    </row>
    <row r="3301" spans="1:23" ht="30" x14ac:dyDescent="0.2">
      <c r="A3301">
        <v>730</v>
      </c>
      <c r="B3301" s="3" t="s">
        <v>731</v>
      </c>
      <c r="C3301" s="3" t="s">
        <v>4840</v>
      </c>
      <c r="D3301">
        <v>20000</v>
      </c>
      <c r="E3301">
        <v>26438</v>
      </c>
      <c r="F3301" t="s">
        <v>8219</v>
      </c>
      <c r="G3301" t="s">
        <v>8224</v>
      </c>
      <c r="H3301" t="s">
        <v>8246</v>
      </c>
      <c r="I3301">
        <v>1323280391</v>
      </c>
      <c r="J3301">
        <v>1320688391</v>
      </c>
      <c r="K3301" t="b">
        <v>0</v>
      </c>
      <c r="L3301">
        <v>265</v>
      </c>
      <c r="M3301" t="b">
        <v>1</v>
      </c>
      <c r="N3301" t="s">
        <v>8274</v>
      </c>
      <c r="O3301" s="8">
        <f t="shared" si="357"/>
        <v>132.19</v>
      </c>
      <c r="P3301" s="9">
        <f t="shared" si="358"/>
        <v>99.766037735849054</v>
      </c>
      <c r="Q3301" t="s">
        <v>8322</v>
      </c>
      <c r="R3301" t="s">
        <v>8323</v>
      </c>
      <c r="S3301" s="13">
        <f t="shared" si="359"/>
        <v>40854.536932870367</v>
      </c>
      <c r="T3301" s="14">
        <f t="shared" si="360"/>
        <v>40884.536932870367</v>
      </c>
      <c r="U3301" s="13" t="str">
        <f t="shared" si="361"/>
        <v>Nov</v>
      </c>
      <c r="V3301" t="str">
        <f t="shared" si="362"/>
        <v>Dec</v>
      </c>
      <c r="W3301" t="str">
        <f t="shared" si="363"/>
        <v>2011</v>
      </c>
    </row>
    <row r="3302" spans="1:23" ht="45" x14ac:dyDescent="0.2">
      <c r="A3302">
        <v>733</v>
      </c>
      <c r="B3302" s="3" t="s">
        <v>734</v>
      </c>
      <c r="C3302" s="3" t="s">
        <v>4843</v>
      </c>
      <c r="D3302">
        <v>2500</v>
      </c>
      <c r="E3302">
        <v>3012</v>
      </c>
      <c r="F3302" t="s">
        <v>8219</v>
      </c>
      <c r="G3302" t="s">
        <v>8225</v>
      </c>
      <c r="H3302" t="s">
        <v>8247</v>
      </c>
      <c r="I3302">
        <v>1387533892</v>
      </c>
      <c r="J3302">
        <v>1384941892</v>
      </c>
      <c r="K3302" t="b">
        <v>0</v>
      </c>
      <c r="L3302">
        <v>169</v>
      </c>
      <c r="M3302" t="b">
        <v>1</v>
      </c>
      <c r="N3302" t="s">
        <v>8274</v>
      </c>
      <c r="O3302" s="8">
        <f t="shared" si="357"/>
        <v>120.48</v>
      </c>
      <c r="P3302" s="9">
        <f t="shared" si="358"/>
        <v>17.822485207100591</v>
      </c>
      <c r="Q3302" t="s">
        <v>8322</v>
      </c>
      <c r="R3302" t="s">
        <v>8323</v>
      </c>
      <c r="S3302" s="13">
        <f t="shared" si="359"/>
        <v>41598.211712962962</v>
      </c>
      <c r="T3302" s="14">
        <f t="shared" si="360"/>
        <v>41628.211712962962</v>
      </c>
      <c r="U3302" s="13" t="str">
        <f t="shared" si="361"/>
        <v>Nov</v>
      </c>
      <c r="V3302" t="str">
        <f t="shared" si="362"/>
        <v>Dec</v>
      </c>
      <c r="W3302" t="str">
        <f t="shared" si="363"/>
        <v>2013</v>
      </c>
    </row>
    <row r="3303" spans="1:23" ht="45" x14ac:dyDescent="0.2">
      <c r="A3303">
        <v>735</v>
      </c>
      <c r="B3303" s="3" t="s">
        <v>736</v>
      </c>
      <c r="C3303" s="3" t="s">
        <v>4845</v>
      </c>
      <c r="D3303">
        <v>47000</v>
      </c>
      <c r="E3303">
        <v>53771</v>
      </c>
      <c r="F3303" t="s">
        <v>8219</v>
      </c>
      <c r="G3303" t="s">
        <v>8224</v>
      </c>
      <c r="H3303" t="s">
        <v>8246</v>
      </c>
      <c r="I3303">
        <v>1417653540</v>
      </c>
      <c r="J3303">
        <v>1414975346</v>
      </c>
      <c r="K3303" t="b">
        <v>0</v>
      </c>
      <c r="L3303">
        <v>229</v>
      </c>
      <c r="M3303" t="b">
        <v>1</v>
      </c>
      <c r="N3303" t="s">
        <v>8274</v>
      </c>
      <c r="O3303" s="8">
        <f t="shared" si="357"/>
        <v>114.40638297872341</v>
      </c>
      <c r="P3303" s="9">
        <f t="shared" si="358"/>
        <v>234.80786026200875</v>
      </c>
      <c r="Q3303" t="s">
        <v>8322</v>
      </c>
      <c r="R3303" t="s">
        <v>8323</v>
      </c>
      <c r="S3303" s="13">
        <f t="shared" si="359"/>
        <v>41945.821134259255</v>
      </c>
      <c r="T3303" s="14">
        <f t="shared" si="360"/>
        <v>41976.818749999999</v>
      </c>
      <c r="U3303" s="13" t="str">
        <f t="shared" si="361"/>
        <v>Nov</v>
      </c>
      <c r="V3303" t="str">
        <f t="shared" si="362"/>
        <v>Dec</v>
      </c>
      <c r="W3303" t="str">
        <f t="shared" si="363"/>
        <v>2014</v>
      </c>
    </row>
    <row r="3304" spans="1:23" ht="45" x14ac:dyDescent="0.2">
      <c r="A3304">
        <v>736</v>
      </c>
      <c r="B3304" s="3" t="s">
        <v>737</v>
      </c>
      <c r="C3304" s="3" t="s">
        <v>4846</v>
      </c>
      <c r="D3304">
        <v>3600</v>
      </c>
      <c r="E3304">
        <v>11345</v>
      </c>
      <c r="F3304" t="s">
        <v>8219</v>
      </c>
      <c r="G3304" t="s">
        <v>8224</v>
      </c>
      <c r="H3304" t="s">
        <v>8246</v>
      </c>
      <c r="I3304">
        <v>1385009940</v>
      </c>
      <c r="J3304">
        <v>1383327440</v>
      </c>
      <c r="K3304" t="b">
        <v>0</v>
      </c>
      <c r="L3304">
        <v>108</v>
      </c>
      <c r="M3304" t="b">
        <v>1</v>
      </c>
      <c r="N3304" t="s">
        <v>8274</v>
      </c>
      <c r="O3304" s="8">
        <f t="shared" si="357"/>
        <v>315.13888888888891</v>
      </c>
      <c r="P3304" s="9">
        <f t="shared" si="358"/>
        <v>105.04629629629629</v>
      </c>
      <c r="Q3304" t="s">
        <v>8322</v>
      </c>
      <c r="R3304" t="s">
        <v>8323</v>
      </c>
      <c r="S3304" s="13">
        <f t="shared" si="359"/>
        <v>41579.525925925926</v>
      </c>
      <c r="T3304" s="14">
        <f t="shared" si="360"/>
        <v>41598.999305555553</v>
      </c>
      <c r="U3304" s="13" t="str">
        <f t="shared" si="361"/>
        <v>Nov</v>
      </c>
      <c r="V3304" t="str">
        <f t="shared" si="362"/>
        <v>Nov</v>
      </c>
      <c r="W3304" t="str">
        <f t="shared" si="363"/>
        <v>2013</v>
      </c>
    </row>
    <row r="3305" spans="1:23" ht="30" x14ac:dyDescent="0.2">
      <c r="A3305">
        <v>744</v>
      </c>
      <c r="B3305" s="3" t="s">
        <v>745</v>
      </c>
      <c r="C3305" s="3" t="s">
        <v>4854</v>
      </c>
      <c r="D3305">
        <v>5000</v>
      </c>
      <c r="E3305">
        <v>5116</v>
      </c>
      <c r="F3305" t="s">
        <v>8219</v>
      </c>
      <c r="G3305" t="s">
        <v>8224</v>
      </c>
      <c r="H3305" t="s">
        <v>8246</v>
      </c>
      <c r="I3305">
        <v>1355439503</v>
      </c>
      <c r="J3305">
        <v>1352847503</v>
      </c>
      <c r="K3305" t="b">
        <v>0</v>
      </c>
      <c r="L3305">
        <v>62</v>
      </c>
      <c r="M3305" t="b">
        <v>1</v>
      </c>
      <c r="N3305" t="s">
        <v>8274</v>
      </c>
      <c r="O3305" s="8">
        <f t="shared" si="357"/>
        <v>102.32000000000001</v>
      </c>
      <c r="P3305" s="9">
        <f t="shared" si="358"/>
        <v>82.516129032258064</v>
      </c>
      <c r="Q3305" t="s">
        <v>8322</v>
      </c>
      <c r="R3305" t="s">
        <v>8323</v>
      </c>
      <c r="S3305" s="13">
        <f t="shared" si="359"/>
        <v>41226.748877314814</v>
      </c>
      <c r="T3305" s="14">
        <f t="shared" si="360"/>
        <v>41256.748877314814</v>
      </c>
      <c r="U3305" s="13" t="str">
        <f t="shared" si="361"/>
        <v>Nov</v>
      </c>
      <c r="V3305" t="str">
        <f t="shared" si="362"/>
        <v>Dec</v>
      </c>
      <c r="W3305" t="str">
        <f t="shared" si="363"/>
        <v>2012</v>
      </c>
    </row>
    <row r="3306" spans="1:23" ht="45" x14ac:dyDescent="0.2">
      <c r="A3306">
        <v>757</v>
      </c>
      <c r="B3306" s="3" t="s">
        <v>758</v>
      </c>
      <c r="C3306" s="3" t="s">
        <v>4867</v>
      </c>
      <c r="D3306">
        <v>250</v>
      </c>
      <c r="E3306">
        <v>595</v>
      </c>
      <c r="F3306" t="s">
        <v>8219</v>
      </c>
      <c r="G3306" t="s">
        <v>8224</v>
      </c>
      <c r="H3306" t="s">
        <v>8246</v>
      </c>
      <c r="I3306">
        <v>1354756714</v>
      </c>
      <c r="J3306">
        <v>1353547114</v>
      </c>
      <c r="K3306" t="b">
        <v>0</v>
      </c>
      <c r="L3306">
        <v>18</v>
      </c>
      <c r="M3306" t="b">
        <v>1</v>
      </c>
      <c r="N3306" t="s">
        <v>8274</v>
      </c>
      <c r="O3306" s="8">
        <f t="shared" si="357"/>
        <v>238</v>
      </c>
      <c r="P3306" s="9">
        <f t="shared" si="358"/>
        <v>33.055555555555557</v>
      </c>
      <c r="Q3306" t="s">
        <v>8322</v>
      </c>
      <c r="R3306" t="s">
        <v>8323</v>
      </c>
      <c r="S3306" s="13">
        <f t="shared" si="359"/>
        <v>41234.846226851849</v>
      </c>
      <c r="T3306" s="14">
        <f t="shared" si="360"/>
        <v>41248.846226851849</v>
      </c>
      <c r="U3306" s="13" t="str">
        <f t="shared" si="361"/>
        <v>Nov</v>
      </c>
      <c r="V3306" t="str">
        <f t="shared" si="362"/>
        <v>Dec</v>
      </c>
      <c r="W3306" t="str">
        <f t="shared" si="363"/>
        <v>2012</v>
      </c>
    </row>
    <row r="3307" spans="1:23" ht="45" x14ac:dyDescent="0.2">
      <c r="A3307">
        <v>808</v>
      </c>
      <c r="B3307" s="3" t="s">
        <v>809</v>
      </c>
      <c r="C3307" s="3" t="s">
        <v>4918</v>
      </c>
      <c r="D3307">
        <v>4500</v>
      </c>
      <c r="E3307">
        <v>4500</v>
      </c>
      <c r="F3307" t="s">
        <v>8219</v>
      </c>
      <c r="G3307" t="s">
        <v>8229</v>
      </c>
      <c r="H3307" t="s">
        <v>8251</v>
      </c>
      <c r="I3307">
        <v>1419224340</v>
      </c>
      <c r="J3307">
        <v>1416363886</v>
      </c>
      <c r="K3307" t="b">
        <v>0</v>
      </c>
      <c r="L3307">
        <v>43</v>
      </c>
      <c r="M3307" t="b">
        <v>1</v>
      </c>
      <c r="N3307" t="s">
        <v>8276</v>
      </c>
      <c r="O3307" s="8">
        <f t="shared" si="357"/>
        <v>100</v>
      </c>
      <c r="P3307" s="9">
        <f t="shared" si="358"/>
        <v>104.65116279069767</v>
      </c>
      <c r="Q3307" t="s">
        <v>8325</v>
      </c>
      <c r="R3307" t="s">
        <v>8326</v>
      </c>
      <c r="S3307" s="13">
        <f t="shared" si="359"/>
        <v>41961.892199074071</v>
      </c>
      <c r="T3307" s="14">
        <f t="shared" si="360"/>
        <v>41994.999305555553</v>
      </c>
      <c r="U3307" s="13" t="str">
        <f t="shared" si="361"/>
        <v>Nov</v>
      </c>
      <c r="V3307" t="str">
        <f t="shared" si="362"/>
        <v>Dec</v>
      </c>
      <c r="W3307" t="str">
        <f t="shared" si="363"/>
        <v>2014</v>
      </c>
    </row>
    <row r="3308" spans="1:23" ht="45" x14ac:dyDescent="0.2">
      <c r="A3308">
        <v>832</v>
      </c>
      <c r="B3308" s="3" t="s">
        <v>833</v>
      </c>
      <c r="C3308" s="3" t="s">
        <v>4942</v>
      </c>
      <c r="D3308">
        <v>15000</v>
      </c>
      <c r="E3308">
        <v>15091.06</v>
      </c>
      <c r="F3308" t="s">
        <v>8219</v>
      </c>
      <c r="G3308" t="s">
        <v>8224</v>
      </c>
      <c r="H3308" t="s">
        <v>8246</v>
      </c>
      <c r="I3308">
        <v>1327133580</v>
      </c>
      <c r="J3308">
        <v>1321978335</v>
      </c>
      <c r="K3308" t="b">
        <v>0</v>
      </c>
      <c r="L3308">
        <v>154</v>
      </c>
      <c r="M3308" t="b">
        <v>1</v>
      </c>
      <c r="N3308" t="s">
        <v>8276</v>
      </c>
      <c r="O3308" s="8">
        <f t="shared" si="357"/>
        <v>100.60706666666665</v>
      </c>
      <c r="P3308" s="9">
        <f t="shared" si="358"/>
        <v>97.993896103896105</v>
      </c>
      <c r="Q3308" t="s">
        <v>8325</v>
      </c>
      <c r="R3308" t="s">
        <v>8326</v>
      </c>
      <c r="S3308" s="13">
        <f t="shared" si="359"/>
        <v>40869.466840277775</v>
      </c>
      <c r="T3308" s="14">
        <f t="shared" si="360"/>
        <v>40929.134027777771</v>
      </c>
      <c r="U3308" s="13" t="str">
        <f t="shared" si="361"/>
        <v>Nov</v>
      </c>
      <c r="V3308" t="str">
        <f t="shared" si="362"/>
        <v>Jan</v>
      </c>
      <c r="W3308" t="str">
        <f t="shared" si="363"/>
        <v>2011</v>
      </c>
    </row>
    <row r="3309" spans="1:23" ht="45" x14ac:dyDescent="0.2">
      <c r="A3309">
        <v>843</v>
      </c>
      <c r="B3309" s="3" t="s">
        <v>844</v>
      </c>
      <c r="C3309" s="3" t="s">
        <v>4953</v>
      </c>
      <c r="D3309">
        <v>3000</v>
      </c>
      <c r="E3309">
        <v>8014</v>
      </c>
      <c r="F3309" t="s">
        <v>8219</v>
      </c>
      <c r="G3309" t="s">
        <v>8224</v>
      </c>
      <c r="H3309" t="s">
        <v>8246</v>
      </c>
      <c r="I3309">
        <v>1481184000</v>
      </c>
      <c r="J3309">
        <v>1479708680</v>
      </c>
      <c r="K3309" t="b">
        <v>0</v>
      </c>
      <c r="L3309">
        <v>127</v>
      </c>
      <c r="M3309" t="b">
        <v>1</v>
      </c>
      <c r="N3309" t="s">
        <v>8277</v>
      </c>
      <c r="O3309" s="8">
        <f t="shared" si="357"/>
        <v>267.13333333333333</v>
      </c>
      <c r="P3309" s="9">
        <f t="shared" si="358"/>
        <v>63.102362204724407</v>
      </c>
      <c r="Q3309" t="s">
        <v>8325</v>
      </c>
      <c r="R3309" t="s">
        <v>8327</v>
      </c>
      <c r="S3309" s="13">
        <f t="shared" si="359"/>
        <v>42695.049537037034</v>
      </c>
      <c r="T3309" s="14">
        <f t="shared" si="360"/>
        <v>42712.124999999993</v>
      </c>
      <c r="U3309" s="13" t="str">
        <f t="shared" si="361"/>
        <v>Nov</v>
      </c>
      <c r="V3309" t="str">
        <f t="shared" si="362"/>
        <v>Dec</v>
      </c>
      <c r="W3309" t="str">
        <f t="shared" si="363"/>
        <v>2016</v>
      </c>
    </row>
    <row r="3310" spans="1:23" ht="30" x14ac:dyDescent="0.2">
      <c r="A3310">
        <v>854</v>
      </c>
      <c r="B3310" s="3" t="s">
        <v>855</v>
      </c>
      <c r="C3310" s="3" t="s">
        <v>4964</v>
      </c>
      <c r="D3310">
        <v>27800</v>
      </c>
      <c r="E3310">
        <v>32865.300000000003</v>
      </c>
      <c r="F3310" t="s">
        <v>8219</v>
      </c>
      <c r="G3310" t="s">
        <v>8224</v>
      </c>
      <c r="H3310" t="s">
        <v>8246</v>
      </c>
      <c r="I3310">
        <v>1482901546</v>
      </c>
      <c r="J3310">
        <v>1480309546</v>
      </c>
      <c r="K3310" t="b">
        <v>0</v>
      </c>
      <c r="L3310">
        <v>499</v>
      </c>
      <c r="M3310" t="b">
        <v>1</v>
      </c>
      <c r="N3310" t="s">
        <v>8277</v>
      </c>
      <c r="O3310" s="8">
        <f t="shared" si="357"/>
        <v>118.2205035971223</v>
      </c>
      <c r="P3310" s="9">
        <f t="shared" si="358"/>
        <v>65.8623246492986</v>
      </c>
      <c r="Q3310" t="s">
        <v>8325</v>
      </c>
      <c r="R3310" t="s">
        <v>8327</v>
      </c>
      <c r="S3310" s="13">
        <f t="shared" si="359"/>
        <v>42702.004004629627</v>
      </c>
      <c r="T3310" s="14">
        <f t="shared" si="360"/>
        <v>42732.004004629627</v>
      </c>
      <c r="U3310" s="13" t="str">
        <f t="shared" si="361"/>
        <v>Nov</v>
      </c>
      <c r="V3310" t="str">
        <f t="shared" si="362"/>
        <v>Dec</v>
      </c>
      <c r="W3310" t="str">
        <f t="shared" si="363"/>
        <v>2016</v>
      </c>
    </row>
    <row r="3311" spans="1:23" ht="45" x14ac:dyDescent="0.2">
      <c r="A3311">
        <v>1031</v>
      </c>
      <c r="B3311" s="3" t="s">
        <v>1032</v>
      </c>
      <c r="C3311" s="3" t="s">
        <v>5141</v>
      </c>
      <c r="D3311">
        <v>10000</v>
      </c>
      <c r="E3311">
        <v>10740</v>
      </c>
      <c r="F3311" t="s">
        <v>8219</v>
      </c>
      <c r="G3311" t="s">
        <v>8224</v>
      </c>
      <c r="H3311" t="s">
        <v>8246</v>
      </c>
      <c r="I3311">
        <v>1450290010</v>
      </c>
      <c r="J3311">
        <v>1447698010</v>
      </c>
      <c r="K3311" t="b">
        <v>0</v>
      </c>
      <c r="L3311">
        <v>99</v>
      </c>
      <c r="M3311" t="b">
        <v>1</v>
      </c>
      <c r="N3311" t="s">
        <v>8280</v>
      </c>
      <c r="O3311" s="8">
        <f t="shared" si="357"/>
        <v>107.4</v>
      </c>
      <c r="P3311" s="9">
        <f t="shared" si="358"/>
        <v>108.48484848484848</v>
      </c>
      <c r="Q3311" t="s">
        <v>8325</v>
      </c>
      <c r="R3311" t="s">
        <v>8330</v>
      </c>
      <c r="S3311" s="13">
        <f t="shared" si="359"/>
        <v>42324.555671296293</v>
      </c>
      <c r="T3311" s="14">
        <f t="shared" si="360"/>
        <v>42354.555671296293</v>
      </c>
      <c r="U3311" s="13" t="str">
        <f t="shared" si="361"/>
        <v>Nov</v>
      </c>
      <c r="V3311" t="str">
        <f t="shared" si="362"/>
        <v>Dec</v>
      </c>
      <c r="W3311" t="str">
        <f t="shared" si="363"/>
        <v>2015</v>
      </c>
    </row>
    <row r="3312" spans="1:23" ht="45" x14ac:dyDescent="0.2">
      <c r="A3312">
        <v>1033</v>
      </c>
      <c r="B3312" s="3" t="s">
        <v>1034</v>
      </c>
      <c r="C3312" s="3" t="s">
        <v>5143</v>
      </c>
      <c r="D3312">
        <v>1328</v>
      </c>
      <c r="E3312">
        <v>1366</v>
      </c>
      <c r="F3312" t="s">
        <v>8219</v>
      </c>
      <c r="G3312" t="s">
        <v>8225</v>
      </c>
      <c r="H3312" t="s">
        <v>8247</v>
      </c>
      <c r="I3312">
        <v>1481564080</v>
      </c>
      <c r="J3312">
        <v>1479144880</v>
      </c>
      <c r="K3312" t="b">
        <v>0</v>
      </c>
      <c r="L3312">
        <v>27</v>
      </c>
      <c r="M3312" t="b">
        <v>1</v>
      </c>
      <c r="N3312" t="s">
        <v>8280</v>
      </c>
      <c r="O3312" s="8">
        <f t="shared" si="357"/>
        <v>102.86144578313252</v>
      </c>
      <c r="P3312" s="9">
        <f t="shared" si="358"/>
        <v>50.592592592592595</v>
      </c>
      <c r="Q3312" t="s">
        <v>8325</v>
      </c>
      <c r="R3312" t="s">
        <v>8330</v>
      </c>
      <c r="S3312" s="13">
        <f t="shared" si="359"/>
        <v>42688.52407407407</v>
      </c>
      <c r="T3312" s="14">
        <f t="shared" si="360"/>
        <v>42716.52407407407</v>
      </c>
      <c r="U3312" s="13" t="str">
        <f t="shared" si="361"/>
        <v>Nov</v>
      </c>
      <c r="V3312" t="str">
        <f t="shared" si="362"/>
        <v>Dec</v>
      </c>
      <c r="W3312" t="str">
        <f t="shared" si="363"/>
        <v>2016</v>
      </c>
    </row>
    <row r="3313" spans="1:23" ht="45" x14ac:dyDescent="0.2">
      <c r="A3313">
        <v>1039</v>
      </c>
      <c r="B3313" s="3" t="s">
        <v>1040</v>
      </c>
      <c r="C3313" s="3" t="s">
        <v>5149</v>
      </c>
      <c r="D3313">
        <v>500</v>
      </c>
      <c r="E3313">
        <v>641</v>
      </c>
      <c r="F3313" t="s">
        <v>8219</v>
      </c>
      <c r="G3313" t="s">
        <v>8224</v>
      </c>
      <c r="H3313" t="s">
        <v>8246</v>
      </c>
      <c r="I3313">
        <v>1481615940</v>
      </c>
      <c r="J3313">
        <v>1479436646</v>
      </c>
      <c r="K3313" t="b">
        <v>0</v>
      </c>
      <c r="L3313">
        <v>30</v>
      </c>
      <c r="M3313" t="b">
        <v>1</v>
      </c>
      <c r="N3313" t="s">
        <v>8280</v>
      </c>
      <c r="O3313" s="8">
        <f t="shared" si="357"/>
        <v>128.19999999999999</v>
      </c>
      <c r="P3313" s="9">
        <f t="shared" si="358"/>
        <v>21.366666666666667</v>
      </c>
      <c r="Q3313" t="s">
        <v>8325</v>
      </c>
      <c r="R3313" t="s">
        <v>8330</v>
      </c>
      <c r="S3313" s="13">
        <f t="shared" si="359"/>
        <v>42691.900995370372</v>
      </c>
      <c r="T3313" s="14">
        <f t="shared" si="360"/>
        <v>42717.124305555553</v>
      </c>
      <c r="U3313" s="13" t="str">
        <f t="shared" si="361"/>
        <v>Nov</v>
      </c>
      <c r="V3313" t="str">
        <f t="shared" si="362"/>
        <v>Dec</v>
      </c>
      <c r="W3313" t="str">
        <f t="shared" si="363"/>
        <v>2016</v>
      </c>
    </row>
    <row r="3314" spans="1:23" ht="30" x14ac:dyDescent="0.2">
      <c r="A3314">
        <v>1196</v>
      </c>
      <c r="B3314" s="3" t="s">
        <v>1197</v>
      </c>
      <c r="C3314" s="3" t="s">
        <v>5306</v>
      </c>
      <c r="D3314">
        <v>14500</v>
      </c>
      <c r="E3314">
        <v>39137</v>
      </c>
      <c r="F3314" t="s">
        <v>8219</v>
      </c>
      <c r="G3314" t="s">
        <v>8225</v>
      </c>
      <c r="H3314" t="s">
        <v>8247</v>
      </c>
      <c r="I3314">
        <v>1450467539</v>
      </c>
      <c r="J3314">
        <v>1447875539</v>
      </c>
      <c r="K3314" t="b">
        <v>0</v>
      </c>
      <c r="L3314">
        <v>512</v>
      </c>
      <c r="M3314" t="b">
        <v>1</v>
      </c>
      <c r="N3314" t="s">
        <v>8285</v>
      </c>
      <c r="O3314" s="8">
        <f t="shared" si="357"/>
        <v>269.91034482758624</v>
      </c>
      <c r="P3314" s="9">
        <f t="shared" si="358"/>
        <v>76.439453125</v>
      </c>
      <c r="Q3314" t="s">
        <v>8338</v>
      </c>
      <c r="R3314" t="s">
        <v>8339</v>
      </c>
      <c r="S3314" s="13">
        <f t="shared" si="359"/>
        <v>42326.610405092586</v>
      </c>
      <c r="T3314" s="14">
        <f t="shared" si="360"/>
        <v>42356.610405092586</v>
      </c>
      <c r="U3314" s="13" t="str">
        <f t="shared" si="361"/>
        <v>Nov</v>
      </c>
      <c r="V3314" t="str">
        <f t="shared" si="362"/>
        <v>Dec</v>
      </c>
      <c r="W3314" t="str">
        <f t="shared" si="363"/>
        <v>2015</v>
      </c>
    </row>
    <row r="3315" spans="1:23" ht="45" x14ac:dyDescent="0.2">
      <c r="A3315">
        <v>1198</v>
      </c>
      <c r="B3315" s="3" t="s">
        <v>1199</v>
      </c>
      <c r="C3315" s="3" t="s">
        <v>5308</v>
      </c>
      <c r="D3315">
        <v>3500</v>
      </c>
      <c r="E3315">
        <v>9121</v>
      </c>
      <c r="F3315" t="s">
        <v>8219</v>
      </c>
      <c r="G3315" t="s">
        <v>8224</v>
      </c>
      <c r="H3315" t="s">
        <v>8246</v>
      </c>
      <c r="I3315">
        <v>1451530800</v>
      </c>
      <c r="J3315">
        <v>1448463086</v>
      </c>
      <c r="K3315" t="b">
        <v>0</v>
      </c>
      <c r="L3315">
        <v>167</v>
      </c>
      <c r="M3315" t="b">
        <v>1</v>
      </c>
      <c r="N3315" t="s">
        <v>8285</v>
      </c>
      <c r="O3315" s="8">
        <f t="shared" si="357"/>
        <v>260.59999999999997</v>
      </c>
      <c r="P3315" s="9">
        <f t="shared" si="358"/>
        <v>54.616766467065865</v>
      </c>
      <c r="Q3315" t="s">
        <v>8338</v>
      </c>
      <c r="R3315" t="s">
        <v>8339</v>
      </c>
      <c r="S3315" s="13">
        <f t="shared" si="359"/>
        <v>42333.410717592589</v>
      </c>
      <c r="T3315" s="14">
        <f t="shared" si="360"/>
        <v>42368.916666666664</v>
      </c>
      <c r="U3315" s="13" t="str">
        <f t="shared" si="361"/>
        <v>Nov</v>
      </c>
      <c r="V3315" t="str">
        <f t="shared" si="362"/>
        <v>Dec</v>
      </c>
      <c r="W3315" t="str">
        <f t="shared" si="363"/>
        <v>2015</v>
      </c>
    </row>
    <row r="3316" spans="1:23" ht="45" x14ac:dyDescent="0.2">
      <c r="A3316">
        <v>1212</v>
      </c>
      <c r="B3316" s="3" t="s">
        <v>1213</v>
      </c>
      <c r="C3316" s="3" t="s">
        <v>5322</v>
      </c>
      <c r="D3316">
        <v>2500</v>
      </c>
      <c r="E3316">
        <v>3226</v>
      </c>
      <c r="F3316" t="s">
        <v>8219</v>
      </c>
      <c r="G3316" t="s">
        <v>8224</v>
      </c>
      <c r="H3316" t="s">
        <v>8246</v>
      </c>
      <c r="I3316">
        <v>1448586000</v>
      </c>
      <c r="J3316">
        <v>1447195695</v>
      </c>
      <c r="K3316" t="b">
        <v>0</v>
      </c>
      <c r="L3316">
        <v>83</v>
      </c>
      <c r="M3316" t="b">
        <v>1</v>
      </c>
      <c r="N3316" t="s">
        <v>8285</v>
      </c>
      <c r="O3316" s="8">
        <f t="shared" si="357"/>
        <v>129.04</v>
      </c>
      <c r="P3316" s="9">
        <f t="shared" si="358"/>
        <v>38.867469879518069</v>
      </c>
      <c r="Q3316" t="s">
        <v>8338</v>
      </c>
      <c r="R3316" t="s">
        <v>8339</v>
      </c>
      <c r="S3316" s="13">
        <f t="shared" si="359"/>
        <v>42318.741840277777</v>
      </c>
      <c r="T3316" s="14">
        <f t="shared" si="360"/>
        <v>42334.833333333336</v>
      </c>
      <c r="U3316" s="13" t="str">
        <f t="shared" si="361"/>
        <v>Nov</v>
      </c>
      <c r="V3316" t="str">
        <f t="shared" si="362"/>
        <v>Nov</v>
      </c>
      <c r="W3316" t="str">
        <f t="shared" si="363"/>
        <v>2015</v>
      </c>
    </row>
    <row r="3317" spans="1:23" ht="45" x14ac:dyDescent="0.2">
      <c r="A3317">
        <v>1221</v>
      </c>
      <c r="B3317" s="3" t="s">
        <v>1222</v>
      </c>
      <c r="C3317" s="3" t="s">
        <v>5331</v>
      </c>
      <c r="D3317">
        <v>2200</v>
      </c>
      <c r="E3317">
        <v>2451.0100000000002</v>
      </c>
      <c r="F3317" t="s">
        <v>8219</v>
      </c>
      <c r="G3317" t="s">
        <v>8225</v>
      </c>
      <c r="H3317" t="s">
        <v>8247</v>
      </c>
      <c r="I3317">
        <v>1480809600</v>
      </c>
      <c r="J3317">
        <v>1478431488</v>
      </c>
      <c r="K3317" t="b">
        <v>0</v>
      </c>
      <c r="L3317">
        <v>103</v>
      </c>
      <c r="M3317" t="b">
        <v>1</v>
      </c>
      <c r="N3317" t="s">
        <v>8285</v>
      </c>
      <c r="O3317" s="8">
        <f t="shared" si="357"/>
        <v>111.40954545454547</v>
      </c>
      <c r="P3317" s="9">
        <f t="shared" si="358"/>
        <v>23.796213592233013</v>
      </c>
      <c r="Q3317" t="s">
        <v>8338</v>
      </c>
      <c r="R3317" t="s">
        <v>8339</v>
      </c>
      <c r="S3317" s="13">
        <f t="shared" si="359"/>
        <v>42680.267222222225</v>
      </c>
      <c r="T3317" s="14">
        <f t="shared" si="360"/>
        <v>42707.791666666664</v>
      </c>
      <c r="U3317" s="13" t="str">
        <f t="shared" si="361"/>
        <v>Nov</v>
      </c>
      <c r="V3317" t="str">
        <f t="shared" si="362"/>
        <v>Dec</v>
      </c>
      <c r="W3317" t="str">
        <f t="shared" si="363"/>
        <v>2016</v>
      </c>
    </row>
    <row r="3318" spans="1:23" ht="45" x14ac:dyDescent="0.2">
      <c r="A3318">
        <v>1254</v>
      </c>
      <c r="B3318" s="3" t="s">
        <v>1255</v>
      </c>
      <c r="C3318" s="3" t="s">
        <v>5364</v>
      </c>
      <c r="D3318">
        <v>6700</v>
      </c>
      <c r="E3318">
        <v>13323</v>
      </c>
      <c r="F3318" t="s">
        <v>8219</v>
      </c>
      <c r="G3318" t="s">
        <v>8224</v>
      </c>
      <c r="H3318" t="s">
        <v>8246</v>
      </c>
      <c r="I3318">
        <v>1293857940</v>
      </c>
      <c r="J3318">
        <v>1288968886</v>
      </c>
      <c r="K3318" t="b">
        <v>1</v>
      </c>
      <c r="L3318">
        <v>141</v>
      </c>
      <c r="M3318" t="b">
        <v>1</v>
      </c>
      <c r="N3318" t="s">
        <v>8276</v>
      </c>
      <c r="O3318" s="8">
        <f t="shared" si="357"/>
        <v>198.85074626865671</v>
      </c>
      <c r="P3318" s="9">
        <f t="shared" si="358"/>
        <v>94.489361702127653</v>
      </c>
      <c r="Q3318" t="s">
        <v>8325</v>
      </c>
      <c r="R3318" t="s">
        <v>8326</v>
      </c>
      <c r="S3318" s="13">
        <f t="shared" si="359"/>
        <v>40487.413032407407</v>
      </c>
      <c r="T3318" s="14">
        <f t="shared" si="360"/>
        <v>40543.999305555553</v>
      </c>
      <c r="U3318" s="13" t="str">
        <f t="shared" si="361"/>
        <v>Nov</v>
      </c>
      <c r="V3318" t="str">
        <f t="shared" si="362"/>
        <v>Dec</v>
      </c>
      <c r="W3318" t="str">
        <f t="shared" si="363"/>
        <v>2010</v>
      </c>
    </row>
    <row r="3319" spans="1:23" ht="45" x14ac:dyDescent="0.2">
      <c r="A3319">
        <v>1255</v>
      </c>
      <c r="B3319" s="3" t="s">
        <v>1256</v>
      </c>
      <c r="C3319" s="3" t="s">
        <v>5365</v>
      </c>
      <c r="D3319">
        <v>3000</v>
      </c>
      <c r="E3319">
        <v>6071</v>
      </c>
      <c r="F3319" t="s">
        <v>8219</v>
      </c>
      <c r="G3319" t="s">
        <v>8224</v>
      </c>
      <c r="H3319" t="s">
        <v>8246</v>
      </c>
      <c r="I3319">
        <v>1385932652</v>
      </c>
      <c r="J3319">
        <v>1383337052</v>
      </c>
      <c r="K3319" t="b">
        <v>1</v>
      </c>
      <c r="L3319">
        <v>109</v>
      </c>
      <c r="M3319" t="b">
        <v>1</v>
      </c>
      <c r="N3319" t="s">
        <v>8276</v>
      </c>
      <c r="O3319" s="8">
        <f t="shared" si="357"/>
        <v>202.36666666666667</v>
      </c>
      <c r="P3319" s="9">
        <f t="shared" si="358"/>
        <v>55.697247706422019</v>
      </c>
      <c r="Q3319" t="s">
        <v>8325</v>
      </c>
      <c r="R3319" t="s">
        <v>8326</v>
      </c>
      <c r="S3319" s="13">
        <f t="shared" si="359"/>
        <v>41579.637175925927</v>
      </c>
      <c r="T3319" s="14">
        <f t="shared" si="360"/>
        <v>41609.678842592592</v>
      </c>
      <c r="U3319" s="13" t="str">
        <f t="shared" si="361"/>
        <v>Nov</v>
      </c>
      <c r="V3319" t="str">
        <f t="shared" si="362"/>
        <v>Dec</v>
      </c>
      <c r="W3319" t="str">
        <f t="shared" si="363"/>
        <v>2013</v>
      </c>
    </row>
    <row r="3320" spans="1:23" ht="45" x14ac:dyDescent="0.2">
      <c r="A3320">
        <v>1282</v>
      </c>
      <c r="B3320" s="3" t="s">
        <v>1283</v>
      </c>
      <c r="C3320" s="3" t="s">
        <v>5392</v>
      </c>
      <c r="D3320">
        <v>15000</v>
      </c>
      <c r="E3320">
        <v>18542</v>
      </c>
      <c r="F3320" t="s">
        <v>8219</v>
      </c>
      <c r="G3320" t="s">
        <v>8224</v>
      </c>
      <c r="H3320" t="s">
        <v>8246</v>
      </c>
      <c r="I3320">
        <v>1386565140</v>
      </c>
      <c r="J3320">
        <v>1383909855</v>
      </c>
      <c r="K3320" t="b">
        <v>1</v>
      </c>
      <c r="L3320">
        <v>274</v>
      </c>
      <c r="M3320" t="b">
        <v>1</v>
      </c>
      <c r="N3320" t="s">
        <v>8276</v>
      </c>
      <c r="O3320" s="8">
        <f t="shared" si="357"/>
        <v>123.61333333333333</v>
      </c>
      <c r="P3320" s="9">
        <f t="shared" si="358"/>
        <v>67.671532846715323</v>
      </c>
      <c r="Q3320" t="s">
        <v>8325</v>
      </c>
      <c r="R3320" t="s">
        <v>8326</v>
      </c>
      <c r="S3320" s="13">
        <f t="shared" si="359"/>
        <v>41586.266840277771</v>
      </c>
      <c r="T3320" s="14">
        <f t="shared" si="360"/>
        <v>41616.999305555553</v>
      </c>
      <c r="U3320" s="13" t="str">
        <f t="shared" si="361"/>
        <v>Nov</v>
      </c>
      <c r="V3320" t="str">
        <f t="shared" si="362"/>
        <v>Dec</v>
      </c>
      <c r="W3320" t="str">
        <f t="shared" si="363"/>
        <v>2013</v>
      </c>
    </row>
    <row r="3321" spans="1:23" ht="45" x14ac:dyDescent="0.2">
      <c r="A3321">
        <v>1348</v>
      </c>
      <c r="B3321" s="3" t="s">
        <v>1349</v>
      </c>
      <c r="C3321" s="3" t="s">
        <v>5458</v>
      </c>
      <c r="D3321">
        <v>5875</v>
      </c>
      <c r="E3321">
        <v>5985</v>
      </c>
      <c r="F3321" t="s">
        <v>8219</v>
      </c>
      <c r="G3321" t="s">
        <v>8224</v>
      </c>
      <c r="H3321" t="s">
        <v>8246</v>
      </c>
      <c r="I3321">
        <v>1418904533</v>
      </c>
      <c r="J3321">
        <v>1416485333</v>
      </c>
      <c r="K3321" t="b">
        <v>0</v>
      </c>
      <c r="L3321">
        <v>26</v>
      </c>
      <c r="M3321" t="b">
        <v>1</v>
      </c>
      <c r="N3321" t="s">
        <v>8274</v>
      </c>
      <c r="O3321" s="8">
        <f t="shared" si="357"/>
        <v>101.8723404255319</v>
      </c>
      <c r="P3321" s="9">
        <f t="shared" si="358"/>
        <v>230.19230769230768</v>
      </c>
      <c r="Q3321" t="s">
        <v>8322</v>
      </c>
      <c r="R3321" t="s">
        <v>8323</v>
      </c>
      <c r="S3321" s="13">
        <f t="shared" si="359"/>
        <v>41963.297835648147</v>
      </c>
      <c r="T3321" s="14">
        <f t="shared" si="360"/>
        <v>41991.297835648147</v>
      </c>
      <c r="U3321" s="13" t="str">
        <f t="shared" si="361"/>
        <v>Nov</v>
      </c>
      <c r="V3321" t="str">
        <f t="shared" si="362"/>
        <v>Dec</v>
      </c>
      <c r="W3321" t="str">
        <f t="shared" si="363"/>
        <v>2014</v>
      </c>
    </row>
    <row r="3322" spans="1:23" ht="45" x14ac:dyDescent="0.2">
      <c r="A3322">
        <v>1349</v>
      </c>
      <c r="B3322" s="3" t="s">
        <v>1350</v>
      </c>
      <c r="C3322" s="3" t="s">
        <v>5459</v>
      </c>
      <c r="D3322">
        <v>5000</v>
      </c>
      <c r="E3322">
        <v>10210</v>
      </c>
      <c r="F3322" t="s">
        <v>8219</v>
      </c>
      <c r="G3322" t="s">
        <v>8229</v>
      </c>
      <c r="H3322" t="s">
        <v>8251</v>
      </c>
      <c r="I3322">
        <v>1450249140</v>
      </c>
      <c r="J3322">
        <v>1447055935</v>
      </c>
      <c r="K3322" t="b">
        <v>0</v>
      </c>
      <c r="L3322">
        <v>172</v>
      </c>
      <c r="M3322" t="b">
        <v>1</v>
      </c>
      <c r="N3322" t="s">
        <v>8274</v>
      </c>
      <c r="O3322" s="8">
        <f t="shared" si="357"/>
        <v>204.2</v>
      </c>
      <c r="P3322" s="9">
        <f t="shared" si="358"/>
        <v>59.360465116279073</v>
      </c>
      <c r="Q3322" t="s">
        <v>8322</v>
      </c>
      <c r="R3322" t="s">
        <v>8323</v>
      </c>
      <c r="S3322" s="13">
        <f t="shared" si="359"/>
        <v>42317.124247685184</v>
      </c>
      <c r="T3322" s="14">
        <f t="shared" si="360"/>
        <v>42354.082638888889</v>
      </c>
      <c r="U3322" s="13" t="str">
        <f t="shared" si="361"/>
        <v>Nov</v>
      </c>
      <c r="V3322" t="str">
        <f t="shared" si="362"/>
        <v>Dec</v>
      </c>
      <c r="W3322" t="str">
        <f t="shared" si="363"/>
        <v>2015</v>
      </c>
    </row>
    <row r="3323" spans="1:23" ht="45" x14ac:dyDescent="0.2">
      <c r="A3323">
        <v>1350</v>
      </c>
      <c r="B3323" s="3" t="s">
        <v>1351</v>
      </c>
      <c r="C3323" s="3" t="s">
        <v>5460</v>
      </c>
      <c r="D3323">
        <v>5000</v>
      </c>
      <c r="E3323">
        <v>5202.5</v>
      </c>
      <c r="F3323" t="s">
        <v>8219</v>
      </c>
      <c r="G3323" t="s">
        <v>8224</v>
      </c>
      <c r="H3323" t="s">
        <v>8246</v>
      </c>
      <c r="I3323">
        <v>1451089134</v>
      </c>
      <c r="J3323">
        <v>1448497134</v>
      </c>
      <c r="K3323" t="b">
        <v>0</v>
      </c>
      <c r="L3323">
        <v>78</v>
      </c>
      <c r="M3323" t="b">
        <v>1</v>
      </c>
      <c r="N3323" t="s">
        <v>8274</v>
      </c>
      <c r="O3323" s="8">
        <f t="shared" si="357"/>
        <v>104.05</v>
      </c>
      <c r="P3323" s="9">
        <f t="shared" si="358"/>
        <v>66.698717948717942</v>
      </c>
      <c r="Q3323" t="s">
        <v>8322</v>
      </c>
      <c r="R3323" t="s">
        <v>8323</v>
      </c>
      <c r="S3323" s="13">
        <f t="shared" si="359"/>
        <v>42333.804791666662</v>
      </c>
      <c r="T3323" s="14">
        <f t="shared" si="360"/>
        <v>42363.804791666662</v>
      </c>
      <c r="U3323" s="13" t="str">
        <f t="shared" si="361"/>
        <v>Nov</v>
      </c>
      <c r="V3323" t="str">
        <f t="shared" si="362"/>
        <v>Dec</v>
      </c>
      <c r="W3323" t="str">
        <f t="shared" si="363"/>
        <v>2015</v>
      </c>
    </row>
    <row r="3324" spans="1:23" ht="45" x14ac:dyDescent="0.2">
      <c r="A3324">
        <v>1364</v>
      </c>
      <c r="B3324" s="3" t="s">
        <v>1365</v>
      </c>
      <c r="C3324" s="3" t="s">
        <v>5474</v>
      </c>
      <c r="D3324">
        <v>42000</v>
      </c>
      <c r="E3324">
        <v>49830</v>
      </c>
      <c r="F3324" t="s">
        <v>8219</v>
      </c>
      <c r="G3324" t="s">
        <v>8232</v>
      </c>
      <c r="H3324" t="s">
        <v>8253</v>
      </c>
      <c r="I3324">
        <v>1420648906</v>
      </c>
      <c r="J3324">
        <v>1415464906</v>
      </c>
      <c r="K3324" t="b">
        <v>0</v>
      </c>
      <c r="L3324">
        <v>144</v>
      </c>
      <c r="M3324" t="b">
        <v>1</v>
      </c>
      <c r="N3324" t="s">
        <v>8276</v>
      </c>
      <c r="O3324" s="8">
        <f t="shared" si="357"/>
        <v>118.64285714285714</v>
      </c>
      <c r="P3324" s="9">
        <f t="shared" si="358"/>
        <v>346.04166666666669</v>
      </c>
      <c r="Q3324" t="s">
        <v>8325</v>
      </c>
      <c r="R3324" t="s">
        <v>8326</v>
      </c>
      <c r="S3324" s="13">
        <f t="shared" si="359"/>
        <v>41951.487337962964</v>
      </c>
      <c r="T3324" s="14">
        <f t="shared" si="360"/>
        <v>42011.487337962964</v>
      </c>
      <c r="U3324" s="13" t="str">
        <f t="shared" si="361"/>
        <v>Nov</v>
      </c>
      <c r="V3324" t="str">
        <f t="shared" si="362"/>
        <v>Jan</v>
      </c>
      <c r="W3324" t="str">
        <f t="shared" si="363"/>
        <v>2014</v>
      </c>
    </row>
    <row r="3325" spans="1:23" ht="30" x14ac:dyDescent="0.2">
      <c r="A3325">
        <v>1373</v>
      </c>
      <c r="B3325" s="3" t="s">
        <v>1374</v>
      </c>
      <c r="C3325" s="3" t="s">
        <v>5483</v>
      </c>
      <c r="D3325">
        <v>10000</v>
      </c>
      <c r="E3325">
        <v>10501</v>
      </c>
      <c r="F3325" t="s">
        <v>8219</v>
      </c>
      <c r="G3325" t="s">
        <v>8224</v>
      </c>
      <c r="H3325" t="s">
        <v>8246</v>
      </c>
      <c r="I3325">
        <v>1483138233</v>
      </c>
      <c r="J3325">
        <v>1480546233</v>
      </c>
      <c r="K3325" t="b">
        <v>0</v>
      </c>
      <c r="L3325">
        <v>52</v>
      </c>
      <c r="M3325" t="b">
        <v>1</v>
      </c>
      <c r="N3325" t="s">
        <v>8276</v>
      </c>
      <c r="O3325" s="8">
        <f t="shared" si="357"/>
        <v>105.01</v>
      </c>
      <c r="P3325" s="9">
        <f t="shared" si="358"/>
        <v>201.94230769230768</v>
      </c>
      <c r="Q3325" t="s">
        <v>8325</v>
      </c>
      <c r="R3325" t="s">
        <v>8326</v>
      </c>
      <c r="S3325" s="13">
        <f t="shared" si="359"/>
        <v>42704.743437499994</v>
      </c>
      <c r="T3325" s="14">
        <f t="shared" si="360"/>
        <v>42734.743437499994</v>
      </c>
      <c r="U3325" s="13" t="str">
        <f t="shared" si="361"/>
        <v>Nov</v>
      </c>
      <c r="V3325" t="str">
        <f t="shared" si="362"/>
        <v>Dec</v>
      </c>
      <c r="W3325" t="str">
        <f t="shared" si="363"/>
        <v>2016</v>
      </c>
    </row>
    <row r="3326" spans="1:23" ht="30" x14ac:dyDescent="0.2">
      <c r="A3326">
        <v>1376</v>
      </c>
      <c r="B3326" s="3" t="s">
        <v>1377</v>
      </c>
      <c r="C3326" s="3" t="s">
        <v>5486</v>
      </c>
      <c r="D3326">
        <v>3700</v>
      </c>
      <c r="E3326">
        <v>9342</v>
      </c>
      <c r="F3326" t="s">
        <v>8219</v>
      </c>
      <c r="G3326" t="s">
        <v>8225</v>
      </c>
      <c r="H3326" t="s">
        <v>8247</v>
      </c>
      <c r="I3326">
        <v>1480784606</v>
      </c>
      <c r="J3326">
        <v>1478189006</v>
      </c>
      <c r="K3326" t="b">
        <v>0</v>
      </c>
      <c r="L3326">
        <v>168</v>
      </c>
      <c r="M3326" t="b">
        <v>1</v>
      </c>
      <c r="N3326" t="s">
        <v>8276</v>
      </c>
      <c r="O3326" s="8">
        <f t="shared" si="357"/>
        <v>252.48648648648651</v>
      </c>
      <c r="P3326" s="9">
        <f t="shared" si="358"/>
        <v>55.607142857142854</v>
      </c>
      <c r="Q3326" t="s">
        <v>8325</v>
      </c>
      <c r="R3326" t="s">
        <v>8326</v>
      </c>
      <c r="S3326" s="13">
        <f t="shared" si="359"/>
        <v>42677.460717592585</v>
      </c>
      <c r="T3326" s="14">
        <f t="shared" si="360"/>
        <v>42707.502384259256</v>
      </c>
      <c r="U3326" s="13" t="str">
        <f t="shared" si="361"/>
        <v>Nov</v>
      </c>
      <c r="V3326" t="str">
        <f t="shared" si="362"/>
        <v>Dec</v>
      </c>
      <c r="W3326" t="str">
        <f t="shared" si="363"/>
        <v>2016</v>
      </c>
    </row>
    <row r="3327" spans="1:23" ht="45" x14ac:dyDescent="0.2">
      <c r="A3327">
        <v>1381</v>
      </c>
      <c r="B3327" s="3" t="s">
        <v>1382</v>
      </c>
      <c r="C3327" s="3" t="s">
        <v>5491</v>
      </c>
      <c r="D3327">
        <v>5000</v>
      </c>
      <c r="E3327">
        <v>5355</v>
      </c>
      <c r="F3327" t="s">
        <v>8219</v>
      </c>
      <c r="G3327" t="s">
        <v>8224</v>
      </c>
      <c r="H3327" t="s">
        <v>8246</v>
      </c>
      <c r="I3327">
        <v>1482988125</v>
      </c>
      <c r="J3327">
        <v>1480396125</v>
      </c>
      <c r="K3327" t="b">
        <v>0</v>
      </c>
      <c r="L3327">
        <v>73</v>
      </c>
      <c r="M3327" t="b">
        <v>1</v>
      </c>
      <c r="N3327" t="s">
        <v>8276</v>
      </c>
      <c r="O3327" s="8">
        <f t="shared" si="357"/>
        <v>107.1</v>
      </c>
      <c r="P3327" s="9">
        <f t="shared" si="358"/>
        <v>73.356164383561648</v>
      </c>
      <c r="Q3327" t="s">
        <v>8325</v>
      </c>
      <c r="R3327" t="s">
        <v>8326</v>
      </c>
      <c r="S3327" s="13">
        <f t="shared" si="359"/>
        <v>42703.006076388883</v>
      </c>
      <c r="T3327" s="14">
        <f t="shared" si="360"/>
        <v>42733.006076388883</v>
      </c>
      <c r="U3327" s="13" t="str">
        <f t="shared" si="361"/>
        <v>Nov</v>
      </c>
      <c r="V3327" t="str">
        <f t="shared" si="362"/>
        <v>Dec</v>
      </c>
      <c r="W3327" t="str">
        <f t="shared" si="363"/>
        <v>2016</v>
      </c>
    </row>
    <row r="3328" spans="1:23" ht="45" x14ac:dyDescent="0.2">
      <c r="A3328">
        <v>1475</v>
      </c>
      <c r="B3328" s="3" t="s">
        <v>1476</v>
      </c>
      <c r="C3328" s="3" t="s">
        <v>5585</v>
      </c>
      <c r="D3328">
        <v>15000</v>
      </c>
      <c r="E3328">
        <v>28300.45</v>
      </c>
      <c r="F3328" t="s">
        <v>8219</v>
      </c>
      <c r="G3328" t="s">
        <v>8224</v>
      </c>
      <c r="H3328" t="s">
        <v>8246</v>
      </c>
      <c r="I3328">
        <v>1419051540</v>
      </c>
      <c r="J3328">
        <v>1416244863</v>
      </c>
      <c r="K3328" t="b">
        <v>1</v>
      </c>
      <c r="L3328">
        <v>441</v>
      </c>
      <c r="M3328" t="b">
        <v>1</v>
      </c>
      <c r="N3328" t="s">
        <v>8288</v>
      </c>
      <c r="O3328" s="8">
        <f t="shared" si="357"/>
        <v>188.66966666666667</v>
      </c>
      <c r="P3328" s="9">
        <f t="shared" si="358"/>
        <v>64.173356009070289</v>
      </c>
      <c r="Q3328" t="s">
        <v>8322</v>
      </c>
      <c r="R3328" t="s">
        <v>8342</v>
      </c>
      <c r="S3328" s="13">
        <f t="shared" si="359"/>
        <v>41960.514618055553</v>
      </c>
      <c r="T3328" s="14">
        <f t="shared" si="360"/>
        <v>41992.999305555553</v>
      </c>
      <c r="U3328" s="13" t="str">
        <f t="shared" si="361"/>
        <v>Nov</v>
      </c>
      <c r="V3328" t="str">
        <f t="shared" si="362"/>
        <v>Dec</v>
      </c>
      <c r="W3328" t="str">
        <f t="shared" si="363"/>
        <v>2014</v>
      </c>
    </row>
    <row r="3329" spans="1:23" ht="45" x14ac:dyDescent="0.2">
      <c r="A3329">
        <v>1517</v>
      </c>
      <c r="B3329" s="3" t="s">
        <v>1518</v>
      </c>
      <c r="C3329" s="3" t="s">
        <v>5627</v>
      </c>
      <c r="D3329">
        <v>15000</v>
      </c>
      <c r="E3329">
        <v>24297</v>
      </c>
      <c r="F3329" t="s">
        <v>8219</v>
      </c>
      <c r="G3329" t="s">
        <v>8224</v>
      </c>
      <c r="H3329" t="s">
        <v>8246</v>
      </c>
      <c r="I3329">
        <v>1417845600</v>
      </c>
      <c r="J3329">
        <v>1415194553</v>
      </c>
      <c r="K3329" t="b">
        <v>1</v>
      </c>
      <c r="L3329">
        <v>615</v>
      </c>
      <c r="M3329" t="b">
        <v>1</v>
      </c>
      <c r="N3329" t="s">
        <v>8285</v>
      </c>
      <c r="O3329" s="8">
        <f t="shared" si="357"/>
        <v>161.97999999999999</v>
      </c>
      <c r="P3329" s="9">
        <f t="shared" si="358"/>
        <v>39.507317073170732</v>
      </c>
      <c r="Q3329" t="s">
        <v>8338</v>
      </c>
      <c r="R3329" t="s">
        <v>8339</v>
      </c>
      <c r="S3329" s="13">
        <f t="shared" si="359"/>
        <v>41948.358252314814</v>
      </c>
      <c r="T3329" s="14">
        <f t="shared" si="360"/>
        <v>41979.041666666664</v>
      </c>
      <c r="U3329" s="13" t="str">
        <f t="shared" si="361"/>
        <v>Nov</v>
      </c>
      <c r="V3329" t="str">
        <f t="shared" si="362"/>
        <v>Dec</v>
      </c>
      <c r="W3329" t="str">
        <f t="shared" si="363"/>
        <v>2014</v>
      </c>
    </row>
    <row r="3330" spans="1:23" ht="30" x14ac:dyDescent="0.2">
      <c r="A3330">
        <v>1520</v>
      </c>
      <c r="B3330" s="3" t="s">
        <v>1521</v>
      </c>
      <c r="C3330" s="3" t="s">
        <v>5630</v>
      </c>
      <c r="D3330">
        <v>18000</v>
      </c>
      <c r="E3330">
        <v>18625</v>
      </c>
      <c r="F3330" t="s">
        <v>8219</v>
      </c>
      <c r="G3330" t="s">
        <v>8224</v>
      </c>
      <c r="H3330" t="s">
        <v>8246</v>
      </c>
      <c r="I3330">
        <v>1418961600</v>
      </c>
      <c r="J3330">
        <v>1415824513</v>
      </c>
      <c r="K3330" t="b">
        <v>1</v>
      </c>
      <c r="L3330">
        <v>167</v>
      </c>
      <c r="M3330" t="b">
        <v>1</v>
      </c>
      <c r="N3330" t="s">
        <v>8285</v>
      </c>
      <c r="O3330" s="8">
        <f t="shared" ref="O3330:O3393" si="364">(E3330/D3330)*100</f>
        <v>103.47222222222223</v>
      </c>
      <c r="P3330" s="9">
        <f t="shared" ref="P3330:P3393" si="365">IFERROR(E3330/L3330,0)</f>
        <v>111.52694610778443</v>
      </c>
      <c r="Q3330" t="s">
        <v>8338</v>
      </c>
      <c r="R3330" t="s">
        <v>8339</v>
      </c>
      <c r="S3330" s="13">
        <f t="shared" ref="S3330:S3393" si="366">(J3330/86400)+25569+(-5/24)</f>
        <v>41955.649456018517</v>
      </c>
      <c r="T3330" s="14">
        <f t="shared" ref="T3330:T3393" si="367">(I3330/86400)+25569+(-5/24)</f>
        <v>41991.958333333336</v>
      </c>
      <c r="U3330" s="13" t="str">
        <f t="shared" ref="U3330:U3393" si="368">TEXT((S3330),"mmm")</f>
        <v>Nov</v>
      </c>
      <c r="V3330" t="str">
        <f t="shared" ref="V3330:V3393" si="369">TEXT((T3330),"mmm")</f>
        <v>Dec</v>
      </c>
      <c r="W3330" t="str">
        <f t="shared" ref="W3330:W3393" si="370">TEXT((S3330),"yyyy")</f>
        <v>2014</v>
      </c>
    </row>
    <row r="3331" spans="1:23" ht="45" x14ac:dyDescent="0.2">
      <c r="A3331">
        <v>1523</v>
      </c>
      <c r="B3331" s="3" t="s">
        <v>1524</v>
      </c>
      <c r="C3331" s="3" t="s">
        <v>5633</v>
      </c>
      <c r="D3331">
        <v>18500</v>
      </c>
      <c r="E3331">
        <v>23096</v>
      </c>
      <c r="F3331" t="s">
        <v>8219</v>
      </c>
      <c r="G3331" t="s">
        <v>8224</v>
      </c>
      <c r="H3331" t="s">
        <v>8246</v>
      </c>
      <c r="I3331">
        <v>1419292800</v>
      </c>
      <c r="J3331">
        <v>1416592916</v>
      </c>
      <c r="K3331" t="b">
        <v>1</v>
      </c>
      <c r="L3331">
        <v>241</v>
      </c>
      <c r="M3331" t="b">
        <v>1</v>
      </c>
      <c r="N3331" t="s">
        <v>8285</v>
      </c>
      <c r="O3331" s="8">
        <f t="shared" si="364"/>
        <v>124.84324324324325</v>
      </c>
      <c r="P3331" s="9">
        <f t="shared" si="365"/>
        <v>95.834024896265561</v>
      </c>
      <c r="Q3331" t="s">
        <v>8338</v>
      </c>
      <c r="R3331" t="s">
        <v>8339</v>
      </c>
      <c r="S3331" s="13">
        <f t="shared" si="366"/>
        <v>41964.543009259258</v>
      </c>
      <c r="T3331" s="14">
        <f t="shared" si="367"/>
        <v>41995.791666666664</v>
      </c>
      <c r="U3331" s="13" t="str">
        <f t="shared" si="368"/>
        <v>Nov</v>
      </c>
      <c r="V3331" t="str">
        <f t="shared" si="369"/>
        <v>Dec</v>
      </c>
      <c r="W3331" t="str">
        <f t="shared" si="370"/>
        <v>2014</v>
      </c>
    </row>
    <row r="3332" spans="1:23" ht="30" x14ac:dyDescent="0.2">
      <c r="A3332">
        <v>1603</v>
      </c>
      <c r="B3332" s="3" t="s">
        <v>1604</v>
      </c>
      <c r="C3332" s="3" t="s">
        <v>5713</v>
      </c>
      <c r="D3332">
        <v>2000</v>
      </c>
      <c r="E3332">
        <v>2000.66</v>
      </c>
      <c r="F3332" t="s">
        <v>8219</v>
      </c>
      <c r="G3332" t="s">
        <v>8224</v>
      </c>
      <c r="H3332" t="s">
        <v>8246</v>
      </c>
      <c r="I3332">
        <v>1327723459</v>
      </c>
      <c r="J3332">
        <v>1322539459</v>
      </c>
      <c r="K3332" t="b">
        <v>0</v>
      </c>
      <c r="L3332">
        <v>30</v>
      </c>
      <c r="M3332" t="b">
        <v>1</v>
      </c>
      <c r="N3332" t="s">
        <v>8276</v>
      </c>
      <c r="O3332" s="8">
        <f t="shared" si="364"/>
        <v>100.03299999999999</v>
      </c>
      <c r="P3332" s="9">
        <f t="shared" si="365"/>
        <v>66.688666666666663</v>
      </c>
      <c r="Q3332" t="s">
        <v>8325</v>
      </c>
      <c r="R3332" t="s">
        <v>8326</v>
      </c>
      <c r="S3332" s="13">
        <f t="shared" si="366"/>
        <v>40875.961331018516</v>
      </c>
      <c r="T3332" s="14">
        <f t="shared" si="367"/>
        <v>40935.961331018516</v>
      </c>
      <c r="U3332" s="13" t="str">
        <f t="shared" si="368"/>
        <v>Nov</v>
      </c>
      <c r="V3332" t="str">
        <f t="shared" si="369"/>
        <v>Jan</v>
      </c>
      <c r="W3332" t="str">
        <f t="shared" si="370"/>
        <v>2011</v>
      </c>
    </row>
    <row r="3333" spans="1:23" ht="30" x14ac:dyDescent="0.2">
      <c r="A3333">
        <v>1608</v>
      </c>
      <c r="B3333" s="3" t="s">
        <v>1609</v>
      </c>
      <c r="C3333" s="3" t="s">
        <v>5718</v>
      </c>
      <c r="D3333">
        <v>1200</v>
      </c>
      <c r="E3333">
        <v>1215</v>
      </c>
      <c r="F3333" t="s">
        <v>8219</v>
      </c>
      <c r="G3333" t="s">
        <v>8224</v>
      </c>
      <c r="H3333" t="s">
        <v>8246</v>
      </c>
      <c r="I3333">
        <v>1388553960</v>
      </c>
      <c r="J3333">
        <v>1385754986</v>
      </c>
      <c r="K3333" t="b">
        <v>0</v>
      </c>
      <c r="L3333">
        <v>23</v>
      </c>
      <c r="M3333" t="b">
        <v>1</v>
      </c>
      <c r="N3333" t="s">
        <v>8276</v>
      </c>
      <c r="O3333" s="8">
        <f t="shared" si="364"/>
        <v>101.25</v>
      </c>
      <c r="P3333" s="9">
        <f t="shared" si="365"/>
        <v>52.826086956521742</v>
      </c>
      <c r="Q3333" t="s">
        <v>8325</v>
      </c>
      <c r="R3333" t="s">
        <v>8326</v>
      </c>
      <c r="S3333" s="13">
        <f t="shared" si="366"/>
        <v>41607.622523148144</v>
      </c>
      <c r="T3333" s="14">
        <f t="shared" si="367"/>
        <v>41640.018055555549</v>
      </c>
      <c r="U3333" s="13" t="str">
        <f t="shared" si="368"/>
        <v>Nov</v>
      </c>
      <c r="V3333" t="str">
        <f t="shared" si="369"/>
        <v>Jan</v>
      </c>
      <c r="W3333" t="str">
        <f t="shared" si="370"/>
        <v>2013</v>
      </c>
    </row>
    <row r="3334" spans="1:23" ht="30" x14ac:dyDescent="0.2">
      <c r="A3334">
        <v>1610</v>
      </c>
      <c r="B3334" s="3" t="s">
        <v>1611</v>
      </c>
      <c r="C3334" s="3" t="s">
        <v>5720</v>
      </c>
      <c r="D3334">
        <v>2000</v>
      </c>
      <c r="E3334">
        <v>5437</v>
      </c>
      <c r="F3334" t="s">
        <v>8219</v>
      </c>
      <c r="G3334" t="s">
        <v>8224</v>
      </c>
      <c r="H3334" t="s">
        <v>8246</v>
      </c>
      <c r="I3334">
        <v>1355609510</v>
      </c>
      <c r="J3334">
        <v>1353017510</v>
      </c>
      <c r="K3334" t="b">
        <v>0</v>
      </c>
      <c r="L3334">
        <v>112</v>
      </c>
      <c r="M3334" t="b">
        <v>1</v>
      </c>
      <c r="N3334" t="s">
        <v>8276</v>
      </c>
      <c r="O3334" s="8">
        <f t="shared" si="364"/>
        <v>271.85000000000002</v>
      </c>
      <c r="P3334" s="9">
        <f t="shared" si="365"/>
        <v>48.544642857142854</v>
      </c>
      <c r="Q3334" t="s">
        <v>8325</v>
      </c>
      <c r="R3334" t="s">
        <v>8326</v>
      </c>
      <c r="S3334" s="13">
        <f t="shared" si="366"/>
        <v>41228.716550925921</v>
      </c>
      <c r="T3334" s="14">
        <f t="shared" si="367"/>
        <v>41258.716550925921</v>
      </c>
      <c r="U3334" s="13" t="str">
        <f t="shared" si="368"/>
        <v>Nov</v>
      </c>
      <c r="V3334" t="str">
        <f t="shared" si="369"/>
        <v>Dec</v>
      </c>
      <c r="W3334" t="str">
        <f t="shared" si="370"/>
        <v>2012</v>
      </c>
    </row>
    <row r="3335" spans="1:23" ht="45" x14ac:dyDescent="0.2">
      <c r="A3335">
        <v>1622</v>
      </c>
      <c r="B3335" s="3" t="s">
        <v>1623</v>
      </c>
      <c r="C3335" s="3" t="s">
        <v>5732</v>
      </c>
      <c r="D3335">
        <v>6900</v>
      </c>
      <c r="E3335">
        <v>7019</v>
      </c>
      <c r="F3335" t="s">
        <v>8219</v>
      </c>
      <c r="G3335" t="s">
        <v>8224</v>
      </c>
      <c r="H3335" t="s">
        <v>8246</v>
      </c>
      <c r="I3335">
        <v>1418803140</v>
      </c>
      <c r="J3335">
        <v>1415343874</v>
      </c>
      <c r="K3335" t="b">
        <v>0</v>
      </c>
      <c r="L3335">
        <v>65</v>
      </c>
      <c r="M3335" t="b">
        <v>1</v>
      </c>
      <c r="N3335" t="s">
        <v>8276</v>
      </c>
      <c r="O3335" s="8">
        <f t="shared" si="364"/>
        <v>101.72463768115942</v>
      </c>
      <c r="P3335" s="9">
        <f t="shared" si="365"/>
        <v>107.98461538461538</v>
      </c>
      <c r="Q3335" t="s">
        <v>8325</v>
      </c>
      <c r="R3335" t="s">
        <v>8326</v>
      </c>
      <c r="S3335" s="13">
        <f t="shared" si="366"/>
        <v>41950.086504629631</v>
      </c>
      <c r="T3335" s="14">
        <f t="shared" si="367"/>
        <v>41990.124305555553</v>
      </c>
      <c r="U3335" s="13" t="str">
        <f t="shared" si="368"/>
        <v>Nov</v>
      </c>
      <c r="V3335" t="str">
        <f t="shared" si="369"/>
        <v>Dec</v>
      </c>
      <c r="W3335" t="str">
        <f t="shared" si="370"/>
        <v>2014</v>
      </c>
    </row>
    <row r="3336" spans="1:23" ht="30" x14ac:dyDescent="0.2">
      <c r="A3336">
        <v>1624</v>
      </c>
      <c r="B3336" s="3" t="s">
        <v>1625</v>
      </c>
      <c r="C3336" s="3" t="s">
        <v>5734</v>
      </c>
      <c r="D3336">
        <v>1000</v>
      </c>
      <c r="E3336">
        <v>1180</v>
      </c>
      <c r="F3336" t="s">
        <v>8219</v>
      </c>
      <c r="G3336" t="s">
        <v>8224</v>
      </c>
      <c r="H3336" t="s">
        <v>8246</v>
      </c>
      <c r="I3336">
        <v>1357721335</v>
      </c>
      <c r="J3336">
        <v>1354265335</v>
      </c>
      <c r="K3336" t="b">
        <v>0</v>
      </c>
      <c r="L3336">
        <v>25</v>
      </c>
      <c r="M3336" t="b">
        <v>1</v>
      </c>
      <c r="N3336" t="s">
        <v>8276</v>
      </c>
      <c r="O3336" s="8">
        <f t="shared" si="364"/>
        <v>118</v>
      </c>
      <c r="P3336" s="9">
        <f t="shared" si="365"/>
        <v>47.2</v>
      </c>
      <c r="Q3336" t="s">
        <v>8325</v>
      </c>
      <c r="R3336" t="s">
        <v>8326</v>
      </c>
      <c r="S3336" s="13">
        <f t="shared" si="366"/>
        <v>41243.158969907403</v>
      </c>
      <c r="T3336" s="14">
        <f t="shared" si="367"/>
        <v>41283.158969907403</v>
      </c>
      <c r="U3336" s="13" t="str">
        <f t="shared" si="368"/>
        <v>Nov</v>
      </c>
      <c r="V3336" t="str">
        <f t="shared" si="369"/>
        <v>Jan</v>
      </c>
      <c r="W3336" t="str">
        <f t="shared" si="370"/>
        <v>2012</v>
      </c>
    </row>
    <row r="3337" spans="1:23" ht="45" x14ac:dyDescent="0.2">
      <c r="A3337">
        <v>1626</v>
      </c>
      <c r="B3337" s="3" t="s">
        <v>1627</v>
      </c>
      <c r="C3337" s="3" t="s">
        <v>5736</v>
      </c>
      <c r="D3337">
        <v>8000</v>
      </c>
      <c r="E3337">
        <v>8095</v>
      </c>
      <c r="F3337" t="s">
        <v>8219</v>
      </c>
      <c r="G3337" t="s">
        <v>8224</v>
      </c>
      <c r="H3337" t="s">
        <v>8246</v>
      </c>
      <c r="I3337">
        <v>1385932867</v>
      </c>
      <c r="J3337">
        <v>1383337267</v>
      </c>
      <c r="K3337" t="b">
        <v>0</v>
      </c>
      <c r="L3337">
        <v>108</v>
      </c>
      <c r="M3337" t="b">
        <v>1</v>
      </c>
      <c r="N3337" t="s">
        <v>8276</v>
      </c>
      <c r="O3337" s="8">
        <f t="shared" si="364"/>
        <v>101.18750000000001</v>
      </c>
      <c r="P3337" s="9">
        <f t="shared" si="365"/>
        <v>74.953703703703709</v>
      </c>
      <c r="Q3337" t="s">
        <v>8325</v>
      </c>
      <c r="R3337" t="s">
        <v>8326</v>
      </c>
      <c r="S3337" s="13">
        <f t="shared" si="366"/>
        <v>41579.639664351846</v>
      </c>
      <c r="T3337" s="14">
        <f t="shared" si="367"/>
        <v>41609.681331018517</v>
      </c>
      <c r="U3337" s="13" t="str">
        <f t="shared" si="368"/>
        <v>Nov</v>
      </c>
      <c r="V3337" t="str">
        <f t="shared" si="369"/>
        <v>Dec</v>
      </c>
      <c r="W3337" t="str">
        <f t="shared" si="370"/>
        <v>2013</v>
      </c>
    </row>
    <row r="3338" spans="1:23" ht="45" x14ac:dyDescent="0.2">
      <c r="A3338">
        <v>1637</v>
      </c>
      <c r="B3338" s="3" t="s">
        <v>1638</v>
      </c>
      <c r="C3338" s="3" t="s">
        <v>5747</v>
      </c>
      <c r="D3338">
        <v>500</v>
      </c>
      <c r="E3338">
        <v>519</v>
      </c>
      <c r="F3338" t="s">
        <v>8219</v>
      </c>
      <c r="G3338" t="s">
        <v>8224</v>
      </c>
      <c r="H3338" t="s">
        <v>8246</v>
      </c>
      <c r="I3338">
        <v>1262302740</v>
      </c>
      <c r="J3338">
        <v>1257444140</v>
      </c>
      <c r="K3338" t="b">
        <v>0</v>
      </c>
      <c r="L3338">
        <v>15</v>
      </c>
      <c r="M3338" t="b">
        <v>1</v>
      </c>
      <c r="N3338" t="s">
        <v>8276</v>
      </c>
      <c r="O3338" s="8">
        <f t="shared" si="364"/>
        <v>103.8</v>
      </c>
      <c r="P3338" s="9">
        <f t="shared" si="365"/>
        <v>34.6</v>
      </c>
      <c r="Q3338" t="s">
        <v>8325</v>
      </c>
      <c r="R3338" t="s">
        <v>8326</v>
      </c>
      <c r="S3338" s="13">
        <f t="shared" si="366"/>
        <v>40122.543287037035</v>
      </c>
      <c r="T3338" s="14">
        <f t="shared" si="367"/>
        <v>40178.777083333327</v>
      </c>
      <c r="U3338" s="13" t="str">
        <f t="shared" si="368"/>
        <v>Nov</v>
      </c>
      <c r="V3338" t="str">
        <f t="shared" si="369"/>
        <v>Dec</v>
      </c>
      <c r="W3338" t="str">
        <f t="shared" si="370"/>
        <v>2009</v>
      </c>
    </row>
    <row r="3339" spans="1:23" ht="30" x14ac:dyDescent="0.2">
      <c r="A3339">
        <v>1641</v>
      </c>
      <c r="B3339" s="3" t="s">
        <v>1642</v>
      </c>
      <c r="C3339" s="3" t="s">
        <v>5751</v>
      </c>
      <c r="D3339">
        <v>2500</v>
      </c>
      <c r="E3339">
        <v>2535</v>
      </c>
      <c r="F3339" t="s">
        <v>8219</v>
      </c>
      <c r="G3339" t="s">
        <v>8224</v>
      </c>
      <c r="H3339" t="s">
        <v>8246</v>
      </c>
      <c r="I3339">
        <v>1418998744</v>
      </c>
      <c r="J3339">
        <v>1416406744</v>
      </c>
      <c r="K3339" t="b">
        <v>0</v>
      </c>
      <c r="L3339">
        <v>26</v>
      </c>
      <c r="M3339" t="b">
        <v>1</v>
      </c>
      <c r="N3339" t="s">
        <v>8292</v>
      </c>
      <c r="O3339" s="8">
        <f t="shared" si="364"/>
        <v>101.4</v>
      </c>
      <c r="P3339" s="9">
        <f t="shared" si="365"/>
        <v>97.5</v>
      </c>
      <c r="Q3339" t="s">
        <v>8325</v>
      </c>
      <c r="R3339" t="s">
        <v>8346</v>
      </c>
      <c r="S3339" s="13">
        <f t="shared" si="366"/>
        <v>41962.388240740744</v>
      </c>
      <c r="T3339" s="14">
        <f t="shared" si="367"/>
        <v>41992.388240740744</v>
      </c>
      <c r="U3339" s="13" t="str">
        <f t="shared" si="368"/>
        <v>Nov</v>
      </c>
      <c r="V3339" t="str">
        <f t="shared" si="369"/>
        <v>Dec</v>
      </c>
      <c r="W3339" t="str">
        <f t="shared" si="370"/>
        <v>2014</v>
      </c>
    </row>
    <row r="3340" spans="1:23" ht="45" x14ac:dyDescent="0.2">
      <c r="A3340">
        <v>1656</v>
      </c>
      <c r="B3340" s="3" t="s">
        <v>1657</v>
      </c>
      <c r="C3340" s="3" t="s">
        <v>5766</v>
      </c>
      <c r="D3340">
        <v>7500</v>
      </c>
      <c r="E3340">
        <v>7525.12</v>
      </c>
      <c r="F3340" t="s">
        <v>8219</v>
      </c>
      <c r="G3340" t="s">
        <v>8224</v>
      </c>
      <c r="H3340" t="s">
        <v>8246</v>
      </c>
      <c r="I3340">
        <v>1355437052</v>
      </c>
      <c r="J3340">
        <v>1352845052</v>
      </c>
      <c r="K3340" t="b">
        <v>0</v>
      </c>
      <c r="L3340">
        <v>48</v>
      </c>
      <c r="M3340" t="b">
        <v>1</v>
      </c>
      <c r="N3340" t="s">
        <v>8292</v>
      </c>
      <c r="O3340" s="8">
        <f t="shared" si="364"/>
        <v>100.33493333333334</v>
      </c>
      <c r="P3340" s="9">
        <f t="shared" si="365"/>
        <v>156.77333333333334</v>
      </c>
      <c r="Q3340" t="s">
        <v>8325</v>
      </c>
      <c r="R3340" t="s">
        <v>8346</v>
      </c>
      <c r="S3340" s="13">
        <f t="shared" si="366"/>
        <v>41226.720509259256</v>
      </c>
      <c r="T3340" s="14">
        <f t="shared" si="367"/>
        <v>41256.720509259256</v>
      </c>
      <c r="U3340" s="13" t="str">
        <f t="shared" si="368"/>
        <v>Nov</v>
      </c>
      <c r="V3340" t="str">
        <f t="shared" si="369"/>
        <v>Dec</v>
      </c>
      <c r="W3340" t="str">
        <f t="shared" si="370"/>
        <v>2012</v>
      </c>
    </row>
    <row r="3341" spans="1:23" ht="45" x14ac:dyDescent="0.2">
      <c r="A3341">
        <v>1658</v>
      </c>
      <c r="B3341" s="3" t="s">
        <v>1659</v>
      </c>
      <c r="C3341" s="3" t="s">
        <v>5768</v>
      </c>
      <c r="D3341">
        <v>6000</v>
      </c>
      <c r="E3341">
        <v>7934</v>
      </c>
      <c r="F3341" t="s">
        <v>8219</v>
      </c>
      <c r="G3341" t="s">
        <v>8224</v>
      </c>
      <c r="H3341" t="s">
        <v>8246</v>
      </c>
      <c r="I3341">
        <v>1355840400</v>
      </c>
      <c r="J3341">
        <v>1352524767</v>
      </c>
      <c r="K3341" t="b">
        <v>0</v>
      </c>
      <c r="L3341">
        <v>107</v>
      </c>
      <c r="M3341" t="b">
        <v>1</v>
      </c>
      <c r="N3341" t="s">
        <v>8292</v>
      </c>
      <c r="O3341" s="8">
        <f t="shared" si="364"/>
        <v>132.23333333333335</v>
      </c>
      <c r="P3341" s="9">
        <f t="shared" si="365"/>
        <v>74.149532710280369</v>
      </c>
      <c r="Q3341" t="s">
        <v>8325</v>
      </c>
      <c r="R3341" t="s">
        <v>8346</v>
      </c>
      <c r="S3341" s="13">
        <f t="shared" si="366"/>
        <v>41223.013506944444</v>
      </c>
      <c r="T3341" s="14">
        <f t="shared" si="367"/>
        <v>41261.388888888883</v>
      </c>
      <c r="U3341" s="13" t="str">
        <f t="shared" si="368"/>
        <v>Nov</v>
      </c>
      <c r="V3341" t="str">
        <f t="shared" si="369"/>
        <v>Dec</v>
      </c>
      <c r="W3341" t="str">
        <f t="shared" si="370"/>
        <v>2012</v>
      </c>
    </row>
    <row r="3342" spans="1:23" ht="45" x14ac:dyDescent="0.2">
      <c r="A3342">
        <v>1659</v>
      </c>
      <c r="B3342" s="3" t="s">
        <v>1660</v>
      </c>
      <c r="C3342" s="3" t="s">
        <v>5769</v>
      </c>
      <c r="D3342">
        <v>500</v>
      </c>
      <c r="E3342">
        <v>564</v>
      </c>
      <c r="F3342" t="s">
        <v>8219</v>
      </c>
      <c r="G3342" t="s">
        <v>8225</v>
      </c>
      <c r="H3342" t="s">
        <v>8247</v>
      </c>
      <c r="I3342">
        <v>1387281600</v>
      </c>
      <c r="J3342">
        <v>1384811721</v>
      </c>
      <c r="K3342" t="b">
        <v>0</v>
      </c>
      <c r="L3342">
        <v>45</v>
      </c>
      <c r="M3342" t="b">
        <v>1</v>
      </c>
      <c r="N3342" t="s">
        <v>8292</v>
      </c>
      <c r="O3342" s="8">
        <f t="shared" si="364"/>
        <v>112.79999999999998</v>
      </c>
      <c r="P3342" s="9">
        <f t="shared" si="365"/>
        <v>12.533333333333333</v>
      </c>
      <c r="Q3342" t="s">
        <v>8325</v>
      </c>
      <c r="R3342" t="s">
        <v>8346</v>
      </c>
      <c r="S3342" s="13">
        <f t="shared" si="366"/>
        <v>41596.705104166664</v>
      </c>
      <c r="T3342" s="14">
        <f t="shared" si="367"/>
        <v>41625.291666666664</v>
      </c>
      <c r="U3342" s="13" t="str">
        <f t="shared" si="368"/>
        <v>Nov</v>
      </c>
      <c r="V3342" t="str">
        <f t="shared" si="369"/>
        <v>Dec</v>
      </c>
      <c r="W3342" t="str">
        <f t="shared" si="370"/>
        <v>2013</v>
      </c>
    </row>
    <row r="3343" spans="1:23" ht="45" x14ac:dyDescent="0.2">
      <c r="A3343">
        <v>1745</v>
      </c>
      <c r="B3343" s="3" t="s">
        <v>1746</v>
      </c>
      <c r="C3343" s="3" t="s">
        <v>5855</v>
      </c>
      <c r="D3343">
        <v>7000</v>
      </c>
      <c r="E3343">
        <v>7981</v>
      </c>
      <c r="F3343" t="s">
        <v>8219</v>
      </c>
      <c r="G3343" t="s">
        <v>8224</v>
      </c>
      <c r="H3343" t="s">
        <v>8246</v>
      </c>
      <c r="I3343">
        <v>1482372000</v>
      </c>
      <c r="J3343">
        <v>1479276838</v>
      </c>
      <c r="K3343" t="b">
        <v>0</v>
      </c>
      <c r="L3343">
        <v>89</v>
      </c>
      <c r="M3343" t="b">
        <v>1</v>
      </c>
      <c r="N3343" t="s">
        <v>8285</v>
      </c>
      <c r="O3343" s="8">
        <f t="shared" si="364"/>
        <v>114.01428571428571</v>
      </c>
      <c r="P3343" s="9">
        <f t="shared" si="365"/>
        <v>89.674157303370791</v>
      </c>
      <c r="Q3343" t="s">
        <v>8338</v>
      </c>
      <c r="R3343" t="s">
        <v>8339</v>
      </c>
      <c r="S3343" s="13">
        <f t="shared" si="366"/>
        <v>42690.051365740735</v>
      </c>
      <c r="T3343" s="14">
        <f t="shared" si="367"/>
        <v>42725.874999999993</v>
      </c>
      <c r="U3343" s="13" t="str">
        <f t="shared" si="368"/>
        <v>Nov</v>
      </c>
      <c r="V3343" t="str">
        <f t="shared" si="369"/>
        <v>Dec</v>
      </c>
      <c r="W3343" t="str">
        <f t="shared" si="370"/>
        <v>2016</v>
      </c>
    </row>
    <row r="3344" spans="1:23" ht="45" x14ac:dyDescent="0.2">
      <c r="A3344">
        <v>1846</v>
      </c>
      <c r="B3344" s="3" t="s">
        <v>1847</v>
      </c>
      <c r="C3344" s="3" t="s">
        <v>5956</v>
      </c>
      <c r="D3344">
        <v>15000</v>
      </c>
      <c r="E3344">
        <v>20689</v>
      </c>
      <c r="F3344" t="s">
        <v>8219</v>
      </c>
      <c r="G3344" t="s">
        <v>8224</v>
      </c>
      <c r="H3344" t="s">
        <v>8246</v>
      </c>
      <c r="I3344">
        <v>1355585777</v>
      </c>
      <c r="J3344">
        <v>1352993777</v>
      </c>
      <c r="K3344" t="b">
        <v>0</v>
      </c>
      <c r="L3344">
        <v>209</v>
      </c>
      <c r="M3344" t="b">
        <v>1</v>
      </c>
      <c r="N3344" t="s">
        <v>8276</v>
      </c>
      <c r="O3344" s="8">
        <f t="shared" si="364"/>
        <v>137.92666666666668</v>
      </c>
      <c r="P3344" s="9">
        <f t="shared" si="365"/>
        <v>98.990430622009569</v>
      </c>
      <c r="Q3344" t="s">
        <v>8325</v>
      </c>
      <c r="R3344" t="s">
        <v>8326</v>
      </c>
      <c r="S3344" s="13">
        <f t="shared" si="366"/>
        <v>41228.441863425927</v>
      </c>
      <c r="T3344" s="14">
        <f t="shared" si="367"/>
        <v>41258.441863425927</v>
      </c>
      <c r="U3344" s="13" t="str">
        <f t="shared" si="368"/>
        <v>Nov</v>
      </c>
      <c r="V3344" t="str">
        <f t="shared" si="369"/>
        <v>Dec</v>
      </c>
      <c r="W3344" t="str">
        <f t="shared" si="370"/>
        <v>2012</v>
      </c>
    </row>
    <row r="3345" spans="1:23" ht="45" x14ac:dyDescent="0.2">
      <c r="A3345">
        <v>1855</v>
      </c>
      <c r="B3345" s="3" t="s">
        <v>1856</v>
      </c>
      <c r="C3345" s="3" t="s">
        <v>5965</v>
      </c>
      <c r="D3345">
        <v>8750</v>
      </c>
      <c r="E3345">
        <v>13480.16</v>
      </c>
      <c r="F3345" t="s">
        <v>8219</v>
      </c>
      <c r="G3345" t="s">
        <v>8229</v>
      </c>
      <c r="H3345" t="s">
        <v>8251</v>
      </c>
      <c r="I3345">
        <v>1389012940</v>
      </c>
      <c r="J3345">
        <v>1385124940</v>
      </c>
      <c r="K3345" t="b">
        <v>0</v>
      </c>
      <c r="L3345">
        <v>191</v>
      </c>
      <c r="M3345" t="b">
        <v>1</v>
      </c>
      <c r="N3345" t="s">
        <v>8276</v>
      </c>
      <c r="O3345" s="8">
        <f t="shared" si="364"/>
        <v>154.05897142857143</v>
      </c>
      <c r="P3345" s="9">
        <f t="shared" si="365"/>
        <v>70.576753926701571</v>
      </c>
      <c r="Q3345" t="s">
        <v>8325</v>
      </c>
      <c r="R3345" t="s">
        <v>8326</v>
      </c>
      <c r="S3345" s="13">
        <f t="shared" si="366"/>
        <v>41600.330324074072</v>
      </c>
      <c r="T3345" s="14">
        <f t="shared" si="367"/>
        <v>41645.330324074072</v>
      </c>
      <c r="U3345" s="13" t="str">
        <f t="shared" si="368"/>
        <v>Nov</v>
      </c>
      <c r="V3345" t="str">
        <f t="shared" si="369"/>
        <v>Jan</v>
      </c>
      <c r="W3345" t="str">
        <f t="shared" si="370"/>
        <v>2013</v>
      </c>
    </row>
    <row r="3346" spans="1:23" ht="45" x14ac:dyDescent="0.2">
      <c r="A3346">
        <v>1887</v>
      </c>
      <c r="B3346" s="3" t="s">
        <v>1888</v>
      </c>
      <c r="C3346" s="3" t="s">
        <v>5997</v>
      </c>
      <c r="D3346">
        <v>3000</v>
      </c>
      <c r="E3346">
        <v>3335</v>
      </c>
      <c r="F3346" t="s">
        <v>8219</v>
      </c>
      <c r="G3346" t="s">
        <v>8227</v>
      </c>
      <c r="H3346" t="s">
        <v>8249</v>
      </c>
      <c r="I3346">
        <v>1449178200</v>
      </c>
      <c r="J3346">
        <v>1447614732</v>
      </c>
      <c r="K3346" t="b">
        <v>0</v>
      </c>
      <c r="L3346">
        <v>8</v>
      </c>
      <c r="M3346" t="b">
        <v>1</v>
      </c>
      <c r="N3346" t="s">
        <v>8279</v>
      </c>
      <c r="O3346" s="8">
        <f t="shared" si="364"/>
        <v>111.16666666666666</v>
      </c>
      <c r="P3346" s="9">
        <f t="shared" si="365"/>
        <v>416.875</v>
      </c>
      <c r="Q3346" t="s">
        <v>8325</v>
      </c>
      <c r="R3346" t="s">
        <v>8329</v>
      </c>
      <c r="S3346" s="13">
        <f t="shared" si="366"/>
        <v>42323.591805555552</v>
      </c>
      <c r="T3346" s="14">
        <f t="shared" si="367"/>
        <v>42341.687499999993</v>
      </c>
      <c r="U3346" s="13" t="str">
        <f t="shared" si="368"/>
        <v>Nov</v>
      </c>
      <c r="V3346" t="str">
        <f t="shared" si="369"/>
        <v>Dec</v>
      </c>
      <c r="W3346" t="str">
        <f t="shared" si="370"/>
        <v>2015</v>
      </c>
    </row>
    <row r="3347" spans="1:23" ht="45" x14ac:dyDescent="0.2">
      <c r="A3347">
        <v>1890</v>
      </c>
      <c r="B3347" s="3" t="s">
        <v>1891</v>
      </c>
      <c r="C3347" s="3" t="s">
        <v>6000</v>
      </c>
      <c r="D3347">
        <v>12000</v>
      </c>
      <c r="E3347">
        <v>17350.13</v>
      </c>
      <c r="F3347" t="s">
        <v>8219</v>
      </c>
      <c r="G3347" t="s">
        <v>8224</v>
      </c>
      <c r="H3347" t="s">
        <v>8246</v>
      </c>
      <c r="I3347">
        <v>1355597528</v>
      </c>
      <c r="J3347">
        <v>1353005528</v>
      </c>
      <c r="K3347" t="b">
        <v>0</v>
      </c>
      <c r="L3347">
        <v>246</v>
      </c>
      <c r="M3347" t="b">
        <v>1</v>
      </c>
      <c r="N3347" t="s">
        <v>8279</v>
      </c>
      <c r="O3347" s="8">
        <f t="shared" si="364"/>
        <v>144.58441666666667</v>
      </c>
      <c r="P3347" s="9">
        <f t="shared" si="365"/>
        <v>70.5289837398374</v>
      </c>
      <c r="Q3347" t="s">
        <v>8325</v>
      </c>
      <c r="R3347" t="s">
        <v>8329</v>
      </c>
      <c r="S3347" s="13">
        <f t="shared" si="366"/>
        <v>41228.577870370369</v>
      </c>
      <c r="T3347" s="14">
        <f t="shared" si="367"/>
        <v>41258.577870370369</v>
      </c>
      <c r="U3347" s="13" t="str">
        <f t="shared" si="368"/>
        <v>Nov</v>
      </c>
      <c r="V3347" t="str">
        <f t="shared" si="369"/>
        <v>Dec</v>
      </c>
      <c r="W3347" t="str">
        <f t="shared" si="370"/>
        <v>2012</v>
      </c>
    </row>
    <row r="3348" spans="1:23" ht="45" x14ac:dyDescent="0.2">
      <c r="A3348">
        <v>1922</v>
      </c>
      <c r="B3348" s="3" t="s">
        <v>1923</v>
      </c>
      <c r="C3348" s="3" t="s">
        <v>6032</v>
      </c>
      <c r="D3348">
        <v>2000</v>
      </c>
      <c r="E3348">
        <v>2311</v>
      </c>
      <c r="F3348" t="s">
        <v>8219</v>
      </c>
      <c r="G3348" t="s">
        <v>8224</v>
      </c>
      <c r="H3348" t="s">
        <v>8246</v>
      </c>
      <c r="I3348">
        <v>1386828507</v>
      </c>
      <c r="J3348">
        <v>1384236507</v>
      </c>
      <c r="K3348" t="b">
        <v>0</v>
      </c>
      <c r="L3348">
        <v>64</v>
      </c>
      <c r="M3348" t="b">
        <v>1</v>
      </c>
      <c r="N3348" t="s">
        <v>8279</v>
      </c>
      <c r="O3348" s="8">
        <f t="shared" si="364"/>
        <v>115.55</v>
      </c>
      <c r="P3348" s="9">
        <f t="shared" si="365"/>
        <v>36.109375</v>
      </c>
      <c r="Q3348" t="s">
        <v>8325</v>
      </c>
      <c r="R3348" t="s">
        <v>8329</v>
      </c>
      <c r="S3348" s="13">
        <f t="shared" si="366"/>
        <v>41590.047534722216</v>
      </c>
      <c r="T3348" s="14">
        <f t="shared" si="367"/>
        <v>41620.047534722216</v>
      </c>
      <c r="U3348" s="13" t="str">
        <f t="shared" si="368"/>
        <v>Nov</v>
      </c>
      <c r="V3348" t="str">
        <f t="shared" si="369"/>
        <v>Dec</v>
      </c>
      <c r="W3348" t="str">
        <f t="shared" si="370"/>
        <v>2013</v>
      </c>
    </row>
    <row r="3349" spans="1:23" ht="45" x14ac:dyDescent="0.2">
      <c r="A3349">
        <v>1934</v>
      </c>
      <c r="B3349" s="3" t="s">
        <v>1935</v>
      </c>
      <c r="C3349" s="3" t="s">
        <v>6044</v>
      </c>
      <c r="D3349">
        <v>5000</v>
      </c>
      <c r="E3349">
        <v>6181</v>
      </c>
      <c r="F3349" t="s">
        <v>8219</v>
      </c>
      <c r="G3349" t="s">
        <v>8224</v>
      </c>
      <c r="H3349" t="s">
        <v>8246</v>
      </c>
      <c r="I3349">
        <v>1324789200</v>
      </c>
      <c r="J3349">
        <v>1321649321</v>
      </c>
      <c r="K3349" t="b">
        <v>0</v>
      </c>
      <c r="L3349">
        <v>77</v>
      </c>
      <c r="M3349" t="b">
        <v>1</v>
      </c>
      <c r="N3349" t="s">
        <v>8279</v>
      </c>
      <c r="O3349" s="8">
        <f t="shared" si="364"/>
        <v>123.61999999999999</v>
      </c>
      <c r="P3349" s="9">
        <f t="shared" si="365"/>
        <v>80.272727272727266</v>
      </c>
      <c r="Q3349" t="s">
        <v>8325</v>
      </c>
      <c r="R3349" t="s">
        <v>8329</v>
      </c>
      <c r="S3349" s="13">
        <f t="shared" si="366"/>
        <v>40865.658807870372</v>
      </c>
      <c r="T3349" s="14">
        <f t="shared" si="367"/>
        <v>40902</v>
      </c>
      <c r="U3349" s="13" t="str">
        <f t="shared" si="368"/>
        <v>Nov</v>
      </c>
      <c r="V3349" t="str">
        <f t="shared" si="369"/>
        <v>Dec</v>
      </c>
      <c r="W3349" t="str">
        <f t="shared" si="370"/>
        <v>2011</v>
      </c>
    </row>
    <row r="3350" spans="1:23" ht="45" x14ac:dyDescent="0.2">
      <c r="A3350">
        <v>1936</v>
      </c>
      <c r="B3350" s="3" t="s">
        <v>1937</v>
      </c>
      <c r="C3350" s="3" t="s">
        <v>6046</v>
      </c>
      <c r="D3350">
        <v>7500</v>
      </c>
      <c r="E3350">
        <v>8739.01</v>
      </c>
      <c r="F3350" t="s">
        <v>8219</v>
      </c>
      <c r="G3350" t="s">
        <v>8224</v>
      </c>
      <c r="H3350" t="s">
        <v>8246</v>
      </c>
      <c r="I3350">
        <v>1323151140</v>
      </c>
      <c r="J3350">
        <v>1320528070</v>
      </c>
      <c r="K3350" t="b">
        <v>0</v>
      </c>
      <c r="L3350">
        <v>145</v>
      </c>
      <c r="M3350" t="b">
        <v>1</v>
      </c>
      <c r="N3350" t="s">
        <v>8279</v>
      </c>
      <c r="O3350" s="8">
        <f t="shared" si="364"/>
        <v>116.52013333333333</v>
      </c>
      <c r="P3350" s="9">
        <f t="shared" si="365"/>
        <v>60.26903448275862</v>
      </c>
      <c r="Q3350" t="s">
        <v>8325</v>
      </c>
      <c r="R3350" t="s">
        <v>8329</v>
      </c>
      <c r="S3350" s="13">
        <f t="shared" si="366"/>
        <v>40852.68136574074</v>
      </c>
      <c r="T3350" s="14">
        <f t="shared" si="367"/>
        <v>40883.040972222218</v>
      </c>
      <c r="U3350" s="13" t="str">
        <f t="shared" si="368"/>
        <v>Nov</v>
      </c>
      <c r="V3350" t="str">
        <f t="shared" si="369"/>
        <v>Dec</v>
      </c>
      <c r="W3350" t="str">
        <f t="shared" si="370"/>
        <v>2011</v>
      </c>
    </row>
    <row r="3351" spans="1:23" ht="45" x14ac:dyDescent="0.2">
      <c r="A3351">
        <v>1960</v>
      </c>
      <c r="B3351" s="3" t="s">
        <v>1961</v>
      </c>
      <c r="C3351" s="3" t="s">
        <v>6070</v>
      </c>
      <c r="D3351">
        <v>70000</v>
      </c>
      <c r="E3351">
        <v>82532</v>
      </c>
      <c r="F3351" t="s">
        <v>8219</v>
      </c>
      <c r="G3351" t="s">
        <v>8235</v>
      </c>
      <c r="H3351" t="s">
        <v>8255</v>
      </c>
      <c r="I3351">
        <v>1419151341</v>
      </c>
      <c r="J3351">
        <v>1416559341</v>
      </c>
      <c r="K3351" t="b">
        <v>1</v>
      </c>
      <c r="L3351">
        <v>33</v>
      </c>
      <c r="M3351" t="b">
        <v>1</v>
      </c>
      <c r="N3351" t="s">
        <v>8295</v>
      </c>
      <c r="O3351" s="8">
        <f t="shared" si="364"/>
        <v>117.90285714285716</v>
      </c>
      <c r="P3351" s="9">
        <f t="shared" si="365"/>
        <v>2500.969696969697</v>
      </c>
      <c r="Q3351" t="s">
        <v>8319</v>
      </c>
      <c r="R3351" t="s">
        <v>8349</v>
      </c>
      <c r="S3351" s="13">
        <f t="shared" si="366"/>
        <v>41964.154409722221</v>
      </c>
      <c r="T3351" s="14">
        <f t="shared" si="367"/>
        <v>41994.154409722221</v>
      </c>
      <c r="U3351" s="13" t="str">
        <f t="shared" si="368"/>
        <v>Nov</v>
      </c>
      <c r="V3351" t="str">
        <f t="shared" si="369"/>
        <v>Dec</v>
      </c>
      <c r="W3351" t="str">
        <f t="shared" si="370"/>
        <v>2014</v>
      </c>
    </row>
    <row r="3352" spans="1:23" ht="30" x14ac:dyDescent="0.2">
      <c r="A3352">
        <v>1968</v>
      </c>
      <c r="B3352" s="3" t="s">
        <v>1969</v>
      </c>
      <c r="C3352" s="3" t="s">
        <v>6078</v>
      </c>
      <c r="D3352">
        <v>50000</v>
      </c>
      <c r="E3352">
        <v>142483</v>
      </c>
      <c r="F3352" t="s">
        <v>8219</v>
      </c>
      <c r="G3352" t="s">
        <v>8224</v>
      </c>
      <c r="H3352" t="s">
        <v>8246</v>
      </c>
      <c r="I3352">
        <v>1480777515</v>
      </c>
      <c r="J3352">
        <v>1478095515</v>
      </c>
      <c r="K3352" t="b">
        <v>1</v>
      </c>
      <c r="L3352">
        <v>510</v>
      </c>
      <c r="M3352" t="b">
        <v>1</v>
      </c>
      <c r="N3352" t="s">
        <v>8295</v>
      </c>
      <c r="O3352" s="8">
        <f t="shared" si="364"/>
        <v>284.96600000000001</v>
      </c>
      <c r="P3352" s="9">
        <f t="shared" si="365"/>
        <v>279.37843137254902</v>
      </c>
      <c r="Q3352" t="s">
        <v>8319</v>
      </c>
      <c r="R3352" t="s">
        <v>8349</v>
      </c>
      <c r="S3352" s="13">
        <f t="shared" si="366"/>
        <v>42676.378645833327</v>
      </c>
      <c r="T3352" s="14">
        <f t="shared" si="367"/>
        <v>42707.420312499999</v>
      </c>
      <c r="U3352" s="13" t="str">
        <f t="shared" si="368"/>
        <v>Nov</v>
      </c>
      <c r="V3352" t="str">
        <f t="shared" si="369"/>
        <v>Dec</v>
      </c>
      <c r="W3352" t="str">
        <f t="shared" si="370"/>
        <v>2016</v>
      </c>
    </row>
    <row r="3353" spans="1:23" ht="30" x14ac:dyDescent="0.2">
      <c r="A3353">
        <v>1977</v>
      </c>
      <c r="B3353" s="3" t="s">
        <v>1978</v>
      </c>
      <c r="C3353" s="3" t="s">
        <v>6087</v>
      </c>
      <c r="D3353">
        <v>50000</v>
      </c>
      <c r="E3353">
        <v>201165</v>
      </c>
      <c r="F3353" t="s">
        <v>8219</v>
      </c>
      <c r="G3353" t="s">
        <v>8224</v>
      </c>
      <c r="H3353" t="s">
        <v>8246</v>
      </c>
      <c r="I3353">
        <v>1450511940</v>
      </c>
      <c r="J3353">
        <v>1446527540</v>
      </c>
      <c r="K3353" t="b">
        <v>1</v>
      </c>
      <c r="L3353">
        <v>821</v>
      </c>
      <c r="M3353" t="b">
        <v>1</v>
      </c>
      <c r="N3353" t="s">
        <v>8295</v>
      </c>
      <c r="O3353" s="8">
        <f t="shared" si="364"/>
        <v>402.33</v>
      </c>
      <c r="P3353" s="9">
        <f t="shared" si="365"/>
        <v>245.02436053593178</v>
      </c>
      <c r="Q3353" t="s">
        <v>8319</v>
      </c>
      <c r="R3353" t="s">
        <v>8349</v>
      </c>
      <c r="S3353" s="13">
        <f t="shared" si="366"/>
        <v>42311.008564814816</v>
      </c>
      <c r="T3353" s="14">
        <f t="shared" si="367"/>
        <v>42357.124305555553</v>
      </c>
      <c r="U3353" s="13" t="str">
        <f t="shared" si="368"/>
        <v>Nov</v>
      </c>
      <c r="V3353" t="str">
        <f t="shared" si="369"/>
        <v>Dec</v>
      </c>
      <c r="W3353" t="str">
        <f t="shared" si="370"/>
        <v>2015</v>
      </c>
    </row>
    <row r="3354" spans="1:23" ht="45" x14ac:dyDescent="0.2">
      <c r="A3354">
        <v>2032</v>
      </c>
      <c r="B3354" s="3" t="s">
        <v>2033</v>
      </c>
      <c r="C3354" s="3" t="s">
        <v>6142</v>
      </c>
      <c r="D3354">
        <v>25000</v>
      </c>
      <c r="E3354">
        <v>76047</v>
      </c>
      <c r="F3354" t="s">
        <v>8219</v>
      </c>
      <c r="G3354" t="s">
        <v>8224</v>
      </c>
      <c r="H3354" t="s">
        <v>8246</v>
      </c>
      <c r="I3354">
        <v>1481778000</v>
      </c>
      <c r="J3354">
        <v>1479216874</v>
      </c>
      <c r="K3354" t="b">
        <v>1</v>
      </c>
      <c r="L3354">
        <v>531</v>
      </c>
      <c r="M3354" t="b">
        <v>1</v>
      </c>
      <c r="N3354" t="s">
        <v>8295</v>
      </c>
      <c r="O3354" s="8">
        <f t="shared" si="364"/>
        <v>304.18799999999999</v>
      </c>
      <c r="P3354" s="9">
        <f t="shared" si="365"/>
        <v>143.21468926553672</v>
      </c>
      <c r="Q3354" t="s">
        <v>8319</v>
      </c>
      <c r="R3354" t="s">
        <v>8349</v>
      </c>
      <c r="S3354" s="13">
        <f t="shared" si="366"/>
        <v>42689.35733796296</v>
      </c>
      <c r="T3354" s="14">
        <f t="shared" si="367"/>
        <v>42718.999999999993</v>
      </c>
      <c r="U3354" s="13" t="str">
        <f t="shared" si="368"/>
        <v>Nov</v>
      </c>
      <c r="V3354" t="str">
        <f t="shared" si="369"/>
        <v>Dec</v>
      </c>
      <c r="W3354" t="str">
        <f t="shared" si="370"/>
        <v>2016</v>
      </c>
    </row>
    <row r="3355" spans="1:23" ht="45" x14ac:dyDescent="0.2">
      <c r="A3355">
        <v>2035</v>
      </c>
      <c r="B3355" s="3" t="s">
        <v>2036</v>
      </c>
      <c r="C3355" s="3" t="s">
        <v>6145</v>
      </c>
      <c r="D3355">
        <v>80000</v>
      </c>
      <c r="E3355">
        <v>168829.14</v>
      </c>
      <c r="F3355" t="s">
        <v>8219</v>
      </c>
      <c r="G3355" t="s">
        <v>8224</v>
      </c>
      <c r="H3355" t="s">
        <v>8246</v>
      </c>
      <c r="I3355">
        <v>1450486800</v>
      </c>
      <c r="J3355">
        <v>1446562807</v>
      </c>
      <c r="K3355" t="b">
        <v>1</v>
      </c>
      <c r="L3355">
        <v>644</v>
      </c>
      <c r="M3355" t="b">
        <v>1</v>
      </c>
      <c r="N3355" t="s">
        <v>8295</v>
      </c>
      <c r="O3355" s="8">
        <f t="shared" si="364"/>
        <v>211.03642500000004</v>
      </c>
      <c r="P3355" s="9">
        <f t="shared" si="365"/>
        <v>262.15704968944101</v>
      </c>
      <c r="Q3355" t="s">
        <v>8319</v>
      </c>
      <c r="R3355" t="s">
        <v>8349</v>
      </c>
      <c r="S3355" s="13">
        <f t="shared" si="366"/>
        <v>42311.41674768518</v>
      </c>
      <c r="T3355" s="14">
        <f t="shared" si="367"/>
        <v>42356.833333333336</v>
      </c>
      <c r="U3355" s="13" t="str">
        <f t="shared" si="368"/>
        <v>Nov</v>
      </c>
      <c r="V3355" t="str">
        <f t="shared" si="369"/>
        <v>Dec</v>
      </c>
      <c r="W3355" t="str">
        <f t="shared" si="370"/>
        <v>2015</v>
      </c>
    </row>
    <row r="3356" spans="1:23" ht="30" x14ac:dyDescent="0.2">
      <c r="A3356">
        <v>2039</v>
      </c>
      <c r="B3356" s="3" t="s">
        <v>2040</v>
      </c>
      <c r="C3356" s="3" t="s">
        <v>6149</v>
      </c>
      <c r="D3356">
        <v>125000</v>
      </c>
      <c r="E3356">
        <v>170271</v>
      </c>
      <c r="F3356" t="s">
        <v>8219</v>
      </c>
      <c r="G3356" t="s">
        <v>8224</v>
      </c>
      <c r="H3356" t="s">
        <v>8246</v>
      </c>
      <c r="I3356">
        <v>1480568340</v>
      </c>
      <c r="J3356">
        <v>1477996325</v>
      </c>
      <c r="K3356" t="b">
        <v>1</v>
      </c>
      <c r="L3356">
        <v>379</v>
      </c>
      <c r="M3356" t="b">
        <v>1</v>
      </c>
      <c r="N3356" t="s">
        <v>8295</v>
      </c>
      <c r="O3356" s="8">
        <f t="shared" si="364"/>
        <v>136.21680000000001</v>
      </c>
      <c r="P3356" s="9">
        <f t="shared" si="365"/>
        <v>449.26385224274406</v>
      </c>
      <c r="Q3356" t="s">
        <v>8319</v>
      </c>
      <c r="R3356" t="s">
        <v>8349</v>
      </c>
      <c r="S3356" s="13">
        <f t="shared" si="366"/>
        <v>42675.23061342592</v>
      </c>
      <c r="T3356" s="14">
        <f t="shared" si="367"/>
        <v>42704.999305555553</v>
      </c>
      <c r="U3356" s="13" t="str">
        <f t="shared" si="368"/>
        <v>Nov</v>
      </c>
      <c r="V3356" t="str">
        <f t="shared" si="369"/>
        <v>Nov</v>
      </c>
      <c r="W3356" t="str">
        <f t="shared" si="370"/>
        <v>2016</v>
      </c>
    </row>
    <row r="3357" spans="1:23" ht="45" x14ac:dyDescent="0.2">
      <c r="A3357">
        <v>2042</v>
      </c>
      <c r="B3357" s="3" t="s">
        <v>2043</v>
      </c>
      <c r="C3357" s="3" t="s">
        <v>6152</v>
      </c>
      <c r="D3357">
        <v>10000</v>
      </c>
      <c r="E3357">
        <v>12353</v>
      </c>
      <c r="F3357" t="s">
        <v>8219</v>
      </c>
      <c r="G3357" t="s">
        <v>8224</v>
      </c>
      <c r="H3357" t="s">
        <v>8246</v>
      </c>
      <c r="I3357">
        <v>1453481974</v>
      </c>
      <c r="J3357">
        <v>1448297974</v>
      </c>
      <c r="K3357" t="b">
        <v>0</v>
      </c>
      <c r="L3357">
        <v>140</v>
      </c>
      <c r="M3357" t="b">
        <v>1</v>
      </c>
      <c r="N3357" t="s">
        <v>8295</v>
      </c>
      <c r="O3357" s="8">
        <f t="shared" si="364"/>
        <v>123.53</v>
      </c>
      <c r="P3357" s="9">
        <f t="shared" si="365"/>
        <v>88.23571428571428</v>
      </c>
      <c r="Q3357" t="s">
        <v>8319</v>
      </c>
      <c r="R3357" t="s">
        <v>8349</v>
      </c>
      <c r="S3357" s="13">
        <f t="shared" si="366"/>
        <v>42331.499699074069</v>
      </c>
      <c r="T3357" s="14">
        <f t="shared" si="367"/>
        <v>42391.499699074069</v>
      </c>
      <c r="U3357" s="13" t="str">
        <f t="shared" si="368"/>
        <v>Nov</v>
      </c>
      <c r="V3357" t="str">
        <f t="shared" si="369"/>
        <v>Jan</v>
      </c>
      <c r="W3357" t="str">
        <f t="shared" si="370"/>
        <v>2015</v>
      </c>
    </row>
    <row r="3358" spans="1:23" ht="45" x14ac:dyDescent="0.2">
      <c r="A3358">
        <v>2051</v>
      </c>
      <c r="B3358" s="3" t="s">
        <v>2052</v>
      </c>
      <c r="C3358" s="3" t="s">
        <v>6161</v>
      </c>
      <c r="D3358">
        <v>8000</v>
      </c>
      <c r="E3358">
        <v>10429</v>
      </c>
      <c r="F3358" t="s">
        <v>8219</v>
      </c>
      <c r="G3358" t="s">
        <v>8224</v>
      </c>
      <c r="H3358" t="s">
        <v>8246</v>
      </c>
      <c r="I3358">
        <v>1388017937</v>
      </c>
      <c r="J3358">
        <v>1385425937</v>
      </c>
      <c r="K3358" t="b">
        <v>0</v>
      </c>
      <c r="L3358">
        <v>242</v>
      </c>
      <c r="M3358" t="b">
        <v>1</v>
      </c>
      <c r="N3358" t="s">
        <v>8295</v>
      </c>
      <c r="O3358" s="8">
        <f t="shared" si="364"/>
        <v>130.36250000000001</v>
      </c>
      <c r="P3358" s="9">
        <f t="shared" si="365"/>
        <v>43.095041322314053</v>
      </c>
      <c r="Q3358" t="s">
        <v>8319</v>
      </c>
      <c r="R3358" t="s">
        <v>8349</v>
      </c>
      <c r="S3358" s="13">
        <f t="shared" si="366"/>
        <v>41603.814085648148</v>
      </c>
      <c r="T3358" s="14">
        <f t="shared" si="367"/>
        <v>41633.814085648148</v>
      </c>
      <c r="U3358" s="13" t="str">
        <f t="shared" si="368"/>
        <v>Nov</v>
      </c>
      <c r="V3358" t="str">
        <f t="shared" si="369"/>
        <v>Dec</v>
      </c>
      <c r="W3358" t="str">
        <f t="shared" si="370"/>
        <v>2013</v>
      </c>
    </row>
    <row r="3359" spans="1:23" ht="45" x14ac:dyDescent="0.2">
      <c r="A3359">
        <v>2055</v>
      </c>
      <c r="B3359" s="3" t="s">
        <v>2056</v>
      </c>
      <c r="C3359" s="3" t="s">
        <v>6165</v>
      </c>
      <c r="D3359">
        <v>6000</v>
      </c>
      <c r="E3359">
        <v>10045</v>
      </c>
      <c r="F3359" t="s">
        <v>8219</v>
      </c>
      <c r="G3359" t="s">
        <v>8224</v>
      </c>
      <c r="H3359" t="s">
        <v>8246</v>
      </c>
      <c r="I3359">
        <v>1417579200</v>
      </c>
      <c r="J3359">
        <v>1415031043</v>
      </c>
      <c r="K3359" t="b">
        <v>0</v>
      </c>
      <c r="L3359">
        <v>101</v>
      </c>
      <c r="M3359" t="b">
        <v>1</v>
      </c>
      <c r="N3359" t="s">
        <v>8295</v>
      </c>
      <c r="O3359" s="8">
        <f t="shared" si="364"/>
        <v>167.41666666666666</v>
      </c>
      <c r="P3359" s="9">
        <f t="shared" si="365"/>
        <v>99.455445544554451</v>
      </c>
      <c r="Q3359" t="s">
        <v>8319</v>
      </c>
      <c r="R3359" t="s">
        <v>8349</v>
      </c>
      <c r="S3359" s="13">
        <f t="shared" si="366"/>
        <v>41946.465775462959</v>
      </c>
      <c r="T3359" s="14">
        <f t="shared" si="367"/>
        <v>41975.958333333336</v>
      </c>
      <c r="U3359" s="13" t="str">
        <f t="shared" si="368"/>
        <v>Nov</v>
      </c>
      <c r="V3359" t="str">
        <f t="shared" si="369"/>
        <v>Dec</v>
      </c>
      <c r="W3359" t="str">
        <f t="shared" si="370"/>
        <v>2014</v>
      </c>
    </row>
    <row r="3360" spans="1:23" ht="45" x14ac:dyDescent="0.2">
      <c r="A3360">
        <v>2065</v>
      </c>
      <c r="B3360" s="3" t="s">
        <v>2066</v>
      </c>
      <c r="C3360" s="3" t="s">
        <v>6175</v>
      </c>
      <c r="D3360">
        <v>40000</v>
      </c>
      <c r="E3360">
        <v>79686.05</v>
      </c>
      <c r="F3360" t="s">
        <v>8219</v>
      </c>
      <c r="G3360" t="s">
        <v>8225</v>
      </c>
      <c r="H3360" t="s">
        <v>8247</v>
      </c>
      <c r="I3360">
        <v>1387958429</v>
      </c>
      <c r="J3360">
        <v>1385366429</v>
      </c>
      <c r="K3360" t="b">
        <v>0</v>
      </c>
      <c r="L3360">
        <v>1556</v>
      </c>
      <c r="M3360" t="b">
        <v>1</v>
      </c>
      <c r="N3360" t="s">
        <v>8295</v>
      </c>
      <c r="O3360" s="8">
        <f t="shared" si="364"/>
        <v>199.215125</v>
      </c>
      <c r="P3360" s="9">
        <f t="shared" si="365"/>
        <v>51.212114395886893</v>
      </c>
      <c r="Q3360" t="s">
        <v>8319</v>
      </c>
      <c r="R3360" t="s">
        <v>8349</v>
      </c>
      <c r="S3360" s="13">
        <f t="shared" si="366"/>
        <v>41603.125335648147</v>
      </c>
      <c r="T3360" s="14">
        <f t="shared" si="367"/>
        <v>41633.125335648147</v>
      </c>
      <c r="U3360" s="13" t="str">
        <f t="shared" si="368"/>
        <v>Nov</v>
      </c>
      <c r="V3360" t="str">
        <f t="shared" si="369"/>
        <v>Dec</v>
      </c>
      <c r="W3360" t="str">
        <f t="shared" si="370"/>
        <v>2013</v>
      </c>
    </row>
    <row r="3361" spans="1:23" ht="45" x14ac:dyDescent="0.2">
      <c r="A3361">
        <v>2078</v>
      </c>
      <c r="B3361" s="3" t="s">
        <v>2079</v>
      </c>
      <c r="C3361" s="3" t="s">
        <v>6188</v>
      </c>
      <c r="D3361">
        <v>20000</v>
      </c>
      <c r="E3361">
        <v>26241</v>
      </c>
      <c r="F3361" t="s">
        <v>8219</v>
      </c>
      <c r="G3361" t="s">
        <v>8227</v>
      </c>
      <c r="H3361" t="s">
        <v>8249</v>
      </c>
      <c r="I3361">
        <v>1482085857</v>
      </c>
      <c r="J3361">
        <v>1479493857</v>
      </c>
      <c r="K3361" t="b">
        <v>0</v>
      </c>
      <c r="L3361">
        <v>48</v>
      </c>
      <c r="M3361" t="b">
        <v>1</v>
      </c>
      <c r="N3361" t="s">
        <v>8295</v>
      </c>
      <c r="O3361" s="8">
        <f t="shared" si="364"/>
        <v>131.20499999999998</v>
      </c>
      <c r="P3361" s="9">
        <f t="shared" si="365"/>
        <v>546.6875</v>
      </c>
      <c r="Q3361" t="s">
        <v>8319</v>
      </c>
      <c r="R3361" t="s">
        <v>8349</v>
      </c>
      <c r="S3361" s="13">
        <f t="shared" si="366"/>
        <v>42692.563159722216</v>
      </c>
      <c r="T3361" s="14">
        <f t="shared" si="367"/>
        <v>42722.563159722216</v>
      </c>
      <c r="U3361" s="13" t="str">
        <f t="shared" si="368"/>
        <v>Nov</v>
      </c>
      <c r="V3361" t="str">
        <f t="shared" si="369"/>
        <v>Dec</v>
      </c>
      <c r="W3361" t="str">
        <f t="shared" si="370"/>
        <v>2016</v>
      </c>
    </row>
    <row r="3362" spans="1:23" ht="45" x14ac:dyDescent="0.2">
      <c r="A3362">
        <v>2086</v>
      </c>
      <c r="B3362" s="3" t="s">
        <v>2087</v>
      </c>
      <c r="C3362" s="3" t="s">
        <v>6196</v>
      </c>
      <c r="D3362">
        <v>4000</v>
      </c>
      <c r="E3362">
        <v>4028</v>
      </c>
      <c r="F3362" t="s">
        <v>8219</v>
      </c>
      <c r="G3362" t="s">
        <v>8224</v>
      </c>
      <c r="H3362" t="s">
        <v>8246</v>
      </c>
      <c r="I3362">
        <v>1323838740</v>
      </c>
      <c r="J3362">
        <v>1321200332</v>
      </c>
      <c r="K3362" t="b">
        <v>0</v>
      </c>
      <c r="L3362">
        <v>35</v>
      </c>
      <c r="M3362" t="b">
        <v>1</v>
      </c>
      <c r="N3362" t="s">
        <v>8279</v>
      </c>
      <c r="O3362" s="8">
        <f t="shared" si="364"/>
        <v>100.69999999999999</v>
      </c>
      <c r="P3362" s="9">
        <f t="shared" si="365"/>
        <v>115.08571428571429</v>
      </c>
      <c r="Q3362" t="s">
        <v>8325</v>
      </c>
      <c r="R3362" t="s">
        <v>8329</v>
      </c>
      <c r="S3362" s="13">
        <f t="shared" si="366"/>
        <v>40860.462175925924</v>
      </c>
      <c r="T3362" s="14">
        <f t="shared" si="367"/>
        <v>40890.999305555553</v>
      </c>
      <c r="U3362" s="13" t="str">
        <f t="shared" si="368"/>
        <v>Nov</v>
      </c>
      <c r="V3362" t="str">
        <f t="shared" si="369"/>
        <v>Dec</v>
      </c>
      <c r="W3362" t="str">
        <f t="shared" si="370"/>
        <v>2011</v>
      </c>
    </row>
    <row r="3363" spans="1:23" ht="30" x14ac:dyDescent="0.2">
      <c r="A3363">
        <v>2105</v>
      </c>
      <c r="B3363" s="3" t="s">
        <v>2106</v>
      </c>
      <c r="C3363" s="3" t="s">
        <v>6215</v>
      </c>
      <c r="D3363">
        <v>2000</v>
      </c>
      <c r="E3363">
        <v>5080</v>
      </c>
      <c r="F3363" t="s">
        <v>8219</v>
      </c>
      <c r="G3363" t="s">
        <v>8224</v>
      </c>
      <c r="H3363" t="s">
        <v>8246</v>
      </c>
      <c r="I3363">
        <v>1416542400</v>
      </c>
      <c r="J3363">
        <v>1415472953</v>
      </c>
      <c r="K3363" t="b">
        <v>0</v>
      </c>
      <c r="L3363">
        <v>99</v>
      </c>
      <c r="M3363" t="b">
        <v>1</v>
      </c>
      <c r="N3363" t="s">
        <v>8279</v>
      </c>
      <c r="O3363" s="8">
        <f t="shared" si="364"/>
        <v>254</v>
      </c>
      <c r="P3363" s="9">
        <f t="shared" si="365"/>
        <v>51.313131313131315</v>
      </c>
      <c r="Q3363" t="s">
        <v>8325</v>
      </c>
      <c r="R3363" t="s">
        <v>8329</v>
      </c>
      <c r="S3363" s="13">
        <f t="shared" si="366"/>
        <v>41951.580474537033</v>
      </c>
      <c r="T3363" s="14">
        <f t="shared" si="367"/>
        <v>41963.958333333336</v>
      </c>
      <c r="U3363" s="13" t="str">
        <f t="shared" si="368"/>
        <v>Nov</v>
      </c>
      <c r="V3363" t="str">
        <f t="shared" si="369"/>
        <v>Nov</v>
      </c>
      <c r="W3363" t="str">
        <f t="shared" si="370"/>
        <v>2014</v>
      </c>
    </row>
    <row r="3364" spans="1:23" ht="45" x14ac:dyDescent="0.2">
      <c r="A3364">
        <v>2120</v>
      </c>
      <c r="B3364" s="3" t="s">
        <v>2121</v>
      </c>
      <c r="C3364" s="3" t="s">
        <v>6230</v>
      </c>
      <c r="D3364">
        <v>8000</v>
      </c>
      <c r="E3364">
        <v>8070.43</v>
      </c>
      <c r="F3364" t="s">
        <v>8219</v>
      </c>
      <c r="G3364" t="s">
        <v>8224</v>
      </c>
      <c r="H3364" t="s">
        <v>8246</v>
      </c>
      <c r="I3364">
        <v>1388617736</v>
      </c>
      <c r="J3364">
        <v>1384384136</v>
      </c>
      <c r="K3364" t="b">
        <v>0</v>
      </c>
      <c r="L3364">
        <v>69</v>
      </c>
      <c r="M3364" t="b">
        <v>1</v>
      </c>
      <c r="N3364" t="s">
        <v>8279</v>
      </c>
      <c r="O3364" s="8">
        <f t="shared" si="364"/>
        <v>100.880375</v>
      </c>
      <c r="P3364" s="9">
        <f t="shared" si="365"/>
        <v>116.96275362318841</v>
      </c>
      <c r="Q3364" t="s">
        <v>8325</v>
      </c>
      <c r="R3364" t="s">
        <v>8329</v>
      </c>
      <c r="S3364" s="13">
        <f t="shared" si="366"/>
        <v>41591.756203703699</v>
      </c>
      <c r="T3364" s="14">
        <f t="shared" si="367"/>
        <v>41640.756203703699</v>
      </c>
      <c r="U3364" s="13" t="str">
        <f t="shared" si="368"/>
        <v>Nov</v>
      </c>
      <c r="V3364" t="str">
        <f t="shared" si="369"/>
        <v>Jan</v>
      </c>
      <c r="W3364" t="str">
        <f t="shared" si="370"/>
        <v>2013</v>
      </c>
    </row>
    <row r="3365" spans="1:23" ht="45" x14ac:dyDescent="0.2">
      <c r="A3365">
        <v>2192</v>
      </c>
      <c r="B3365" s="3" t="s">
        <v>2193</v>
      </c>
      <c r="C3365" s="3" t="s">
        <v>6302</v>
      </c>
      <c r="D3365">
        <v>12000</v>
      </c>
      <c r="E3365">
        <v>129748.82</v>
      </c>
      <c r="F3365" t="s">
        <v>8219</v>
      </c>
      <c r="G3365" t="s">
        <v>8225</v>
      </c>
      <c r="H3365" t="s">
        <v>8247</v>
      </c>
      <c r="I3365">
        <v>1481842800</v>
      </c>
      <c r="J3365">
        <v>1479414344</v>
      </c>
      <c r="K3365" t="b">
        <v>0</v>
      </c>
      <c r="L3365">
        <v>3238</v>
      </c>
      <c r="M3365" t="b">
        <v>1</v>
      </c>
      <c r="N3365" t="s">
        <v>8297</v>
      </c>
      <c r="O3365" s="8">
        <f t="shared" si="364"/>
        <v>1081.2401666666667</v>
      </c>
      <c r="P3365" s="9">
        <f t="shared" si="365"/>
        <v>40.070667078443485</v>
      </c>
      <c r="Q3365" t="s">
        <v>8333</v>
      </c>
      <c r="R3365" t="s">
        <v>8351</v>
      </c>
      <c r="S3365" s="13">
        <f t="shared" si="366"/>
        <v>42691.642870370364</v>
      </c>
      <c r="T3365" s="14">
        <f t="shared" si="367"/>
        <v>42719.749999999993</v>
      </c>
      <c r="U3365" s="13" t="str">
        <f t="shared" si="368"/>
        <v>Nov</v>
      </c>
      <c r="V3365" t="str">
        <f t="shared" si="369"/>
        <v>Dec</v>
      </c>
      <c r="W3365" t="str">
        <f t="shared" si="370"/>
        <v>2016</v>
      </c>
    </row>
    <row r="3366" spans="1:23" ht="30" x14ac:dyDescent="0.2">
      <c r="A3366">
        <v>2196</v>
      </c>
      <c r="B3366" s="3" t="s">
        <v>2197</v>
      </c>
      <c r="C3366" s="3" t="s">
        <v>6306</v>
      </c>
      <c r="D3366">
        <v>14000</v>
      </c>
      <c r="E3366">
        <v>15937</v>
      </c>
      <c r="F3366" t="s">
        <v>8219</v>
      </c>
      <c r="G3366" t="s">
        <v>8224</v>
      </c>
      <c r="H3366" t="s">
        <v>8246</v>
      </c>
      <c r="I3366">
        <v>1480662000</v>
      </c>
      <c r="J3366">
        <v>1478000502</v>
      </c>
      <c r="K3366" t="b">
        <v>0</v>
      </c>
      <c r="L3366">
        <v>234</v>
      </c>
      <c r="M3366" t="b">
        <v>1</v>
      </c>
      <c r="N3366" t="s">
        <v>8297</v>
      </c>
      <c r="O3366" s="8">
        <f t="shared" si="364"/>
        <v>113.83571428571429</v>
      </c>
      <c r="P3366" s="9">
        <f t="shared" si="365"/>
        <v>68.106837606837601</v>
      </c>
      <c r="Q3366" t="s">
        <v>8333</v>
      </c>
      <c r="R3366" t="s">
        <v>8351</v>
      </c>
      <c r="S3366" s="13">
        <f t="shared" si="366"/>
        <v>42675.278958333329</v>
      </c>
      <c r="T3366" s="14">
        <f t="shared" si="367"/>
        <v>42706.083333333336</v>
      </c>
      <c r="U3366" s="13" t="str">
        <f t="shared" si="368"/>
        <v>Nov</v>
      </c>
      <c r="V3366" t="str">
        <f t="shared" si="369"/>
        <v>Dec</v>
      </c>
      <c r="W3366" t="str">
        <f t="shared" si="370"/>
        <v>2016</v>
      </c>
    </row>
    <row r="3367" spans="1:23" ht="45" x14ac:dyDescent="0.2">
      <c r="A3367">
        <v>2233</v>
      </c>
      <c r="B3367" s="3" t="s">
        <v>2234</v>
      </c>
      <c r="C3367" s="3" t="s">
        <v>6343</v>
      </c>
      <c r="D3367">
        <v>2500</v>
      </c>
      <c r="E3367">
        <v>8301</v>
      </c>
      <c r="F3367" t="s">
        <v>8219</v>
      </c>
      <c r="G3367" t="s">
        <v>8225</v>
      </c>
      <c r="H3367" t="s">
        <v>8247</v>
      </c>
      <c r="I3367">
        <v>1450051200</v>
      </c>
      <c r="J3367">
        <v>1448269539</v>
      </c>
      <c r="K3367" t="b">
        <v>0</v>
      </c>
      <c r="L3367">
        <v>391</v>
      </c>
      <c r="M3367" t="b">
        <v>1</v>
      </c>
      <c r="N3367" t="s">
        <v>8297</v>
      </c>
      <c r="O3367" s="8">
        <f t="shared" si="364"/>
        <v>332.03999999999996</v>
      </c>
      <c r="P3367" s="9">
        <f t="shared" si="365"/>
        <v>21.230179028132991</v>
      </c>
      <c r="Q3367" t="s">
        <v>8333</v>
      </c>
      <c r="R3367" t="s">
        <v>8351</v>
      </c>
      <c r="S3367" s="13">
        <f t="shared" si="366"/>
        <v>42331.170590277776</v>
      </c>
      <c r="T3367" s="14">
        <f t="shared" si="367"/>
        <v>42351.791666666664</v>
      </c>
      <c r="U3367" s="13" t="str">
        <f t="shared" si="368"/>
        <v>Nov</v>
      </c>
      <c r="V3367" t="str">
        <f t="shared" si="369"/>
        <v>Dec</v>
      </c>
      <c r="W3367" t="str">
        <f t="shared" si="370"/>
        <v>2015</v>
      </c>
    </row>
    <row r="3368" spans="1:23" ht="45" x14ac:dyDescent="0.2">
      <c r="A3368">
        <v>2248</v>
      </c>
      <c r="B3368" s="3" t="s">
        <v>2249</v>
      </c>
      <c r="C3368" s="3" t="s">
        <v>6358</v>
      </c>
      <c r="D3368">
        <v>7000</v>
      </c>
      <c r="E3368">
        <v>7505</v>
      </c>
      <c r="F3368" t="s">
        <v>8219</v>
      </c>
      <c r="G3368" t="s">
        <v>8225</v>
      </c>
      <c r="H3368" t="s">
        <v>8247</v>
      </c>
      <c r="I3368">
        <v>1481749278</v>
      </c>
      <c r="J3368">
        <v>1479157278</v>
      </c>
      <c r="K3368" t="b">
        <v>0</v>
      </c>
      <c r="L3368">
        <v>128</v>
      </c>
      <c r="M3368" t="b">
        <v>1</v>
      </c>
      <c r="N3368" t="s">
        <v>8297</v>
      </c>
      <c r="O3368" s="8">
        <f t="shared" si="364"/>
        <v>107.21428571428571</v>
      </c>
      <c r="P3368" s="9">
        <f t="shared" si="365"/>
        <v>58.6328125</v>
      </c>
      <c r="Q3368" t="s">
        <v>8333</v>
      </c>
      <c r="R3368" t="s">
        <v>8351</v>
      </c>
      <c r="S3368" s="13">
        <f t="shared" si="366"/>
        <v>42688.667569444442</v>
      </c>
      <c r="T3368" s="14">
        <f t="shared" si="367"/>
        <v>42718.667569444442</v>
      </c>
      <c r="U3368" s="13" t="str">
        <f t="shared" si="368"/>
        <v>Nov</v>
      </c>
      <c r="V3368" t="str">
        <f t="shared" si="369"/>
        <v>Dec</v>
      </c>
      <c r="W3368" t="str">
        <f t="shared" si="370"/>
        <v>2016</v>
      </c>
    </row>
    <row r="3369" spans="1:23" ht="45" x14ac:dyDescent="0.2">
      <c r="A3369">
        <v>2250</v>
      </c>
      <c r="B3369" s="3" t="s">
        <v>2251</v>
      </c>
      <c r="C3369" s="3" t="s">
        <v>6360</v>
      </c>
      <c r="D3369">
        <v>25000</v>
      </c>
      <c r="E3369">
        <v>243778</v>
      </c>
      <c r="F3369" t="s">
        <v>8219</v>
      </c>
      <c r="G3369" t="s">
        <v>8224</v>
      </c>
      <c r="H3369" t="s">
        <v>8246</v>
      </c>
      <c r="I3369">
        <v>1480727273</v>
      </c>
      <c r="J3369">
        <v>1478131673</v>
      </c>
      <c r="K3369" t="b">
        <v>0</v>
      </c>
      <c r="L3369">
        <v>571</v>
      </c>
      <c r="M3369" t="b">
        <v>1</v>
      </c>
      <c r="N3369" t="s">
        <v>8297</v>
      </c>
      <c r="O3369" s="8">
        <f t="shared" si="364"/>
        <v>975.11200000000008</v>
      </c>
      <c r="P3369" s="9">
        <f t="shared" si="365"/>
        <v>426.93169877408059</v>
      </c>
      <c r="Q3369" t="s">
        <v>8333</v>
      </c>
      <c r="R3369" t="s">
        <v>8351</v>
      </c>
      <c r="S3369" s="13">
        <f t="shared" si="366"/>
        <v>42676.7971412037</v>
      </c>
      <c r="T3369" s="14">
        <f t="shared" si="367"/>
        <v>42706.838807870365</v>
      </c>
      <c r="U3369" s="13" t="str">
        <f t="shared" si="368"/>
        <v>Nov</v>
      </c>
      <c r="V3369" t="str">
        <f t="shared" si="369"/>
        <v>Dec</v>
      </c>
      <c r="W3369" t="str">
        <f t="shared" si="370"/>
        <v>2016</v>
      </c>
    </row>
    <row r="3370" spans="1:23" ht="45" x14ac:dyDescent="0.2">
      <c r="A3370">
        <v>2256</v>
      </c>
      <c r="B3370" s="3" t="s">
        <v>2257</v>
      </c>
      <c r="C3370" s="3" t="s">
        <v>6366</v>
      </c>
      <c r="D3370">
        <v>480</v>
      </c>
      <c r="E3370">
        <v>1069</v>
      </c>
      <c r="F3370" t="s">
        <v>8219</v>
      </c>
      <c r="G3370" t="s">
        <v>8225</v>
      </c>
      <c r="H3370" t="s">
        <v>8247</v>
      </c>
      <c r="I3370">
        <v>1479811846</v>
      </c>
      <c r="J3370">
        <v>1478602246</v>
      </c>
      <c r="K3370" t="b">
        <v>0</v>
      </c>
      <c r="L3370">
        <v>50</v>
      </c>
      <c r="M3370" t="b">
        <v>1</v>
      </c>
      <c r="N3370" t="s">
        <v>8297</v>
      </c>
      <c r="O3370" s="8">
        <f t="shared" si="364"/>
        <v>222.70833333333334</v>
      </c>
      <c r="P3370" s="9">
        <f t="shared" si="365"/>
        <v>21.38</v>
      </c>
      <c r="Q3370" t="s">
        <v>8333</v>
      </c>
      <c r="R3370" t="s">
        <v>8351</v>
      </c>
      <c r="S3370" s="13">
        <f t="shared" si="366"/>
        <v>42682.243587962956</v>
      </c>
      <c r="T3370" s="14">
        <f t="shared" si="367"/>
        <v>42696.243587962956</v>
      </c>
      <c r="U3370" s="13" t="str">
        <f t="shared" si="368"/>
        <v>Nov</v>
      </c>
      <c r="V3370" t="str">
        <f t="shared" si="369"/>
        <v>Nov</v>
      </c>
      <c r="W3370" t="str">
        <f t="shared" si="370"/>
        <v>2016</v>
      </c>
    </row>
    <row r="3371" spans="1:23" ht="45" x14ac:dyDescent="0.2">
      <c r="A3371">
        <v>2259</v>
      </c>
      <c r="B3371" s="3" t="s">
        <v>2260</v>
      </c>
      <c r="C3371" s="3" t="s">
        <v>6369</v>
      </c>
      <c r="D3371">
        <v>1000</v>
      </c>
      <c r="E3371">
        <v>18671</v>
      </c>
      <c r="F3371" t="s">
        <v>8219</v>
      </c>
      <c r="G3371" t="s">
        <v>8225</v>
      </c>
      <c r="H3371" t="s">
        <v>8247</v>
      </c>
      <c r="I3371">
        <v>1481224736</v>
      </c>
      <c r="J3371">
        <v>1480360736</v>
      </c>
      <c r="K3371" t="b">
        <v>0</v>
      </c>
      <c r="L3371">
        <v>206</v>
      </c>
      <c r="M3371" t="b">
        <v>1</v>
      </c>
      <c r="N3371" t="s">
        <v>8297</v>
      </c>
      <c r="O3371" s="8">
        <f t="shared" si="364"/>
        <v>1867.1</v>
      </c>
      <c r="P3371" s="9">
        <f t="shared" si="365"/>
        <v>90.635922330097088</v>
      </c>
      <c r="Q3371" t="s">
        <v>8333</v>
      </c>
      <c r="R3371" t="s">
        <v>8351</v>
      </c>
      <c r="S3371" s="13">
        <f t="shared" si="366"/>
        <v>42702.59648148148</v>
      </c>
      <c r="T3371" s="14">
        <f t="shared" si="367"/>
        <v>42712.59648148148</v>
      </c>
      <c r="U3371" s="13" t="str">
        <f t="shared" si="368"/>
        <v>Nov</v>
      </c>
      <c r="V3371" t="str">
        <f t="shared" si="369"/>
        <v>Dec</v>
      </c>
      <c r="W3371" t="str">
        <f t="shared" si="370"/>
        <v>2016</v>
      </c>
    </row>
    <row r="3372" spans="1:23" ht="45" x14ac:dyDescent="0.2">
      <c r="A3372">
        <v>2265</v>
      </c>
      <c r="B3372" s="3" t="s">
        <v>2266</v>
      </c>
      <c r="C3372" s="3" t="s">
        <v>6375</v>
      </c>
      <c r="D3372">
        <v>200</v>
      </c>
      <c r="E3372">
        <v>597</v>
      </c>
      <c r="F3372" t="s">
        <v>8219</v>
      </c>
      <c r="G3372" t="s">
        <v>8225</v>
      </c>
      <c r="H3372" t="s">
        <v>8247</v>
      </c>
      <c r="I3372">
        <v>1479846507</v>
      </c>
      <c r="J3372">
        <v>1479241707</v>
      </c>
      <c r="K3372" t="b">
        <v>0</v>
      </c>
      <c r="L3372">
        <v>17</v>
      </c>
      <c r="M3372" t="b">
        <v>1</v>
      </c>
      <c r="N3372" t="s">
        <v>8297</v>
      </c>
      <c r="O3372" s="8">
        <f t="shared" si="364"/>
        <v>298.5</v>
      </c>
      <c r="P3372" s="9">
        <f t="shared" si="365"/>
        <v>35.117647058823529</v>
      </c>
      <c r="Q3372" t="s">
        <v>8333</v>
      </c>
      <c r="R3372" t="s">
        <v>8351</v>
      </c>
      <c r="S3372" s="13">
        <f t="shared" si="366"/>
        <v>42689.644756944443</v>
      </c>
      <c r="T3372" s="14">
        <f t="shared" si="367"/>
        <v>42696.644756944443</v>
      </c>
      <c r="U3372" s="13" t="str">
        <f t="shared" si="368"/>
        <v>Nov</v>
      </c>
      <c r="V3372" t="str">
        <f t="shared" si="369"/>
        <v>Nov</v>
      </c>
      <c r="W3372" t="str">
        <f t="shared" si="370"/>
        <v>2016</v>
      </c>
    </row>
    <row r="3373" spans="1:23" ht="45" x14ac:dyDescent="0.2">
      <c r="A3373">
        <v>2267</v>
      </c>
      <c r="B3373" s="3" t="s">
        <v>2268</v>
      </c>
      <c r="C3373" s="3" t="s">
        <v>6377</v>
      </c>
      <c r="D3373">
        <v>20000</v>
      </c>
      <c r="E3373">
        <v>76105</v>
      </c>
      <c r="F3373" t="s">
        <v>8219</v>
      </c>
      <c r="G3373" t="s">
        <v>8224</v>
      </c>
      <c r="H3373" t="s">
        <v>8246</v>
      </c>
      <c r="I3373">
        <v>1419123600</v>
      </c>
      <c r="J3373">
        <v>1416945297</v>
      </c>
      <c r="K3373" t="b">
        <v>0</v>
      </c>
      <c r="L3373">
        <v>404</v>
      </c>
      <c r="M3373" t="b">
        <v>1</v>
      </c>
      <c r="N3373" t="s">
        <v>8297</v>
      </c>
      <c r="O3373" s="8">
        <f t="shared" si="364"/>
        <v>380.52499999999998</v>
      </c>
      <c r="P3373" s="9">
        <f t="shared" si="365"/>
        <v>188.37871287128712</v>
      </c>
      <c r="Q3373" t="s">
        <v>8333</v>
      </c>
      <c r="R3373" t="s">
        <v>8351</v>
      </c>
      <c r="S3373" s="13">
        <f t="shared" si="366"/>
        <v>41968.621493055551</v>
      </c>
      <c r="T3373" s="14">
        <f t="shared" si="367"/>
        <v>41993.833333333336</v>
      </c>
      <c r="U3373" s="13" t="str">
        <f t="shared" si="368"/>
        <v>Nov</v>
      </c>
      <c r="V3373" t="str">
        <f t="shared" si="369"/>
        <v>Dec</v>
      </c>
      <c r="W3373" t="str">
        <f t="shared" si="370"/>
        <v>2014</v>
      </c>
    </row>
    <row r="3374" spans="1:23" ht="45" x14ac:dyDescent="0.2">
      <c r="A3374">
        <v>2271</v>
      </c>
      <c r="B3374" s="3" t="s">
        <v>2272</v>
      </c>
      <c r="C3374" s="3" t="s">
        <v>6381</v>
      </c>
      <c r="D3374">
        <v>20000</v>
      </c>
      <c r="E3374">
        <v>56618</v>
      </c>
      <c r="F3374" t="s">
        <v>8219</v>
      </c>
      <c r="G3374" t="s">
        <v>8224</v>
      </c>
      <c r="H3374" t="s">
        <v>8246</v>
      </c>
      <c r="I3374">
        <v>1481328004</v>
      </c>
      <c r="J3374">
        <v>1478736004</v>
      </c>
      <c r="K3374" t="b">
        <v>0</v>
      </c>
      <c r="L3374">
        <v>1328</v>
      </c>
      <c r="M3374" t="b">
        <v>1</v>
      </c>
      <c r="N3374" t="s">
        <v>8297</v>
      </c>
      <c r="O3374" s="8">
        <f t="shared" si="364"/>
        <v>283.09000000000003</v>
      </c>
      <c r="P3374" s="9">
        <f t="shared" si="365"/>
        <v>42.63403614457831</v>
      </c>
      <c r="Q3374" t="s">
        <v>8333</v>
      </c>
      <c r="R3374" t="s">
        <v>8351</v>
      </c>
      <c r="S3374" s="13">
        <f t="shared" si="366"/>
        <v>42683.791712962957</v>
      </c>
      <c r="T3374" s="14">
        <f t="shared" si="367"/>
        <v>42713.791712962957</v>
      </c>
      <c r="U3374" s="13" t="str">
        <f t="shared" si="368"/>
        <v>Nov</v>
      </c>
      <c r="V3374" t="str">
        <f t="shared" si="369"/>
        <v>Dec</v>
      </c>
      <c r="W3374" t="str">
        <f t="shared" si="370"/>
        <v>2016</v>
      </c>
    </row>
    <row r="3375" spans="1:23" ht="45" x14ac:dyDescent="0.2">
      <c r="A3375">
        <v>2272</v>
      </c>
      <c r="B3375" s="3" t="s">
        <v>2273</v>
      </c>
      <c r="C3375" s="3" t="s">
        <v>6382</v>
      </c>
      <c r="D3375">
        <v>1000</v>
      </c>
      <c r="E3375">
        <v>13566</v>
      </c>
      <c r="F3375" t="s">
        <v>8219</v>
      </c>
      <c r="G3375" t="s">
        <v>8224</v>
      </c>
      <c r="H3375" t="s">
        <v>8246</v>
      </c>
      <c r="I3375">
        <v>1449506836</v>
      </c>
      <c r="J3375">
        <v>1446914836</v>
      </c>
      <c r="K3375" t="b">
        <v>0</v>
      </c>
      <c r="L3375">
        <v>944</v>
      </c>
      <c r="M3375" t="b">
        <v>1</v>
      </c>
      <c r="N3375" t="s">
        <v>8297</v>
      </c>
      <c r="O3375" s="8">
        <f t="shared" si="364"/>
        <v>1356.6000000000001</v>
      </c>
      <c r="P3375" s="9">
        <f t="shared" si="365"/>
        <v>14.370762711864407</v>
      </c>
      <c r="Q3375" t="s">
        <v>8333</v>
      </c>
      <c r="R3375" t="s">
        <v>8351</v>
      </c>
      <c r="S3375" s="13">
        <f t="shared" si="366"/>
        <v>42315.491157407407</v>
      </c>
      <c r="T3375" s="14">
        <f t="shared" si="367"/>
        <v>42345.491157407407</v>
      </c>
      <c r="U3375" s="13" t="str">
        <f t="shared" si="368"/>
        <v>Nov</v>
      </c>
      <c r="V3375" t="str">
        <f t="shared" si="369"/>
        <v>Dec</v>
      </c>
      <c r="W3375" t="str">
        <f t="shared" si="370"/>
        <v>2015</v>
      </c>
    </row>
    <row r="3376" spans="1:23" ht="45" x14ac:dyDescent="0.2">
      <c r="A3376">
        <v>2275</v>
      </c>
      <c r="B3376" s="3" t="s">
        <v>2276</v>
      </c>
      <c r="C3376" s="3" t="s">
        <v>6385</v>
      </c>
      <c r="D3376">
        <v>650</v>
      </c>
      <c r="E3376">
        <v>2650.5</v>
      </c>
      <c r="F3376" t="s">
        <v>8219</v>
      </c>
      <c r="G3376" t="s">
        <v>8225</v>
      </c>
      <c r="H3376" t="s">
        <v>8247</v>
      </c>
      <c r="I3376">
        <v>1419259679</v>
      </c>
      <c r="J3376">
        <v>1416667679</v>
      </c>
      <c r="K3376" t="b">
        <v>0</v>
      </c>
      <c r="L3376">
        <v>79</v>
      </c>
      <c r="M3376" t="b">
        <v>1</v>
      </c>
      <c r="N3376" t="s">
        <v>8297</v>
      </c>
      <c r="O3376" s="8">
        <f t="shared" si="364"/>
        <v>407.76923076923077</v>
      </c>
      <c r="P3376" s="9">
        <f t="shared" si="365"/>
        <v>33.550632911392405</v>
      </c>
      <c r="Q3376" t="s">
        <v>8333</v>
      </c>
      <c r="R3376" t="s">
        <v>8351</v>
      </c>
      <c r="S3376" s="13">
        <f t="shared" si="366"/>
        <v>41965.408321759256</v>
      </c>
      <c r="T3376" s="14">
        <f t="shared" si="367"/>
        <v>41995.408321759256</v>
      </c>
      <c r="U3376" s="13" t="str">
        <f t="shared" si="368"/>
        <v>Nov</v>
      </c>
      <c r="V3376" t="str">
        <f t="shared" si="369"/>
        <v>Dec</v>
      </c>
      <c r="W3376" t="str">
        <f t="shared" si="370"/>
        <v>2014</v>
      </c>
    </row>
    <row r="3377" spans="1:23" ht="30" x14ac:dyDescent="0.2">
      <c r="A3377">
        <v>2278</v>
      </c>
      <c r="B3377" s="3" t="s">
        <v>2279</v>
      </c>
      <c r="C3377" s="3" t="s">
        <v>6388</v>
      </c>
      <c r="D3377">
        <v>2000</v>
      </c>
      <c r="E3377">
        <v>5414</v>
      </c>
      <c r="F3377" t="s">
        <v>8219</v>
      </c>
      <c r="G3377" t="s">
        <v>8237</v>
      </c>
      <c r="H3377" t="s">
        <v>8249</v>
      </c>
      <c r="I3377">
        <v>1451861940</v>
      </c>
      <c r="J3377">
        <v>1448902867</v>
      </c>
      <c r="K3377" t="b">
        <v>0</v>
      </c>
      <c r="L3377">
        <v>102</v>
      </c>
      <c r="M3377" t="b">
        <v>1</v>
      </c>
      <c r="N3377" t="s">
        <v>8297</v>
      </c>
      <c r="O3377" s="8">
        <f t="shared" si="364"/>
        <v>270.7</v>
      </c>
      <c r="P3377" s="9">
        <f t="shared" si="365"/>
        <v>53.078431372549019</v>
      </c>
      <c r="Q3377" t="s">
        <v>8333</v>
      </c>
      <c r="R3377" t="s">
        <v>8351</v>
      </c>
      <c r="S3377" s="13">
        <f t="shared" si="366"/>
        <v>42338.500775462962</v>
      </c>
      <c r="T3377" s="14">
        <f t="shared" si="367"/>
        <v>42372.749305555553</v>
      </c>
      <c r="U3377" s="13" t="str">
        <f t="shared" si="368"/>
        <v>Nov</v>
      </c>
      <c r="V3377" t="str">
        <f t="shared" si="369"/>
        <v>Jan</v>
      </c>
      <c r="W3377" t="str">
        <f t="shared" si="370"/>
        <v>2015</v>
      </c>
    </row>
    <row r="3378" spans="1:23" ht="30" x14ac:dyDescent="0.2">
      <c r="A3378">
        <v>2282</v>
      </c>
      <c r="B3378" s="3" t="s">
        <v>2283</v>
      </c>
      <c r="C3378" s="3" t="s">
        <v>6392</v>
      </c>
      <c r="D3378">
        <v>750</v>
      </c>
      <c r="E3378">
        <v>1390</v>
      </c>
      <c r="F3378" t="s">
        <v>8219</v>
      </c>
      <c r="G3378" t="s">
        <v>8224</v>
      </c>
      <c r="H3378" t="s">
        <v>8246</v>
      </c>
      <c r="I3378">
        <v>1452744686</v>
      </c>
      <c r="J3378">
        <v>1447560686</v>
      </c>
      <c r="K3378" t="b">
        <v>0</v>
      </c>
      <c r="L3378">
        <v>12</v>
      </c>
      <c r="M3378" t="b">
        <v>1</v>
      </c>
      <c r="N3378" t="s">
        <v>8276</v>
      </c>
      <c r="O3378" s="8">
        <f t="shared" si="364"/>
        <v>185.33333333333331</v>
      </c>
      <c r="P3378" s="9">
        <f t="shared" si="365"/>
        <v>115.83333333333333</v>
      </c>
      <c r="Q3378" t="s">
        <v>8325</v>
      </c>
      <c r="R3378" t="s">
        <v>8326</v>
      </c>
      <c r="S3378" s="13">
        <f t="shared" si="366"/>
        <v>42322.966273148144</v>
      </c>
      <c r="T3378" s="14">
        <f t="shared" si="367"/>
        <v>42382.966273148144</v>
      </c>
      <c r="U3378" s="13" t="str">
        <f t="shared" si="368"/>
        <v>Nov</v>
      </c>
      <c r="V3378" t="str">
        <f t="shared" si="369"/>
        <v>Jan</v>
      </c>
      <c r="W3378" t="str">
        <f t="shared" si="370"/>
        <v>2015</v>
      </c>
    </row>
    <row r="3379" spans="1:23" ht="45" x14ac:dyDescent="0.2">
      <c r="A3379">
        <v>2302</v>
      </c>
      <c r="B3379" s="3" t="s">
        <v>2303</v>
      </c>
      <c r="C3379" s="3" t="s">
        <v>6412</v>
      </c>
      <c r="D3379">
        <v>2300</v>
      </c>
      <c r="E3379">
        <v>3925</v>
      </c>
      <c r="F3379" t="s">
        <v>8219</v>
      </c>
      <c r="G3379" t="s">
        <v>8224</v>
      </c>
      <c r="H3379" t="s">
        <v>8246</v>
      </c>
      <c r="I3379">
        <v>1388473200</v>
      </c>
      <c r="J3379">
        <v>1385585434</v>
      </c>
      <c r="K3379" t="b">
        <v>1</v>
      </c>
      <c r="L3379">
        <v>85</v>
      </c>
      <c r="M3379" t="b">
        <v>1</v>
      </c>
      <c r="N3379" t="s">
        <v>8279</v>
      </c>
      <c r="O3379" s="8">
        <f t="shared" si="364"/>
        <v>170.65217391304347</v>
      </c>
      <c r="P3379" s="9">
        <f t="shared" si="365"/>
        <v>46.176470588235297</v>
      </c>
      <c r="Q3379" t="s">
        <v>8325</v>
      </c>
      <c r="R3379" t="s">
        <v>8329</v>
      </c>
      <c r="S3379" s="13">
        <f t="shared" si="366"/>
        <v>41605.660115740735</v>
      </c>
      <c r="T3379" s="14">
        <f t="shared" si="367"/>
        <v>41639.083333333328</v>
      </c>
      <c r="U3379" s="13" t="str">
        <f t="shared" si="368"/>
        <v>Nov</v>
      </c>
      <c r="V3379" t="str">
        <f t="shared" si="369"/>
        <v>Dec</v>
      </c>
      <c r="W3379" t="str">
        <f t="shared" si="370"/>
        <v>2013</v>
      </c>
    </row>
    <row r="3380" spans="1:23" ht="45" x14ac:dyDescent="0.2">
      <c r="A3380">
        <v>2303</v>
      </c>
      <c r="B3380" s="3" t="s">
        <v>2304</v>
      </c>
      <c r="C3380" s="3" t="s">
        <v>6413</v>
      </c>
      <c r="D3380">
        <v>6450</v>
      </c>
      <c r="E3380">
        <v>7053.61</v>
      </c>
      <c r="F3380" t="s">
        <v>8219</v>
      </c>
      <c r="G3380" t="s">
        <v>8224</v>
      </c>
      <c r="H3380" t="s">
        <v>8246</v>
      </c>
      <c r="I3380">
        <v>1323747596</v>
      </c>
      <c r="J3380">
        <v>1320287996</v>
      </c>
      <c r="K3380" t="b">
        <v>1</v>
      </c>
      <c r="L3380">
        <v>103</v>
      </c>
      <c r="M3380" t="b">
        <v>1</v>
      </c>
      <c r="N3380" t="s">
        <v>8279</v>
      </c>
      <c r="O3380" s="8">
        <f t="shared" si="364"/>
        <v>109.35829457364341</v>
      </c>
      <c r="P3380" s="9">
        <f t="shared" si="365"/>
        <v>68.481650485436887</v>
      </c>
      <c r="Q3380" t="s">
        <v>8325</v>
      </c>
      <c r="R3380" t="s">
        <v>8329</v>
      </c>
      <c r="S3380" s="13">
        <f t="shared" si="366"/>
        <v>40849.902731481481</v>
      </c>
      <c r="T3380" s="14">
        <f t="shared" si="367"/>
        <v>40889.944398148145</v>
      </c>
      <c r="U3380" s="13" t="str">
        <f t="shared" si="368"/>
        <v>Nov</v>
      </c>
      <c r="V3380" t="str">
        <f t="shared" si="369"/>
        <v>Dec</v>
      </c>
      <c r="W3380" t="str">
        <f t="shared" si="370"/>
        <v>2011</v>
      </c>
    </row>
    <row r="3381" spans="1:23" ht="45" x14ac:dyDescent="0.2">
      <c r="A3381">
        <v>2304</v>
      </c>
      <c r="B3381" s="3" t="s">
        <v>2305</v>
      </c>
      <c r="C3381" s="3" t="s">
        <v>6414</v>
      </c>
      <c r="D3381">
        <v>6000</v>
      </c>
      <c r="E3381">
        <v>6042.02</v>
      </c>
      <c r="F3381" t="s">
        <v>8219</v>
      </c>
      <c r="G3381" t="s">
        <v>8224</v>
      </c>
      <c r="H3381" t="s">
        <v>8246</v>
      </c>
      <c r="I3381">
        <v>1293857940</v>
      </c>
      <c r="J3381">
        <v>1290281691</v>
      </c>
      <c r="K3381" t="b">
        <v>1</v>
      </c>
      <c r="L3381">
        <v>113</v>
      </c>
      <c r="M3381" t="b">
        <v>1</v>
      </c>
      <c r="N3381" t="s">
        <v>8279</v>
      </c>
      <c r="O3381" s="8">
        <f t="shared" si="364"/>
        <v>100.70033333333335</v>
      </c>
      <c r="P3381" s="9">
        <f t="shared" si="365"/>
        <v>53.469203539823013</v>
      </c>
      <c r="Q3381" t="s">
        <v>8325</v>
      </c>
      <c r="R3381" t="s">
        <v>8329</v>
      </c>
      <c r="S3381" s="13">
        <f t="shared" si="366"/>
        <v>40502.607534722221</v>
      </c>
      <c r="T3381" s="14">
        <f t="shared" si="367"/>
        <v>40543.999305555553</v>
      </c>
      <c r="U3381" s="13" t="str">
        <f t="shared" si="368"/>
        <v>Nov</v>
      </c>
      <c r="V3381" t="str">
        <f t="shared" si="369"/>
        <v>Dec</v>
      </c>
      <c r="W3381" t="str">
        <f t="shared" si="370"/>
        <v>2010</v>
      </c>
    </row>
    <row r="3382" spans="1:23" ht="45" x14ac:dyDescent="0.2">
      <c r="A3382">
        <v>2319</v>
      </c>
      <c r="B3382" s="3" t="s">
        <v>2320</v>
      </c>
      <c r="C3382" s="3" t="s">
        <v>6429</v>
      </c>
      <c r="D3382">
        <v>3000</v>
      </c>
      <c r="E3382">
        <v>3231</v>
      </c>
      <c r="F3382" t="s">
        <v>8219</v>
      </c>
      <c r="G3382" t="s">
        <v>8224</v>
      </c>
      <c r="H3382" t="s">
        <v>8246</v>
      </c>
      <c r="I3382">
        <v>1387072685</v>
      </c>
      <c r="J3382">
        <v>1384480685</v>
      </c>
      <c r="K3382" t="b">
        <v>1</v>
      </c>
      <c r="L3382">
        <v>77</v>
      </c>
      <c r="M3382" t="b">
        <v>1</v>
      </c>
      <c r="N3382" t="s">
        <v>8279</v>
      </c>
      <c r="O3382" s="8">
        <f t="shared" si="364"/>
        <v>107.69999999999999</v>
      </c>
      <c r="P3382" s="9">
        <f t="shared" si="365"/>
        <v>41.961038961038959</v>
      </c>
      <c r="Q3382" t="s">
        <v>8325</v>
      </c>
      <c r="R3382" t="s">
        <v>8329</v>
      </c>
      <c r="S3382" s="13">
        <f t="shared" si="366"/>
        <v>41592.873668981476</v>
      </c>
      <c r="T3382" s="14">
        <f t="shared" si="367"/>
        <v>41622.873668981476</v>
      </c>
      <c r="U3382" s="13" t="str">
        <f t="shared" si="368"/>
        <v>Nov</v>
      </c>
      <c r="V3382" t="str">
        <f t="shared" si="369"/>
        <v>Dec</v>
      </c>
      <c r="W3382" t="str">
        <f t="shared" si="370"/>
        <v>2013</v>
      </c>
    </row>
    <row r="3383" spans="1:23" ht="45" x14ac:dyDescent="0.2">
      <c r="A3383">
        <v>2330</v>
      </c>
      <c r="B3383" s="3" t="s">
        <v>2331</v>
      </c>
      <c r="C3383" s="3" t="s">
        <v>6440</v>
      </c>
      <c r="D3383">
        <v>35000</v>
      </c>
      <c r="E3383">
        <v>35848</v>
      </c>
      <c r="F3383" t="s">
        <v>8219</v>
      </c>
      <c r="G3383" t="s">
        <v>8224</v>
      </c>
      <c r="H3383" t="s">
        <v>8246</v>
      </c>
      <c r="I3383">
        <v>1451001600</v>
      </c>
      <c r="J3383">
        <v>1448400943</v>
      </c>
      <c r="K3383" t="b">
        <v>1</v>
      </c>
      <c r="L3383">
        <v>163</v>
      </c>
      <c r="M3383" t="b">
        <v>1</v>
      </c>
      <c r="N3383" t="s">
        <v>8298</v>
      </c>
      <c r="O3383" s="8">
        <f t="shared" si="364"/>
        <v>102.42285714285715</v>
      </c>
      <c r="P3383" s="9">
        <f t="shared" si="365"/>
        <v>219.92638036809817</v>
      </c>
      <c r="Q3383" t="s">
        <v>8336</v>
      </c>
      <c r="R3383" t="s">
        <v>8352</v>
      </c>
      <c r="S3383" s="13">
        <f t="shared" si="366"/>
        <v>42332.691469907404</v>
      </c>
      <c r="T3383" s="14">
        <f t="shared" si="367"/>
        <v>42362.791666666664</v>
      </c>
      <c r="U3383" s="13" t="str">
        <f t="shared" si="368"/>
        <v>Nov</v>
      </c>
      <c r="V3383" t="str">
        <f t="shared" si="369"/>
        <v>Dec</v>
      </c>
      <c r="W3383" t="str">
        <f t="shared" si="370"/>
        <v>2015</v>
      </c>
    </row>
    <row r="3384" spans="1:23" ht="45" x14ac:dyDescent="0.2">
      <c r="A3384">
        <v>2339</v>
      </c>
      <c r="B3384" s="3" t="s">
        <v>2340</v>
      </c>
      <c r="C3384" s="3" t="s">
        <v>6449</v>
      </c>
      <c r="D3384">
        <v>25000</v>
      </c>
      <c r="E3384">
        <v>73552</v>
      </c>
      <c r="F3384" t="s">
        <v>8219</v>
      </c>
      <c r="G3384" t="s">
        <v>8224</v>
      </c>
      <c r="H3384" t="s">
        <v>8246</v>
      </c>
      <c r="I3384">
        <v>1482134340</v>
      </c>
      <c r="J3384">
        <v>1479496309</v>
      </c>
      <c r="K3384" t="b">
        <v>1</v>
      </c>
      <c r="L3384">
        <v>1104</v>
      </c>
      <c r="M3384" t="b">
        <v>1</v>
      </c>
      <c r="N3384" t="s">
        <v>8298</v>
      </c>
      <c r="O3384" s="8">
        <f t="shared" si="364"/>
        <v>294.20799999999997</v>
      </c>
      <c r="P3384" s="9">
        <f t="shared" si="365"/>
        <v>66.623188405797094</v>
      </c>
      <c r="Q3384" t="s">
        <v>8336</v>
      </c>
      <c r="R3384" t="s">
        <v>8352</v>
      </c>
      <c r="S3384" s="13">
        <f t="shared" si="366"/>
        <v>42692.591539351844</v>
      </c>
      <c r="T3384" s="14">
        <f t="shared" si="367"/>
        <v>42723.124305555553</v>
      </c>
      <c r="U3384" s="13" t="str">
        <f t="shared" si="368"/>
        <v>Nov</v>
      </c>
      <c r="V3384" t="str">
        <f t="shared" si="369"/>
        <v>Dec</v>
      </c>
      <c r="W3384" t="str">
        <f t="shared" si="370"/>
        <v>2016</v>
      </c>
    </row>
    <row r="3385" spans="1:23" ht="45" x14ac:dyDescent="0.2">
      <c r="A3385">
        <v>2452</v>
      </c>
      <c r="B3385" s="3" t="s">
        <v>2453</v>
      </c>
      <c r="C3385" s="3" t="s">
        <v>6562</v>
      </c>
      <c r="D3385">
        <v>600</v>
      </c>
      <c r="E3385">
        <v>801</v>
      </c>
      <c r="F3385" t="s">
        <v>8219</v>
      </c>
      <c r="G3385" t="s">
        <v>8224</v>
      </c>
      <c r="H3385" t="s">
        <v>8246</v>
      </c>
      <c r="I3385">
        <v>1451430000</v>
      </c>
      <c r="J3385">
        <v>1448914500</v>
      </c>
      <c r="K3385" t="b">
        <v>0</v>
      </c>
      <c r="L3385">
        <v>15</v>
      </c>
      <c r="M3385" t="b">
        <v>1</v>
      </c>
      <c r="N3385" t="s">
        <v>8298</v>
      </c>
      <c r="O3385" s="8">
        <f t="shared" si="364"/>
        <v>133.5</v>
      </c>
      <c r="P3385" s="9">
        <f t="shared" si="365"/>
        <v>53.4</v>
      </c>
      <c r="Q3385" t="s">
        <v>8336</v>
      </c>
      <c r="R3385" t="s">
        <v>8352</v>
      </c>
      <c r="S3385" s="13">
        <f t="shared" si="366"/>
        <v>42338.635416666664</v>
      </c>
      <c r="T3385" s="14">
        <f t="shared" si="367"/>
        <v>42367.749999999993</v>
      </c>
      <c r="U3385" s="13" t="str">
        <f t="shared" si="368"/>
        <v>Nov</v>
      </c>
      <c r="V3385" t="str">
        <f t="shared" si="369"/>
        <v>Dec</v>
      </c>
      <c r="W3385" t="str">
        <f t="shared" si="370"/>
        <v>2015</v>
      </c>
    </row>
    <row r="3386" spans="1:23" ht="45" x14ac:dyDescent="0.2">
      <c r="A3386">
        <v>2460</v>
      </c>
      <c r="B3386" s="3" t="s">
        <v>2461</v>
      </c>
      <c r="C3386" s="3" t="s">
        <v>6570</v>
      </c>
      <c r="D3386">
        <v>8500</v>
      </c>
      <c r="E3386">
        <v>8567</v>
      </c>
      <c r="F3386" t="s">
        <v>8219</v>
      </c>
      <c r="G3386" t="s">
        <v>8224</v>
      </c>
      <c r="H3386" t="s">
        <v>8246</v>
      </c>
      <c r="I3386">
        <v>1483417020</v>
      </c>
      <c r="J3386">
        <v>1480480167</v>
      </c>
      <c r="K3386" t="b">
        <v>0</v>
      </c>
      <c r="L3386">
        <v>68</v>
      </c>
      <c r="M3386" t="b">
        <v>1</v>
      </c>
      <c r="N3386" t="s">
        <v>8298</v>
      </c>
      <c r="O3386" s="8">
        <f t="shared" si="364"/>
        <v>100.78823529411764</v>
      </c>
      <c r="P3386" s="9">
        <f t="shared" si="365"/>
        <v>125.98529411764706</v>
      </c>
      <c r="Q3386" t="s">
        <v>8336</v>
      </c>
      <c r="R3386" t="s">
        <v>8352</v>
      </c>
      <c r="S3386" s="13">
        <f t="shared" si="366"/>
        <v>42703.978784722225</v>
      </c>
      <c r="T3386" s="14">
        <f t="shared" si="367"/>
        <v>42737.970138888886</v>
      </c>
      <c r="U3386" s="13" t="str">
        <f t="shared" si="368"/>
        <v>Nov</v>
      </c>
      <c r="V3386" t="str">
        <f t="shared" si="369"/>
        <v>Jan</v>
      </c>
      <c r="W3386" t="str">
        <f t="shared" si="370"/>
        <v>2016</v>
      </c>
    </row>
    <row r="3387" spans="1:23" ht="45" x14ac:dyDescent="0.2">
      <c r="A3387">
        <v>2499</v>
      </c>
      <c r="B3387" s="3" t="s">
        <v>2499</v>
      </c>
      <c r="C3387" s="3" t="s">
        <v>6609</v>
      </c>
      <c r="D3387">
        <v>4000</v>
      </c>
      <c r="E3387">
        <v>8105</v>
      </c>
      <c r="F3387" t="s">
        <v>8219</v>
      </c>
      <c r="G3387" t="s">
        <v>8224</v>
      </c>
      <c r="H3387" t="s">
        <v>8246</v>
      </c>
      <c r="I3387">
        <v>1356976800</v>
      </c>
      <c r="J3387">
        <v>1352820837</v>
      </c>
      <c r="K3387" t="b">
        <v>0</v>
      </c>
      <c r="L3387">
        <v>170</v>
      </c>
      <c r="M3387" t="b">
        <v>1</v>
      </c>
      <c r="N3387" t="s">
        <v>8279</v>
      </c>
      <c r="O3387" s="8">
        <f t="shared" si="364"/>
        <v>202.625</v>
      </c>
      <c r="P3387" s="9">
        <f t="shared" si="365"/>
        <v>47.676470588235297</v>
      </c>
      <c r="Q3387" t="s">
        <v>8325</v>
      </c>
      <c r="R3387" t="s">
        <v>8329</v>
      </c>
      <c r="S3387" s="13">
        <f t="shared" si="366"/>
        <v>41226.440243055556</v>
      </c>
      <c r="T3387" s="14">
        <f t="shared" si="367"/>
        <v>41274.541666666664</v>
      </c>
      <c r="U3387" s="13" t="str">
        <f t="shared" si="368"/>
        <v>Nov</v>
      </c>
      <c r="V3387" t="str">
        <f t="shared" si="369"/>
        <v>Dec</v>
      </c>
      <c r="W3387" t="str">
        <f t="shared" si="370"/>
        <v>2012</v>
      </c>
    </row>
    <row r="3388" spans="1:23" ht="30" x14ac:dyDescent="0.2">
      <c r="A3388">
        <v>2524</v>
      </c>
      <c r="B3388" s="3" t="s">
        <v>2524</v>
      </c>
      <c r="C3388" s="3" t="s">
        <v>6634</v>
      </c>
      <c r="D3388">
        <v>7500</v>
      </c>
      <c r="E3388">
        <v>7620</v>
      </c>
      <c r="F3388" t="s">
        <v>8219</v>
      </c>
      <c r="G3388" t="s">
        <v>8224</v>
      </c>
      <c r="H3388" t="s">
        <v>8246</v>
      </c>
      <c r="I3388">
        <v>1419136200</v>
      </c>
      <c r="J3388">
        <v>1416338557</v>
      </c>
      <c r="K3388" t="b">
        <v>0</v>
      </c>
      <c r="L3388">
        <v>43</v>
      </c>
      <c r="M3388" t="b">
        <v>1</v>
      </c>
      <c r="N3388" t="s">
        <v>8300</v>
      </c>
      <c r="O3388" s="8">
        <f t="shared" si="364"/>
        <v>101.6</v>
      </c>
      <c r="P3388" s="9">
        <f t="shared" si="365"/>
        <v>177.2093023255814</v>
      </c>
      <c r="Q3388" t="s">
        <v>8325</v>
      </c>
      <c r="R3388" t="s">
        <v>8354</v>
      </c>
      <c r="S3388" s="13">
        <f t="shared" si="366"/>
        <v>41961.599039351851</v>
      </c>
      <c r="T3388" s="14">
        <f t="shared" si="367"/>
        <v>41993.979166666664</v>
      </c>
      <c r="U3388" s="13" t="str">
        <f t="shared" si="368"/>
        <v>Nov</v>
      </c>
      <c r="V3388" t="str">
        <f t="shared" si="369"/>
        <v>Dec</v>
      </c>
      <c r="W3388" t="str">
        <f t="shared" si="370"/>
        <v>2014</v>
      </c>
    </row>
    <row r="3389" spans="1:23" ht="45" x14ac:dyDescent="0.2">
      <c r="A3389">
        <v>2526</v>
      </c>
      <c r="B3389" s="3" t="s">
        <v>2526</v>
      </c>
      <c r="C3389" s="3" t="s">
        <v>6636</v>
      </c>
      <c r="D3389">
        <v>4000</v>
      </c>
      <c r="E3389">
        <v>4518</v>
      </c>
      <c r="F3389" t="s">
        <v>8219</v>
      </c>
      <c r="G3389" t="s">
        <v>8224</v>
      </c>
      <c r="H3389" t="s">
        <v>8246</v>
      </c>
      <c r="I3389">
        <v>1418014740</v>
      </c>
      <c r="J3389">
        <v>1415585474</v>
      </c>
      <c r="K3389" t="b">
        <v>0</v>
      </c>
      <c r="L3389">
        <v>33</v>
      </c>
      <c r="M3389" t="b">
        <v>1</v>
      </c>
      <c r="N3389" t="s">
        <v>8300</v>
      </c>
      <c r="O3389" s="8">
        <f t="shared" si="364"/>
        <v>112.94999999999999</v>
      </c>
      <c r="P3389" s="9">
        <f t="shared" si="365"/>
        <v>136.90909090909091</v>
      </c>
      <c r="Q3389" t="s">
        <v>8325</v>
      </c>
      <c r="R3389" t="s">
        <v>8354</v>
      </c>
      <c r="S3389" s="13">
        <f t="shared" si="366"/>
        <v>41952.882800925923</v>
      </c>
      <c r="T3389" s="14">
        <f t="shared" si="367"/>
        <v>41980.999305555553</v>
      </c>
      <c r="U3389" s="13" t="str">
        <f t="shared" si="368"/>
        <v>Nov</v>
      </c>
      <c r="V3389" t="str">
        <f t="shared" si="369"/>
        <v>Dec</v>
      </c>
      <c r="W3389" t="str">
        <f t="shared" si="370"/>
        <v>2014</v>
      </c>
    </row>
    <row r="3390" spans="1:23" ht="60" x14ac:dyDescent="0.2">
      <c r="A3390">
        <v>2534</v>
      </c>
      <c r="B3390" s="3" t="s">
        <v>2534</v>
      </c>
      <c r="C3390" s="3" t="s">
        <v>6644</v>
      </c>
      <c r="D3390">
        <v>2000</v>
      </c>
      <c r="E3390">
        <v>2100</v>
      </c>
      <c r="F3390" t="s">
        <v>8219</v>
      </c>
      <c r="G3390" t="s">
        <v>8224</v>
      </c>
      <c r="H3390" t="s">
        <v>8246</v>
      </c>
      <c r="I3390">
        <v>1262325600</v>
      </c>
      <c r="J3390">
        <v>1257871712</v>
      </c>
      <c r="K3390" t="b">
        <v>0</v>
      </c>
      <c r="L3390">
        <v>14</v>
      </c>
      <c r="M3390" t="b">
        <v>1</v>
      </c>
      <c r="N3390" t="s">
        <v>8300</v>
      </c>
      <c r="O3390" s="8">
        <f t="shared" si="364"/>
        <v>105</v>
      </c>
      <c r="P3390" s="9">
        <f t="shared" si="365"/>
        <v>150</v>
      </c>
      <c r="Q3390" t="s">
        <v>8325</v>
      </c>
      <c r="R3390" t="s">
        <v>8354</v>
      </c>
      <c r="S3390" s="13">
        <f t="shared" si="366"/>
        <v>40127.492037037031</v>
      </c>
      <c r="T3390" s="14">
        <f t="shared" si="367"/>
        <v>40179.041666666664</v>
      </c>
      <c r="U3390" s="13" t="str">
        <f t="shared" si="368"/>
        <v>Nov</v>
      </c>
      <c r="V3390" t="str">
        <f t="shared" si="369"/>
        <v>Jan</v>
      </c>
      <c r="W3390" t="str">
        <f t="shared" si="370"/>
        <v>2009</v>
      </c>
    </row>
    <row r="3391" spans="1:23" ht="45" x14ac:dyDescent="0.2">
      <c r="A3391">
        <v>2556</v>
      </c>
      <c r="B3391" s="3" t="s">
        <v>2556</v>
      </c>
      <c r="C3391" s="3" t="s">
        <v>6666</v>
      </c>
      <c r="D3391">
        <v>745</v>
      </c>
      <c r="E3391">
        <v>786</v>
      </c>
      <c r="F3391" t="s">
        <v>8219</v>
      </c>
      <c r="G3391" t="s">
        <v>8224</v>
      </c>
      <c r="H3391" t="s">
        <v>8246</v>
      </c>
      <c r="I3391">
        <v>1356392857</v>
      </c>
      <c r="J3391">
        <v>1352504857</v>
      </c>
      <c r="K3391" t="b">
        <v>0</v>
      </c>
      <c r="L3391">
        <v>34</v>
      </c>
      <c r="M3391" t="b">
        <v>1</v>
      </c>
      <c r="N3391" t="s">
        <v>8300</v>
      </c>
      <c r="O3391" s="8">
        <f t="shared" si="364"/>
        <v>105.50335570469798</v>
      </c>
      <c r="P3391" s="9">
        <f t="shared" si="365"/>
        <v>23.117647058823529</v>
      </c>
      <c r="Q3391" t="s">
        <v>8325</v>
      </c>
      <c r="R3391" t="s">
        <v>8354</v>
      </c>
      <c r="S3391" s="13">
        <f t="shared" si="366"/>
        <v>41222.783067129625</v>
      </c>
      <c r="T3391" s="14">
        <f t="shared" si="367"/>
        <v>41267.783067129625</v>
      </c>
      <c r="U3391" s="13" t="str">
        <f t="shared" si="368"/>
        <v>Nov</v>
      </c>
      <c r="V3391" t="str">
        <f t="shared" si="369"/>
        <v>Dec</v>
      </c>
      <c r="W3391" t="str">
        <f t="shared" si="370"/>
        <v>2012</v>
      </c>
    </row>
    <row r="3392" spans="1:23" ht="45" x14ac:dyDescent="0.2">
      <c r="A3392">
        <v>2611</v>
      </c>
      <c r="B3392" s="3" t="s">
        <v>2611</v>
      </c>
      <c r="C3392" s="3" t="s">
        <v>6721</v>
      </c>
      <c r="D3392">
        <v>11000</v>
      </c>
      <c r="E3392">
        <v>306970</v>
      </c>
      <c r="F3392" t="s">
        <v>8219</v>
      </c>
      <c r="G3392" t="s">
        <v>8236</v>
      </c>
      <c r="H3392" t="s">
        <v>8249</v>
      </c>
      <c r="I3392">
        <v>1483397940</v>
      </c>
      <c r="J3392">
        <v>1480493014</v>
      </c>
      <c r="K3392" t="b">
        <v>1</v>
      </c>
      <c r="L3392">
        <v>3663</v>
      </c>
      <c r="M3392" t="b">
        <v>1</v>
      </c>
      <c r="N3392" t="s">
        <v>8301</v>
      </c>
      <c r="O3392" s="8">
        <f t="shared" si="364"/>
        <v>2790.6363636363635</v>
      </c>
      <c r="P3392" s="9">
        <f t="shared" si="365"/>
        <v>83.802893802893806</v>
      </c>
      <c r="Q3392" t="s">
        <v>8319</v>
      </c>
      <c r="R3392" t="s">
        <v>8355</v>
      </c>
      <c r="S3392" s="13">
        <f t="shared" si="366"/>
        <v>42704.127476851849</v>
      </c>
      <c r="T3392" s="14">
        <f t="shared" si="367"/>
        <v>42737.749305555553</v>
      </c>
      <c r="U3392" s="13" t="str">
        <f t="shared" si="368"/>
        <v>Nov</v>
      </c>
      <c r="V3392" t="str">
        <f t="shared" si="369"/>
        <v>Jan</v>
      </c>
      <c r="W3392" t="str">
        <f t="shared" si="370"/>
        <v>2016</v>
      </c>
    </row>
    <row r="3393" spans="1:23" ht="45" x14ac:dyDescent="0.2">
      <c r="A3393">
        <v>2622</v>
      </c>
      <c r="B3393" s="3" t="s">
        <v>2622</v>
      </c>
      <c r="C3393" s="3" t="s">
        <v>6732</v>
      </c>
      <c r="D3393">
        <v>1500</v>
      </c>
      <c r="E3393">
        <v>1967.76</v>
      </c>
      <c r="F3393" t="s">
        <v>8219</v>
      </c>
      <c r="G3393" t="s">
        <v>8237</v>
      </c>
      <c r="H3393" t="s">
        <v>8249</v>
      </c>
      <c r="I3393">
        <v>1483120216</v>
      </c>
      <c r="J3393">
        <v>1479232216</v>
      </c>
      <c r="K3393" t="b">
        <v>0</v>
      </c>
      <c r="L3393">
        <v>74</v>
      </c>
      <c r="M3393" t="b">
        <v>1</v>
      </c>
      <c r="N3393" t="s">
        <v>8301</v>
      </c>
      <c r="O3393" s="8">
        <f t="shared" si="364"/>
        <v>131.184</v>
      </c>
      <c r="P3393" s="9">
        <f t="shared" si="365"/>
        <v>26.591351351351353</v>
      </c>
      <c r="Q3393" t="s">
        <v>8319</v>
      </c>
      <c r="R3393" t="s">
        <v>8355</v>
      </c>
      <c r="S3393" s="13">
        <f t="shared" si="366"/>
        <v>42689.534907407404</v>
      </c>
      <c r="T3393" s="14">
        <f t="shared" si="367"/>
        <v>42734.534907407404</v>
      </c>
      <c r="U3393" s="13" t="str">
        <f t="shared" si="368"/>
        <v>Nov</v>
      </c>
      <c r="V3393" t="str">
        <f t="shared" si="369"/>
        <v>Dec</v>
      </c>
      <c r="W3393" t="str">
        <f t="shared" si="370"/>
        <v>2016</v>
      </c>
    </row>
    <row r="3394" spans="1:23" ht="45" x14ac:dyDescent="0.2">
      <c r="A3394">
        <v>2623</v>
      </c>
      <c r="B3394" s="3" t="s">
        <v>2623</v>
      </c>
      <c r="C3394" s="3" t="s">
        <v>6733</v>
      </c>
      <c r="D3394">
        <v>2000</v>
      </c>
      <c r="E3394">
        <v>2280</v>
      </c>
      <c r="F3394" t="s">
        <v>8219</v>
      </c>
      <c r="G3394" t="s">
        <v>8224</v>
      </c>
      <c r="H3394" t="s">
        <v>8246</v>
      </c>
      <c r="I3394">
        <v>1480658966</v>
      </c>
      <c r="J3394">
        <v>1479449366</v>
      </c>
      <c r="K3394" t="b">
        <v>0</v>
      </c>
      <c r="L3394">
        <v>62</v>
      </c>
      <c r="M3394" t="b">
        <v>1</v>
      </c>
      <c r="N3394" t="s">
        <v>8301</v>
      </c>
      <c r="O3394" s="8">
        <f t="shared" ref="O3394:O3457" si="371">(E3394/D3394)*100</f>
        <v>113.99999999999999</v>
      </c>
      <c r="P3394" s="9">
        <f t="shared" ref="P3394:P3457" si="372">IFERROR(E3394/L3394,0)</f>
        <v>36.774193548387096</v>
      </c>
      <c r="Q3394" t="s">
        <v>8319</v>
      </c>
      <c r="R3394" t="s">
        <v>8355</v>
      </c>
      <c r="S3394" s="13">
        <f t="shared" ref="S3394:S3457" si="373">(J3394/86400)+25569+(-5/24)</f>
        <v>42692.048217592594</v>
      </c>
      <c r="T3394" s="14">
        <f t="shared" ref="T3394:T3457" si="374">(I3394/86400)+25569+(-5/24)</f>
        <v>42706.048217592594</v>
      </c>
      <c r="U3394" s="13" t="str">
        <f t="shared" ref="U3394:U3457" si="375">TEXT((S3394),"mmm")</f>
        <v>Nov</v>
      </c>
      <c r="V3394" t="str">
        <f t="shared" ref="V3394:V3457" si="376">TEXT((T3394),"mmm")</f>
        <v>Dec</v>
      </c>
      <c r="W3394" t="str">
        <f t="shared" ref="W3394:W3457" si="377">TEXT((S3394),"yyyy")</f>
        <v>2016</v>
      </c>
    </row>
    <row r="3395" spans="1:23" ht="30" x14ac:dyDescent="0.2">
      <c r="A3395">
        <v>2628</v>
      </c>
      <c r="B3395" s="3" t="s">
        <v>2628</v>
      </c>
      <c r="C3395" s="3" t="s">
        <v>6738</v>
      </c>
      <c r="D3395">
        <v>839</v>
      </c>
      <c r="E3395">
        <v>926</v>
      </c>
      <c r="F3395" t="s">
        <v>8219</v>
      </c>
      <c r="G3395" t="s">
        <v>8224</v>
      </c>
      <c r="H3395" t="s">
        <v>8246</v>
      </c>
      <c r="I3395">
        <v>1417389067</v>
      </c>
      <c r="J3395">
        <v>1415661067</v>
      </c>
      <c r="K3395" t="b">
        <v>0</v>
      </c>
      <c r="L3395">
        <v>21</v>
      </c>
      <c r="M3395" t="b">
        <v>1</v>
      </c>
      <c r="N3395" t="s">
        <v>8301</v>
      </c>
      <c r="O3395" s="8">
        <f t="shared" si="371"/>
        <v>110.36948748510132</v>
      </c>
      <c r="P3395" s="9">
        <f t="shared" si="372"/>
        <v>44.095238095238095</v>
      </c>
      <c r="Q3395" t="s">
        <v>8319</v>
      </c>
      <c r="R3395" t="s">
        <v>8355</v>
      </c>
      <c r="S3395" s="13">
        <f t="shared" si="373"/>
        <v>41953.757719907408</v>
      </c>
      <c r="T3395" s="14">
        <f t="shared" si="374"/>
        <v>41973.757719907408</v>
      </c>
      <c r="U3395" s="13" t="str">
        <f t="shared" si="375"/>
        <v>Nov</v>
      </c>
      <c r="V3395" t="str">
        <f t="shared" si="376"/>
        <v>Nov</v>
      </c>
      <c r="W3395" t="str">
        <f t="shared" si="377"/>
        <v>2014</v>
      </c>
    </row>
    <row r="3396" spans="1:23" ht="45" x14ac:dyDescent="0.2">
      <c r="A3396">
        <v>2664</v>
      </c>
      <c r="B3396" s="3" t="s">
        <v>2664</v>
      </c>
      <c r="C3396" s="3" t="s">
        <v>6774</v>
      </c>
      <c r="D3396">
        <v>17500</v>
      </c>
      <c r="E3396">
        <v>18100</v>
      </c>
      <c r="F3396" t="s">
        <v>8219</v>
      </c>
      <c r="G3396" t="s">
        <v>8224</v>
      </c>
      <c r="H3396" t="s">
        <v>8246</v>
      </c>
      <c r="I3396">
        <v>1449644340</v>
      </c>
      <c r="J3396">
        <v>1446683797</v>
      </c>
      <c r="K3396" t="b">
        <v>0</v>
      </c>
      <c r="L3396">
        <v>104</v>
      </c>
      <c r="M3396" t="b">
        <v>1</v>
      </c>
      <c r="N3396" t="s">
        <v>8302</v>
      </c>
      <c r="O3396" s="8">
        <f t="shared" si="371"/>
        <v>103.42857142857143</v>
      </c>
      <c r="P3396" s="9">
        <f t="shared" si="372"/>
        <v>174.03846153846155</v>
      </c>
      <c r="Q3396" t="s">
        <v>8319</v>
      </c>
      <c r="R3396" t="s">
        <v>8356</v>
      </c>
      <c r="S3396" s="13">
        <f t="shared" si="373"/>
        <v>42312.817094907405</v>
      </c>
      <c r="T3396" s="14">
        <f t="shared" si="374"/>
        <v>42347.082638888889</v>
      </c>
      <c r="U3396" s="13" t="str">
        <f t="shared" si="375"/>
        <v>Nov</v>
      </c>
      <c r="V3396" t="str">
        <f t="shared" si="376"/>
        <v>Dec</v>
      </c>
      <c r="W3396" t="str">
        <f t="shared" si="377"/>
        <v>2015</v>
      </c>
    </row>
    <row r="3397" spans="1:23" ht="45" x14ac:dyDescent="0.2">
      <c r="A3397">
        <v>2669</v>
      </c>
      <c r="B3397" s="3" t="s">
        <v>2669</v>
      </c>
      <c r="C3397" s="3" t="s">
        <v>6779</v>
      </c>
      <c r="D3397">
        <v>800</v>
      </c>
      <c r="E3397">
        <v>1001</v>
      </c>
      <c r="F3397" t="s">
        <v>8219</v>
      </c>
      <c r="G3397" t="s">
        <v>8224</v>
      </c>
      <c r="H3397" t="s">
        <v>8246</v>
      </c>
      <c r="I3397">
        <v>1452387096</v>
      </c>
      <c r="J3397">
        <v>1447203096</v>
      </c>
      <c r="K3397" t="b">
        <v>0</v>
      </c>
      <c r="L3397">
        <v>11</v>
      </c>
      <c r="M3397" t="b">
        <v>1</v>
      </c>
      <c r="N3397" t="s">
        <v>8302</v>
      </c>
      <c r="O3397" s="8">
        <f t="shared" si="371"/>
        <v>125.125</v>
      </c>
      <c r="P3397" s="9">
        <f t="shared" si="372"/>
        <v>91</v>
      </c>
      <c r="Q3397" t="s">
        <v>8319</v>
      </c>
      <c r="R3397" t="s">
        <v>8356</v>
      </c>
      <c r="S3397" s="13">
        <f t="shared" si="373"/>
        <v>42318.827499999992</v>
      </c>
      <c r="T3397" s="14">
        <f t="shared" si="374"/>
        <v>42378.827499999992</v>
      </c>
      <c r="U3397" s="13" t="str">
        <f t="shared" si="375"/>
        <v>Nov</v>
      </c>
      <c r="V3397" t="str">
        <f t="shared" si="376"/>
        <v>Jan</v>
      </c>
      <c r="W3397" t="str">
        <f t="shared" si="377"/>
        <v>2015</v>
      </c>
    </row>
    <row r="3398" spans="1:23" ht="45" x14ac:dyDescent="0.2">
      <c r="A3398">
        <v>2713</v>
      </c>
      <c r="B3398" s="3" t="s">
        <v>2713</v>
      </c>
      <c r="C3398" s="3" t="s">
        <v>6823</v>
      </c>
      <c r="D3398">
        <v>150000</v>
      </c>
      <c r="E3398">
        <v>153362</v>
      </c>
      <c r="F3398" t="s">
        <v>8219</v>
      </c>
      <c r="G3398" t="s">
        <v>8224</v>
      </c>
      <c r="H3398" t="s">
        <v>8246</v>
      </c>
      <c r="I3398">
        <v>1450971684</v>
      </c>
      <c r="J3398">
        <v>1447515684</v>
      </c>
      <c r="K3398" t="b">
        <v>1</v>
      </c>
      <c r="L3398">
        <v>1420</v>
      </c>
      <c r="M3398" t="b">
        <v>1</v>
      </c>
      <c r="N3398" t="s">
        <v>8303</v>
      </c>
      <c r="O3398" s="8">
        <f t="shared" si="371"/>
        <v>102.24133333333334</v>
      </c>
      <c r="P3398" s="9">
        <f t="shared" si="372"/>
        <v>108.00140845070422</v>
      </c>
      <c r="Q3398" t="s">
        <v>8317</v>
      </c>
      <c r="R3398" t="s">
        <v>8357</v>
      </c>
      <c r="S3398" s="13">
        <f t="shared" si="373"/>
        <v>42322.445416666662</v>
      </c>
      <c r="T3398" s="14">
        <f t="shared" si="374"/>
        <v>42362.445416666662</v>
      </c>
      <c r="U3398" s="13" t="str">
        <f t="shared" si="375"/>
        <v>Nov</v>
      </c>
      <c r="V3398" t="str">
        <f t="shared" si="376"/>
        <v>Dec</v>
      </c>
      <c r="W3398" t="str">
        <f t="shared" si="377"/>
        <v>2015</v>
      </c>
    </row>
    <row r="3399" spans="1:23" ht="45" x14ac:dyDescent="0.2">
      <c r="A3399">
        <v>2722</v>
      </c>
      <c r="B3399" s="3" t="s">
        <v>2722</v>
      </c>
      <c r="C3399" s="3" t="s">
        <v>6832</v>
      </c>
      <c r="D3399">
        <v>5000</v>
      </c>
      <c r="E3399">
        <v>12627</v>
      </c>
      <c r="F3399" t="s">
        <v>8219</v>
      </c>
      <c r="G3399" t="s">
        <v>8224</v>
      </c>
      <c r="H3399" t="s">
        <v>8246</v>
      </c>
      <c r="I3399">
        <v>1485722053</v>
      </c>
      <c r="J3399">
        <v>1480538053</v>
      </c>
      <c r="K3399" t="b">
        <v>0</v>
      </c>
      <c r="L3399">
        <v>185</v>
      </c>
      <c r="M3399" t="b">
        <v>1</v>
      </c>
      <c r="N3399" t="s">
        <v>8295</v>
      </c>
      <c r="O3399" s="8">
        <f t="shared" si="371"/>
        <v>252.54</v>
      </c>
      <c r="P3399" s="9">
        <f t="shared" si="372"/>
        <v>68.254054054054052</v>
      </c>
      <c r="Q3399" t="s">
        <v>8319</v>
      </c>
      <c r="R3399" t="s">
        <v>8349</v>
      </c>
      <c r="S3399" s="13">
        <f t="shared" si="373"/>
        <v>42704.64876157407</v>
      </c>
      <c r="T3399" s="14">
        <f t="shared" si="374"/>
        <v>42764.64876157407</v>
      </c>
      <c r="U3399" s="13" t="str">
        <f t="shared" si="375"/>
        <v>Nov</v>
      </c>
      <c r="V3399" t="str">
        <f t="shared" si="376"/>
        <v>Jan</v>
      </c>
      <c r="W3399" t="str">
        <f t="shared" si="377"/>
        <v>2016</v>
      </c>
    </row>
    <row r="3400" spans="1:23" ht="45" x14ac:dyDescent="0.2">
      <c r="A3400">
        <v>2723</v>
      </c>
      <c r="B3400" s="3" t="s">
        <v>2723</v>
      </c>
      <c r="C3400" s="3" t="s">
        <v>6833</v>
      </c>
      <c r="D3400">
        <v>12000</v>
      </c>
      <c r="E3400">
        <v>16806</v>
      </c>
      <c r="F3400" t="s">
        <v>8219</v>
      </c>
      <c r="G3400" t="s">
        <v>8224</v>
      </c>
      <c r="H3400" t="s">
        <v>8246</v>
      </c>
      <c r="I3400">
        <v>1420060088</v>
      </c>
      <c r="J3400">
        <v>1414872488</v>
      </c>
      <c r="K3400" t="b">
        <v>0</v>
      </c>
      <c r="L3400">
        <v>176</v>
      </c>
      <c r="M3400" t="b">
        <v>1</v>
      </c>
      <c r="N3400" t="s">
        <v>8295</v>
      </c>
      <c r="O3400" s="8">
        <f t="shared" si="371"/>
        <v>140.05000000000001</v>
      </c>
      <c r="P3400" s="9">
        <f t="shared" si="372"/>
        <v>95.48863636363636</v>
      </c>
      <c r="Q3400" t="s">
        <v>8319</v>
      </c>
      <c r="R3400" t="s">
        <v>8349</v>
      </c>
      <c r="S3400" s="13">
        <f t="shared" si="373"/>
        <v>41944.630648148144</v>
      </c>
      <c r="T3400" s="14">
        <f t="shared" si="374"/>
        <v>42004.672314814808</v>
      </c>
      <c r="U3400" s="13" t="str">
        <f t="shared" si="375"/>
        <v>Nov</v>
      </c>
      <c r="V3400" t="str">
        <f t="shared" si="376"/>
        <v>Dec</v>
      </c>
      <c r="W3400" t="str">
        <f t="shared" si="377"/>
        <v>2014</v>
      </c>
    </row>
    <row r="3401" spans="1:23" ht="30" x14ac:dyDescent="0.2">
      <c r="A3401">
        <v>2728</v>
      </c>
      <c r="B3401" s="3" t="s">
        <v>2728</v>
      </c>
      <c r="C3401" s="3" t="s">
        <v>6838</v>
      </c>
      <c r="D3401">
        <v>15000</v>
      </c>
      <c r="E3401">
        <v>30274</v>
      </c>
      <c r="F3401" t="s">
        <v>8219</v>
      </c>
      <c r="G3401" t="s">
        <v>8224</v>
      </c>
      <c r="H3401" t="s">
        <v>8246</v>
      </c>
      <c r="I3401">
        <v>1451485434</v>
      </c>
      <c r="J3401">
        <v>1448461434</v>
      </c>
      <c r="K3401" t="b">
        <v>0</v>
      </c>
      <c r="L3401">
        <v>392</v>
      </c>
      <c r="M3401" t="b">
        <v>1</v>
      </c>
      <c r="N3401" t="s">
        <v>8295</v>
      </c>
      <c r="O3401" s="8">
        <f t="shared" si="371"/>
        <v>201.82666666666668</v>
      </c>
      <c r="P3401" s="9">
        <f t="shared" si="372"/>
        <v>77.229591836734699</v>
      </c>
      <c r="Q3401" t="s">
        <v>8319</v>
      </c>
      <c r="R3401" t="s">
        <v>8349</v>
      </c>
      <c r="S3401" s="13">
        <f t="shared" si="373"/>
        <v>42333.391597222224</v>
      </c>
      <c r="T3401" s="14">
        <f t="shared" si="374"/>
        <v>42368.391597222224</v>
      </c>
      <c r="U3401" s="13" t="str">
        <f t="shared" si="375"/>
        <v>Nov</v>
      </c>
      <c r="V3401" t="str">
        <f t="shared" si="376"/>
        <v>Dec</v>
      </c>
      <c r="W3401" t="str">
        <f t="shared" si="377"/>
        <v>2015</v>
      </c>
    </row>
    <row r="3402" spans="1:23" ht="45" x14ac:dyDescent="0.2">
      <c r="A3402">
        <v>2800</v>
      </c>
      <c r="B3402" s="3" t="s">
        <v>2800</v>
      </c>
      <c r="C3402" s="3" t="s">
        <v>6910</v>
      </c>
      <c r="D3402">
        <v>1000</v>
      </c>
      <c r="E3402">
        <v>1330</v>
      </c>
      <c r="F3402" t="s">
        <v>8219</v>
      </c>
      <c r="G3402" t="s">
        <v>8225</v>
      </c>
      <c r="H3402" t="s">
        <v>8247</v>
      </c>
      <c r="I3402">
        <v>1420377366</v>
      </c>
      <c r="J3402">
        <v>1415193366</v>
      </c>
      <c r="K3402" t="b">
        <v>0</v>
      </c>
      <c r="L3402">
        <v>31</v>
      </c>
      <c r="M3402" t="b">
        <v>1</v>
      </c>
      <c r="N3402" t="s">
        <v>8271</v>
      </c>
      <c r="O3402" s="8">
        <f t="shared" si="371"/>
        <v>133</v>
      </c>
      <c r="P3402" s="9">
        <f t="shared" si="372"/>
        <v>42.903225806451616</v>
      </c>
      <c r="Q3402" t="s">
        <v>8317</v>
      </c>
      <c r="R3402" t="s">
        <v>8318</v>
      </c>
      <c r="S3402" s="13">
        <f t="shared" si="373"/>
        <v>41948.344513888886</v>
      </c>
      <c r="T3402" s="14">
        <f t="shared" si="374"/>
        <v>42008.344513888886</v>
      </c>
      <c r="U3402" s="13" t="str">
        <f t="shared" si="375"/>
        <v>Nov</v>
      </c>
      <c r="V3402" t="str">
        <f t="shared" si="376"/>
        <v>Jan</v>
      </c>
      <c r="W3402" t="str">
        <f t="shared" si="377"/>
        <v>2014</v>
      </c>
    </row>
    <row r="3403" spans="1:23" ht="45" x14ac:dyDescent="0.2">
      <c r="A3403">
        <v>2813</v>
      </c>
      <c r="B3403" s="3" t="s">
        <v>2813</v>
      </c>
      <c r="C3403" s="3" t="s">
        <v>6923</v>
      </c>
      <c r="D3403">
        <v>2800</v>
      </c>
      <c r="E3403">
        <v>3572.12</v>
      </c>
      <c r="F3403" t="s">
        <v>8219</v>
      </c>
      <c r="G3403" t="s">
        <v>8224</v>
      </c>
      <c r="H3403" t="s">
        <v>8246</v>
      </c>
      <c r="I3403">
        <v>1481737761</v>
      </c>
      <c r="J3403">
        <v>1479577761</v>
      </c>
      <c r="K3403" t="b">
        <v>0</v>
      </c>
      <c r="L3403">
        <v>96</v>
      </c>
      <c r="M3403" t="b">
        <v>1</v>
      </c>
      <c r="N3403" t="s">
        <v>8271</v>
      </c>
      <c r="O3403" s="8">
        <f t="shared" si="371"/>
        <v>127.57571428571428</v>
      </c>
      <c r="P3403" s="9">
        <f t="shared" si="372"/>
        <v>37.209583333333335</v>
      </c>
      <c r="Q3403" t="s">
        <v>8317</v>
      </c>
      <c r="R3403" t="s">
        <v>8318</v>
      </c>
      <c r="S3403" s="13">
        <f t="shared" si="373"/>
        <v>42693.534270833326</v>
      </c>
      <c r="T3403" s="14">
        <f t="shared" si="374"/>
        <v>42718.534270833326</v>
      </c>
      <c r="U3403" s="13" t="str">
        <f t="shared" si="375"/>
        <v>Nov</v>
      </c>
      <c r="V3403" t="str">
        <f t="shared" si="376"/>
        <v>Dec</v>
      </c>
      <c r="W3403" t="str">
        <f t="shared" si="377"/>
        <v>2016</v>
      </c>
    </row>
    <row r="3404" spans="1:23" ht="45" x14ac:dyDescent="0.2">
      <c r="A3404">
        <v>2825</v>
      </c>
      <c r="B3404" s="3" t="s">
        <v>2825</v>
      </c>
      <c r="C3404" s="3" t="s">
        <v>6935</v>
      </c>
      <c r="D3404">
        <v>3000</v>
      </c>
      <c r="E3404">
        <v>3100</v>
      </c>
      <c r="F3404" t="s">
        <v>8219</v>
      </c>
      <c r="G3404" t="s">
        <v>8225</v>
      </c>
      <c r="H3404" t="s">
        <v>8247</v>
      </c>
      <c r="I3404">
        <v>1449255686</v>
      </c>
      <c r="J3404">
        <v>1446663686</v>
      </c>
      <c r="K3404" t="b">
        <v>0</v>
      </c>
      <c r="L3404">
        <v>51</v>
      </c>
      <c r="M3404" t="b">
        <v>1</v>
      </c>
      <c r="N3404" t="s">
        <v>8271</v>
      </c>
      <c r="O3404" s="8">
        <f t="shared" si="371"/>
        <v>103.33333333333334</v>
      </c>
      <c r="P3404" s="9">
        <f t="shared" si="372"/>
        <v>60.784313725490193</v>
      </c>
      <c r="Q3404" t="s">
        <v>8317</v>
      </c>
      <c r="R3404" t="s">
        <v>8318</v>
      </c>
      <c r="S3404" s="13">
        <f t="shared" si="373"/>
        <v>42312.584328703706</v>
      </c>
      <c r="T3404" s="14">
        <f t="shared" si="374"/>
        <v>42342.584328703706</v>
      </c>
      <c r="U3404" s="13" t="str">
        <f t="shared" si="375"/>
        <v>Nov</v>
      </c>
      <c r="V3404" t="str">
        <f t="shared" si="376"/>
        <v>Dec</v>
      </c>
      <c r="W3404" t="str">
        <f t="shared" si="377"/>
        <v>2015</v>
      </c>
    </row>
    <row r="3405" spans="1:23" ht="45" x14ac:dyDescent="0.2">
      <c r="A3405">
        <v>2835</v>
      </c>
      <c r="B3405" s="3" t="s">
        <v>2835</v>
      </c>
      <c r="C3405" s="3" t="s">
        <v>6945</v>
      </c>
      <c r="D3405">
        <v>1000</v>
      </c>
      <c r="E3405">
        <v>1870.99</v>
      </c>
      <c r="F3405" t="s">
        <v>8219</v>
      </c>
      <c r="G3405" t="s">
        <v>8225</v>
      </c>
      <c r="H3405" t="s">
        <v>8247</v>
      </c>
      <c r="I3405">
        <v>1449273600</v>
      </c>
      <c r="J3405">
        <v>1446742417</v>
      </c>
      <c r="K3405" t="b">
        <v>0</v>
      </c>
      <c r="L3405">
        <v>93</v>
      </c>
      <c r="M3405" t="b">
        <v>1</v>
      </c>
      <c r="N3405" t="s">
        <v>8271</v>
      </c>
      <c r="O3405" s="8">
        <f t="shared" si="371"/>
        <v>187.09899999999999</v>
      </c>
      <c r="P3405" s="9">
        <f t="shared" si="372"/>
        <v>20.118172043010752</v>
      </c>
      <c r="Q3405" t="s">
        <v>8317</v>
      </c>
      <c r="R3405" t="s">
        <v>8318</v>
      </c>
      <c r="S3405" s="13">
        <f t="shared" si="373"/>
        <v>42313.495567129627</v>
      </c>
      <c r="T3405" s="14">
        <f t="shared" si="374"/>
        <v>42342.791666666664</v>
      </c>
      <c r="U3405" s="13" t="str">
        <f t="shared" si="375"/>
        <v>Nov</v>
      </c>
      <c r="V3405" t="str">
        <f t="shared" si="376"/>
        <v>Dec</v>
      </c>
      <c r="W3405" t="str">
        <f t="shared" si="377"/>
        <v>2015</v>
      </c>
    </row>
    <row r="3406" spans="1:23" ht="30" x14ac:dyDescent="0.2">
      <c r="A3406">
        <v>2972</v>
      </c>
      <c r="B3406" s="3" t="s">
        <v>2972</v>
      </c>
      <c r="C3406" s="3" t="s">
        <v>7082</v>
      </c>
      <c r="D3406">
        <v>2000</v>
      </c>
      <c r="E3406">
        <v>2107</v>
      </c>
      <c r="F3406" t="s">
        <v>8219</v>
      </c>
      <c r="G3406" t="s">
        <v>8224</v>
      </c>
      <c r="H3406" t="s">
        <v>8246</v>
      </c>
      <c r="I3406">
        <v>1480899600</v>
      </c>
      <c r="J3406">
        <v>1479609520</v>
      </c>
      <c r="K3406" t="b">
        <v>0</v>
      </c>
      <c r="L3406">
        <v>17</v>
      </c>
      <c r="M3406" t="b">
        <v>1</v>
      </c>
      <c r="N3406" t="s">
        <v>8271</v>
      </c>
      <c r="O3406" s="8">
        <f t="shared" si="371"/>
        <v>105.35000000000001</v>
      </c>
      <c r="P3406" s="9">
        <f t="shared" si="372"/>
        <v>123.94117647058823</v>
      </c>
      <c r="Q3406" t="s">
        <v>8317</v>
      </c>
      <c r="R3406" t="s">
        <v>8318</v>
      </c>
      <c r="S3406" s="13">
        <f t="shared" si="373"/>
        <v>42693.90185185185</v>
      </c>
      <c r="T3406" s="14">
        <f t="shared" si="374"/>
        <v>42708.833333333336</v>
      </c>
      <c r="U3406" s="13" t="str">
        <f t="shared" si="375"/>
        <v>Nov</v>
      </c>
      <c r="V3406" t="str">
        <f t="shared" si="376"/>
        <v>Dec</v>
      </c>
      <c r="W3406" t="str">
        <f t="shared" si="377"/>
        <v>2016</v>
      </c>
    </row>
    <row r="3407" spans="1:23" x14ac:dyDescent="0.2">
      <c r="A3407">
        <v>2989</v>
      </c>
      <c r="B3407" s="3" t="s">
        <v>2989</v>
      </c>
      <c r="C3407" s="3" t="s">
        <v>7099</v>
      </c>
      <c r="D3407">
        <v>20000</v>
      </c>
      <c r="E3407">
        <v>35307</v>
      </c>
      <c r="F3407" t="s">
        <v>8219</v>
      </c>
      <c r="G3407" t="s">
        <v>8224</v>
      </c>
      <c r="H3407" t="s">
        <v>8246</v>
      </c>
      <c r="I3407">
        <v>1450673940</v>
      </c>
      <c r="J3407">
        <v>1448756962</v>
      </c>
      <c r="K3407" t="b">
        <v>0</v>
      </c>
      <c r="L3407">
        <v>364</v>
      </c>
      <c r="M3407" t="b">
        <v>1</v>
      </c>
      <c r="N3407" t="s">
        <v>8303</v>
      </c>
      <c r="O3407" s="8">
        <f t="shared" si="371"/>
        <v>176.535</v>
      </c>
      <c r="P3407" s="9">
        <f t="shared" si="372"/>
        <v>96.997252747252745</v>
      </c>
      <c r="Q3407" t="s">
        <v>8317</v>
      </c>
      <c r="R3407" t="s">
        <v>8357</v>
      </c>
      <c r="S3407" s="13">
        <f t="shared" si="373"/>
        <v>42336.812060185184</v>
      </c>
      <c r="T3407" s="14">
        <f t="shared" si="374"/>
        <v>42358.999305555553</v>
      </c>
      <c r="U3407" s="13" t="str">
        <f t="shared" si="375"/>
        <v>Nov</v>
      </c>
      <c r="V3407" t="str">
        <f t="shared" si="376"/>
        <v>Dec</v>
      </c>
      <c r="W3407" t="str">
        <f t="shared" si="377"/>
        <v>2015</v>
      </c>
    </row>
    <row r="3408" spans="1:23" ht="30" x14ac:dyDescent="0.2">
      <c r="A3408">
        <v>3002</v>
      </c>
      <c r="B3408" s="3" t="s">
        <v>3002</v>
      </c>
      <c r="C3408" s="3" t="s">
        <v>7112</v>
      </c>
      <c r="D3408">
        <v>7000</v>
      </c>
      <c r="E3408">
        <v>7595.43</v>
      </c>
      <c r="F3408" t="s">
        <v>8219</v>
      </c>
      <c r="G3408" t="s">
        <v>8224</v>
      </c>
      <c r="H3408" t="s">
        <v>8246</v>
      </c>
      <c r="I3408">
        <v>1356552252</v>
      </c>
      <c r="J3408">
        <v>1353960252</v>
      </c>
      <c r="K3408" t="b">
        <v>0</v>
      </c>
      <c r="L3408">
        <v>104</v>
      </c>
      <c r="M3408" t="b">
        <v>1</v>
      </c>
      <c r="N3408" t="s">
        <v>8303</v>
      </c>
      <c r="O3408" s="8">
        <f t="shared" si="371"/>
        <v>108.50614285714286</v>
      </c>
      <c r="P3408" s="9">
        <f t="shared" si="372"/>
        <v>73.032980769230775</v>
      </c>
      <c r="Q3408" t="s">
        <v>8317</v>
      </c>
      <c r="R3408" t="s">
        <v>8357</v>
      </c>
      <c r="S3408" s="13">
        <f t="shared" si="373"/>
        <v>41239.627916666665</v>
      </c>
      <c r="T3408" s="14">
        <f t="shared" si="374"/>
        <v>41269.627916666665</v>
      </c>
      <c r="U3408" s="13" t="str">
        <f t="shared" si="375"/>
        <v>Nov</v>
      </c>
      <c r="V3408" t="str">
        <f t="shared" si="376"/>
        <v>Dec</v>
      </c>
      <c r="W3408" t="str">
        <f t="shared" si="377"/>
        <v>2012</v>
      </c>
    </row>
    <row r="3409" spans="1:23" ht="30" x14ac:dyDescent="0.2">
      <c r="A3409">
        <v>3006</v>
      </c>
      <c r="B3409" s="3" t="s">
        <v>3006</v>
      </c>
      <c r="C3409" s="3" t="s">
        <v>7116</v>
      </c>
      <c r="D3409">
        <v>8000</v>
      </c>
      <c r="E3409">
        <v>8620</v>
      </c>
      <c r="F3409" t="s">
        <v>8219</v>
      </c>
      <c r="G3409" t="s">
        <v>8229</v>
      </c>
      <c r="H3409" t="s">
        <v>8251</v>
      </c>
      <c r="I3409">
        <v>1418580591</v>
      </c>
      <c r="J3409">
        <v>1415988591</v>
      </c>
      <c r="K3409" t="b">
        <v>0</v>
      </c>
      <c r="L3409">
        <v>97</v>
      </c>
      <c r="M3409" t="b">
        <v>1</v>
      </c>
      <c r="N3409" t="s">
        <v>8303</v>
      </c>
      <c r="O3409" s="8">
        <f t="shared" si="371"/>
        <v>107.74999999999999</v>
      </c>
      <c r="P3409" s="9">
        <f t="shared" si="372"/>
        <v>88.865979381443296</v>
      </c>
      <c r="Q3409" t="s">
        <v>8317</v>
      </c>
      <c r="R3409" t="s">
        <v>8357</v>
      </c>
      <c r="S3409" s="13">
        <f t="shared" si="373"/>
        <v>41957.54850694444</v>
      </c>
      <c r="T3409" s="14">
        <f t="shared" si="374"/>
        <v>41987.54850694444</v>
      </c>
      <c r="U3409" s="13" t="str">
        <f t="shared" si="375"/>
        <v>Nov</v>
      </c>
      <c r="V3409" t="str">
        <f t="shared" si="376"/>
        <v>Dec</v>
      </c>
      <c r="W3409" t="str">
        <f t="shared" si="377"/>
        <v>2014</v>
      </c>
    </row>
    <row r="3410" spans="1:23" ht="45" x14ac:dyDescent="0.2">
      <c r="A3410">
        <v>3011</v>
      </c>
      <c r="B3410" s="3" t="s">
        <v>3011</v>
      </c>
      <c r="C3410" s="3" t="s">
        <v>7121</v>
      </c>
      <c r="D3410">
        <v>300</v>
      </c>
      <c r="E3410">
        <v>371</v>
      </c>
      <c r="F3410" t="s">
        <v>8219</v>
      </c>
      <c r="G3410" t="s">
        <v>8227</v>
      </c>
      <c r="H3410" t="s">
        <v>8249</v>
      </c>
      <c r="I3410">
        <v>1450911540</v>
      </c>
      <c r="J3410">
        <v>1448536516</v>
      </c>
      <c r="K3410" t="b">
        <v>0</v>
      </c>
      <c r="L3410">
        <v>25</v>
      </c>
      <c r="M3410" t="b">
        <v>1</v>
      </c>
      <c r="N3410" t="s">
        <v>8303</v>
      </c>
      <c r="O3410" s="8">
        <f t="shared" si="371"/>
        <v>123.66666666666666</v>
      </c>
      <c r="P3410" s="9">
        <f t="shared" si="372"/>
        <v>14.84</v>
      </c>
      <c r="Q3410" t="s">
        <v>8317</v>
      </c>
      <c r="R3410" t="s">
        <v>8357</v>
      </c>
      <c r="S3410" s="13">
        <f t="shared" si="373"/>
        <v>42334.260601851849</v>
      </c>
      <c r="T3410" s="14">
        <f t="shared" si="374"/>
        <v>42361.749305555553</v>
      </c>
      <c r="U3410" s="13" t="str">
        <f t="shared" si="375"/>
        <v>Nov</v>
      </c>
      <c r="V3410" t="str">
        <f t="shared" si="376"/>
        <v>Dec</v>
      </c>
      <c r="W3410" t="str">
        <f t="shared" si="377"/>
        <v>2015</v>
      </c>
    </row>
    <row r="3411" spans="1:23" ht="45" x14ac:dyDescent="0.2">
      <c r="A3411">
        <v>3149</v>
      </c>
      <c r="B3411" s="3" t="s">
        <v>3149</v>
      </c>
      <c r="C3411" s="3" t="s">
        <v>7259</v>
      </c>
      <c r="D3411">
        <v>1250</v>
      </c>
      <c r="E3411">
        <v>1300</v>
      </c>
      <c r="F3411" t="s">
        <v>8219</v>
      </c>
      <c r="G3411" t="s">
        <v>8224</v>
      </c>
      <c r="H3411" t="s">
        <v>8246</v>
      </c>
      <c r="I3411">
        <v>1354845600</v>
      </c>
      <c r="J3411">
        <v>1352766300</v>
      </c>
      <c r="K3411" t="b">
        <v>1</v>
      </c>
      <c r="L3411">
        <v>25</v>
      </c>
      <c r="M3411" t="b">
        <v>1</v>
      </c>
      <c r="N3411" t="s">
        <v>8271</v>
      </c>
      <c r="O3411" s="8">
        <f t="shared" si="371"/>
        <v>104</v>
      </c>
      <c r="P3411" s="9">
        <f t="shared" si="372"/>
        <v>52</v>
      </c>
      <c r="Q3411" t="s">
        <v>8317</v>
      </c>
      <c r="R3411" t="s">
        <v>8318</v>
      </c>
      <c r="S3411" s="13">
        <f t="shared" si="373"/>
        <v>41225.809027777774</v>
      </c>
      <c r="T3411" s="14">
        <f t="shared" si="374"/>
        <v>41249.875</v>
      </c>
      <c r="U3411" s="13" t="str">
        <f t="shared" si="375"/>
        <v>Nov</v>
      </c>
      <c r="V3411" t="str">
        <f t="shared" si="376"/>
        <v>Dec</v>
      </c>
      <c r="W3411" t="str">
        <f t="shared" si="377"/>
        <v>2012</v>
      </c>
    </row>
    <row r="3412" spans="1:23" ht="45" x14ac:dyDescent="0.2">
      <c r="A3412">
        <v>3155</v>
      </c>
      <c r="B3412" s="3" t="s">
        <v>3155</v>
      </c>
      <c r="C3412" s="3" t="s">
        <v>7265</v>
      </c>
      <c r="D3412">
        <v>5000</v>
      </c>
      <c r="E3412">
        <v>9425.23</v>
      </c>
      <c r="F3412" t="s">
        <v>8219</v>
      </c>
      <c r="G3412" t="s">
        <v>8225</v>
      </c>
      <c r="H3412" t="s">
        <v>8247</v>
      </c>
      <c r="I3412">
        <v>1356004725</v>
      </c>
      <c r="J3412">
        <v>1353412725</v>
      </c>
      <c r="K3412" t="b">
        <v>1</v>
      </c>
      <c r="L3412">
        <v>302</v>
      </c>
      <c r="M3412" t="b">
        <v>1</v>
      </c>
      <c r="N3412" t="s">
        <v>8271</v>
      </c>
      <c r="O3412" s="8">
        <f t="shared" si="371"/>
        <v>188.50460000000001</v>
      </c>
      <c r="P3412" s="9">
        <f t="shared" si="372"/>
        <v>31.209370860927152</v>
      </c>
      <c r="Q3412" t="s">
        <v>8317</v>
      </c>
      <c r="R3412" t="s">
        <v>8318</v>
      </c>
      <c r="S3412" s="13">
        <f t="shared" si="373"/>
        <v>41233.290798611109</v>
      </c>
      <c r="T3412" s="14">
        <f t="shared" si="374"/>
        <v>41263.290798611109</v>
      </c>
      <c r="U3412" s="13" t="str">
        <f t="shared" si="375"/>
        <v>Nov</v>
      </c>
      <c r="V3412" t="str">
        <f t="shared" si="376"/>
        <v>Dec</v>
      </c>
      <c r="W3412" t="str">
        <f t="shared" si="377"/>
        <v>2012</v>
      </c>
    </row>
    <row r="3413" spans="1:23" ht="30" x14ac:dyDescent="0.2">
      <c r="A3413">
        <v>3169</v>
      </c>
      <c r="B3413" s="3" t="s">
        <v>3169</v>
      </c>
      <c r="C3413" s="3" t="s">
        <v>7279</v>
      </c>
      <c r="D3413">
        <v>8000</v>
      </c>
      <c r="E3413">
        <v>8241</v>
      </c>
      <c r="F3413" t="s">
        <v>8219</v>
      </c>
      <c r="G3413" t="s">
        <v>8224</v>
      </c>
      <c r="H3413" t="s">
        <v>8246</v>
      </c>
      <c r="I3413">
        <v>1386910740</v>
      </c>
      <c r="J3413">
        <v>1384364561</v>
      </c>
      <c r="K3413" t="b">
        <v>1</v>
      </c>
      <c r="L3413">
        <v>82</v>
      </c>
      <c r="M3413" t="b">
        <v>1</v>
      </c>
      <c r="N3413" t="s">
        <v>8271</v>
      </c>
      <c r="O3413" s="8">
        <f t="shared" si="371"/>
        <v>103.01249999999999</v>
      </c>
      <c r="P3413" s="9">
        <f t="shared" si="372"/>
        <v>100.5</v>
      </c>
      <c r="Q3413" t="s">
        <v>8317</v>
      </c>
      <c r="R3413" t="s">
        <v>8318</v>
      </c>
      <c r="S3413" s="13">
        <f t="shared" si="373"/>
        <v>41591.529641203699</v>
      </c>
      <c r="T3413" s="14">
        <f t="shared" si="374"/>
        <v>41620.999305555553</v>
      </c>
      <c r="U3413" s="13" t="str">
        <f t="shared" si="375"/>
        <v>Nov</v>
      </c>
      <c r="V3413" t="str">
        <f t="shared" si="376"/>
        <v>Dec</v>
      </c>
      <c r="W3413" t="str">
        <f t="shared" si="377"/>
        <v>2013</v>
      </c>
    </row>
    <row r="3414" spans="1:23" ht="45" x14ac:dyDescent="0.2">
      <c r="A3414">
        <v>3214</v>
      </c>
      <c r="B3414" s="3" t="s">
        <v>3214</v>
      </c>
      <c r="C3414" s="3" t="s">
        <v>7324</v>
      </c>
      <c r="D3414">
        <v>12000</v>
      </c>
      <c r="E3414">
        <v>12256</v>
      </c>
      <c r="F3414" t="s">
        <v>8219</v>
      </c>
      <c r="G3414" t="s">
        <v>8225</v>
      </c>
      <c r="H3414" t="s">
        <v>8247</v>
      </c>
      <c r="I3414">
        <v>1452038100</v>
      </c>
      <c r="J3414">
        <v>1448823673</v>
      </c>
      <c r="K3414" t="b">
        <v>1</v>
      </c>
      <c r="L3414">
        <v>115</v>
      </c>
      <c r="M3414" t="b">
        <v>1</v>
      </c>
      <c r="N3414" t="s">
        <v>8271</v>
      </c>
      <c r="O3414" s="8">
        <f t="shared" si="371"/>
        <v>102.13333333333334</v>
      </c>
      <c r="P3414" s="9">
        <f t="shared" si="372"/>
        <v>106.57391304347826</v>
      </c>
      <c r="Q3414" t="s">
        <v>8317</v>
      </c>
      <c r="R3414" t="s">
        <v>8318</v>
      </c>
      <c r="S3414" s="13">
        <f t="shared" si="373"/>
        <v>42337.584178240737</v>
      </c>
      <c r="T3414" s="14">
        <f t="shared" si="374"/>
        <v>42374.788194444445</v>
      </c>
      <c r="U3414" s="13" t="str">
        <f t="shared" si="375"/>
        <v>Nov</v>
      </c>
      <c r="V3414" t="str">
        <f t="shared" si="376"/>
        <v>Jan</v>
      </c>
      <c r="W3414" t="str">
        <f t="shared" si="377"/>
        <v>2015</v>
      </c>
    </row>
    <row r="3415" spans="1:23" ht="45" x14ac:dyDescent="0.2">
      <c r="A3415">
        <v>3218</v>
      </c>
      <c r="B3415" s="3" t="s">
        <v>3218</v>
      </c>
      <c r="C3415" s="3" t="s">
        <v>7328</v>
      </c>
      <c r="D3415">
        <v>12000</v>
      </c>
      <c r="E3415">
        <v>12252</v>
      </c>
      <c r="F3415" t="s">
        <v>8219</v>
      </c>
      <c r="G3415" t="s">
        <v>8225</v>
      </c>
      <c r="H3415" t="s">
        <v>8247</v>
      </c>
      <c r="I3415">
        <v>1419984000</v>
      </c>
      <c r="J3415">
        <v>1417132986</v>
      </c>
      <c r="K3415" t="b">
        <v>1</v>
      </c>
      <c r="L3415">
        <v>184</v>
      </c>
      <c r="M3415" t="b">
        <v>1</v>
      </c>
      <c r="N3415" t="s">
        <v>8271</v>
      </c>
      <c r="O3415" s="8">
        <f t="shared" si="371"/>
        <v>102.1</v>
      </c>
      <c r="P3415" s="9">
        <f t="shared" si="372"/>
        <v>66.586956521739125</v>
      </c>
      <c r="Q3415" t="s">
        <v>8317</v>
      </c>
      <c r="R3415" t="s">
        <v>8318</v>
      </c>
      <c r="S3415" s="13">
        <f t="shared" si="373"/>
        <v>41970.793819444443</v>
      </c>
      <c r="T3415" s="14">
        <f t="shared" si="374"/>
        <v>42003.791666666664</v>
      </c>
      <c r="U3415" s="13" t="str">
        <f t="shared" si="375"/>
        <v>Nov</v>
      </c>
      <c r="V3415" t="str">
        <f t="shared" si="376"/>
        <v>Dec</v>
      </c>
      <c r="W3415" t="str">
        <f t="shared" si="377"/>
        <v>2014</v>
      </c>
    </row>
    <row r="3416" spans="1:23" ht="45" x14ac:dyDescent="0.2">
      <c r="A3416">
        <v>3224</v>
      </c>
      <c r="B3416" s="3" t="s">
        <v>3224</v>
      </c>
      <c r="C3416" s="3" t="s">
        <v>7334</v>
      </c>
      <c r="D3416">
        <v>30000</v>
      </c>
      <c r="E3416">
        <v>30610</v>
      </c>
      <c r="F3416" t="s">
        <v>8219</v>
      </c>
      <c r="G3416" t="s">
        <v>8224</v>
      </c>
      <c r="H3416" t="s">
        <v>8246</v>
      </c>
      <c r="I3416">
        <v>1484024400</v>
      </c>
      <c r="J3416">
        <v>1479932713</v>
      </c>
      <c r="K3416" t="b">
        <v>1</v>
      </c>
      <c r="L3416">
        <v>216</v>
      </c>
      <c r="M3416" t="b">
        <v>1</v>
      </c>
      <c r="N3416" t="s">
        <v>8271</v>
      </c>
      <c r="O3416" s="8">
        <f t="shared" si="371"/>
        <v>102.03333333333333</v>
      </c>
      <c r="P3416" s="9">
        <f t="shared" si="372"/>
        <v>141.71296296296296</v>
      </c>
      <c r="Q3416" t="s">
        <v>8317</v>
      </c>
      <c r="R3416" t="s">
        <v>8318</v>
      </c>
      <c r="S3416" s="13">
        <f t="shared" si="373"/>
        <v>42697.642511574071</v>
      </c>
      <c r="T3416" s="14">
        <f t="shared" si="374"/>
        <v>42744.999999999993</v>
      </c>
      <c r="U3416" s="13" t="str">
        <f t="shared" si="375"/>
        <v>Nov</v>
      </c>
      <c r="V3416" t="str">
        <f t="shared" si="376"/>
        <v>Jan</v>
      </c>
      <c r="W3416" t="str">
        <f t="shared" si="377"/>
        <v>2016</v>
      </c>
    </row>
    <row r="3417" spans="1:23" x14ac:dyDescent="0.2">
      <c r="A3417">
        <v>3228</v>
      </c>
      <c r="B3417" s="3" t="s">
        <v>3228</v>
      </c>
      <c r="C3417" s="3" t="s">
        <v>7338</v>
      </c>
      <c r="D3417">
        <v>7000</v>
      </c>
      <c r="E3417">
        <v>7164</v>
      </c>
      <c r="F3417" t="s">
        <v>8219</v>
      </c>
      <c r="G3417" t="s">
        <v>8224</v>
      </c>
      <c r="H3417" t="s">
        <v>8246</v>
      </c>
      <c r="I3417">
        <v>1450328340</v>
      </c>
      <c r="J3417">
        <v>1447606884</v>
      </c>
      <c r="K3417" t="b">
        <v>1</v>
      </c>
      <c r="L3417">
        <v>37</v>
      </c>
      <c r="M3417" t="b">
        <v>1</v>
      </c>
      <c r="N3417" t="s">
        <v>8271</v>
      </c>
      <c r="O3417" s="8">
        <f t="shared" si="371"/>
        <v>102.34285714285714</v>
      </c>
      <c r="P3417" s="9">
        <f t="shared" si="372"/>
        <v>193.62162162162161</v>
      </c>
      <c r="Q3417" t="s">
        <v>8317</v>
      </c>
      <c r="R3417" t="s">
        <v>8318</v>
      </c>
      <c r="S3417" s="13">
        <f t="shared" si="373"/>
        <v>42323.500972222224</v>
      </c>
      <c r="T3417" s="14">
        <f t="shared" si="374"/>
        <v>42354.999305555553</v>
      </c>
      <c r="U3417" s="13" t="str">
        <f t="shared" si="375"/>
        <v>Nov</v>
      </c>
      <c r="V3417" t="str">
        <f t="shared" si="376"/>
        <v>Dec</v>
      </c>
      <c r="W3417" t="str">
        <f t="shared" si="377"/>
        <v>2015</v>
      </c>
    </row>
    <row r="3418" spans="1:23" ht="45" x14ac:dyDescent="0.2">
      <c r="A3418">
        <v>3236</v>
      </c>
      <c r="B3418" s="3" t="s">
        <v>3236</v>
      </c>
      <c r="C3418" s="3" t="s">
        <v>7346</v>
      </c>
      <c r="D3418">
        <v>20000</v>
      </c>
      <c r="E3418">
        <v>20120</v>
      </c>
      <c r="F3418" t="s">
        <v>8219</v>
      </c>
      <c r="G3418" t="s">
        <v>8224</v>
      </c>
      <c r="H3418" t="s">
        <v>8246</v>
      </c>
      <c r="I3418">
        <v>1482962433</v>
      </c>
      <c r="J3418">
        <v>1480370433</v>
      </c>
      <c r="K3418" t="b">
        <v>0</v>
      </c>
      <c r="L3418">
        <v>110</v>
      </c>
      <c r="M3418" t="b">
        <v>1</v>
      </c>
      <c r="N3418" t="s">
        <v>8271</v>
      </c>
      <c r="O3418" s="8">
        <f t="shared" si="371"/>
        <v>100.6</v>
      </c>
      <c r="P3418" s="9">
        <f t="shared" si="372"/>
        <v>182.90909090909091</v>
      </c>
      <c r="Q3418" t="s">
        <v>8317</v>
      </c>
      <c r="R3418" t="s">
        <v>8318</v>
      </c>
      <c r="S3418" s="13">
        <f t="shared" si="373"/>
        <v>42702.708715277775</v>
      </c>
      <c r="T3418" s="14">
        <f t="shared" si="374"/>
        <v>42732.708715277775</v>
      </c>
      <c r="U3418" s="13" t="str">
        <f t="shared" si="375"/>
        <v>Nov</v>
      </c>
      <c r="V3418" t="str">
        <f t="shared" si="376"/>
        <v>Dec</v>
      </c>
      <c r="W3418" t="str">
        <f t="shared" si="377"/>
        <v>2016</v>
      </c>
    </row>
    <row r="3419" spans="1:23" ht="45" x14ac:dyDescent="0.2">
      <c r="A3419">
        <v>3244</v>
      </c>
      <c r="B3419" s="3" t="s">
        <v>3244</v>
      </c>
      <c r="C3419" s="3" t="s">
        <v>7354</v>
      </c>
      <c r="D3419">
        <v>1600</v>
      </c>
      <c r="E3419">
        <v>1647</v>
      </c>
      <c r="F3419" t="s">
        <v>8219</v>
      </c>
      <c r="G3419" t="s">
        <v>8225</v>
      </c>
      <c r="H3419" t="s">
        <v>8247</v>
      </c>
      <c r="I3419">
        <v>1480613982</v>
      </c>
      <c r="J3419">
        <v>1478018382</v>
      </c>
      <c r="K3419" t="b">
        <v>0</v>
      </c>
      <c r="L3419">
        <v>69</v>
      </c>
      <c r="M3419" t="b">
        <v>1</v>
      </c>
      <c r="N3419" t="s">
        <v>8271</v>
      </c>
      <c r="O3419" s="8">
        <f t="shared" si="371"/>
        <v>102.9375</v>
      </c>
      <c r="P3419" s="9">
        <f t="shared" si="372"/>
        <v>23.869565217391305</v>
      </c>
      <c r="Q3419" t="s">
        <v>8317</v>
      </c>
      <c r="R3419" t="s">
        <v>8318</v>
      </c>
      <c r="S3419" s="13">
        <f t="shared" si="373"/>
        <v>42675.485902777778</v>
      </c>
      <c r="T3419" s="14">
        <f t="shared" si="374"/>
        <v>42705.527569444443</v>
      </c>
      <c r="U3419" s="13" t="str">
        <f t="shared" si="375"/>
        <v>Nov</v>
      </c>
      <c r="V3419" t="str">
        <f t="shared" si="376"/>
        <v>Dec</v>
      </c>
      <c r="W3419" t="str">
        <f t="shared" si="377"/>
        <v>2016</v>
      </c>
    </row>
    <row r="3420" spans="1:23" ht="30" x14ac:dyDescent="0.2">
      <c r="A3420">
        <v>3262</v>
      </c>
      <c r="B3420" s="3" t="s">
        <v>3262</v>
      </c>
      <c r="C3420" s="3" t="s">
        <v>7372</v>
      </c>
      <c r="D3420">
        <v>12200</v>
      </c>
      <c r="E3420">
        <v>12571</v>
      </c>
      <c r="F3420" t="s">
        <v>8219</v>
      </c>
      <c r="G3420" t="s">
        <v>8224</v>
      </c>
      <c r="H3420" t="s">
        <v>8246</v>
      </c>
      <c r="I3420">
        <v>1419220800</v>
      </c>
      <c r="J3420">
        <v>1416555262</v>
      </c>
      <c r="K3420" t="b">
        <v>1</v>
      </c>
      <c r="L3420">
        <v>134</v>
      </c>
      <c r="M3420" t="b">
        <v>1</v>
      </c>
      <c r="N3420" t="s">
        <v>8271</v>
      </c>
      <c r="O3420" s="8">
        <f t="shared" si="371"/>
        <v>103.04098360655738</v>
      </c>
      <c r="P3420" s="9">
        <f t="shared" si="372"/>
        <v>93.81343283582089</v>
      </c>
      <c r="Q3420" t="s">
        <v>8317</v>
      </c>
      <c r="R3420" t="s">
        <v>8318</v>
      </c>
      <c r="S3420" s="13">
        <f t="shared" si="373"/>
        <v>41964.107199074067</v>
      </c>
      <c r="T3420" s="14">
        <f t="shared" si="374"/>
        <v>41994.958333333336</v>
      </c>
      <c r="U3420" s="13" t="str">
        <f t="shared" si="375"/>
        <v>Nov</v>
      </c>
      <c r="V3420" t="str">
        <f t="shared" si="376"/>
        <v>Dec</v>
      </c>
      <c r="W3420" t="str">
        <f t="shared" si="377"/>
        <v>2014</v>
      </c>
    </row>
    <row r="3421" spans="1:23" ht="45" x14ac:dyDescent="0.2">
      <c r="A3421">
        <v>3265</v>
      </c>
      <c r="B3421" s="3" t="s">
        <v>3265</v>
      </c>
      <c r="C3421" s="3" t="s">
        <v>7375</v>
      </c>
      <c r="D3421">
        <v>2700</v>
      </c>
      <c r="E3421">
        <v>4428</v>
      </c>
      <c r="F3421" t="s">
        <v>8219</v>
      </c>
      <c r="G3421" t="s">
        <v>8241</v>
      </c>
      <c r="H3421" t="s">
        <v>8249</v>
      </c>
      <c r="I3421">
        <v>1449162000</v>
      </c>
      <c r="J3421">
        <v>1446570315</v>
      </c>
      <c r="K3421" t="b">
        <v>1</v>
      </c>
      <c r="L3421">
        <v>63</v>
      </c>
      <c r="M3421" t="b">
        <v>1</v>
      </c>
      <c r="N3421" t="s">
        <v>8271</v>
      </c>
      <c r="O3421" s="8">
        <f t="shared" si="371"/>
        <v>164</v>
      </c>
      <c r="P3421" s="9">
        <f t="shared" si="372"/>
        <v>70.285714285714292</v>
      </c>
      <c r="Q3421" t="s">
        <v>8317</v>
      </c>
      <c r="R3421" t="s">
        <v>8318</v>
      </c>
      <c r="S3421" s="13">
        <f t="shared" si="373"/>
        <v>42311.503645833327</v>
      </c>
      <c r="T3421" s="14">
        <f t="shared" si="374"/>
        <v>42341.499999999993</v>
      </c>
      <c r="U3421" s="13" t="str">
        <f t="shared" si="375"/>
        <v>Nov</v>
      </c>
      <c r="V3421" t="str">
        <f t="shared" si="376"/>
        <v>Dec</v>
      </c>
      <c r="W3421" t="str">
        <f t="shared" si="377"/>
        <v>2015</v>
      </c>
    </row>
    <row r="3422" spans="1:23" ht="30" x14ac:dyDescent="0.2">
      <c r="A3422">
        <v>3287</v>
      </c>
      <c r="B3422" s="3" t="s">
        <v>3287</v>
      </c>
      <c r="C3422" s="3" t="s">
        <v>7397</v>
      </c>
      <c r="D3422">
        <v>2500</v>
      </c>
      <c r="E3422">
        <v>2500</v>
      </c>
      <c r="F3422" t="s">
        <v>8219</v>
      </c>
      <c r="G3422" t="s">
        <v>8229</v>
      </c>
      <c r="H3422" t="s">
        <v>8251</v>
      </c>
      <c r="I3422">
        <v>1448733628</v>
      </c>
      <c r="J3422">
        <v>1446573628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71"/>
        <v>100</v>
      </c>
      <c r="P3422" s="9">
        <f t="shared" si="372"/>
        <v>73.529411764705884</v>
      </c>
      <c r="Q3422" t="s">
        <v>8317</v>
      </c>
      <c r="R3422" t="s">
        <v>8318</v>
      </c>
      <c r="S3422" s="13">
        <f t="shared" si="373"/>
        <v>42311.541990740741</v>
      </c>
      <c r="T3422" s="14">
        <f t="shared" si="374"/>
        <v>42336.541990740741</v>
      </c>
      <c r="U3422" s="13" t="str">
        <f t="shared" si="375"/>
        <v>Nov</v>
      </c>
      <c r="V3422" t="str">
        <f t="shared" si="376"/>
        <v>Nov</v>
      </c>
      <c r="W3422" t="str">
        <f t="shared" si="377"/>
        <v>2015</v>
      </c>
    </row>
    <row r="3423" spans="1:23" ht="45" x14ac:dyDescent="0.2">
      <c r="A3423">
        <v>3296</v>
      </c>
      <c r="B3423" s="3" t="s">
        <v>3296</v>
      </c>
      <c r="C3423" s="3" t="s">
        <v>7406</v>
      </c>
      <c r="D3423">
        <v>1500</v>
      </c>
      <c r="E3423">
        <v>2161</v>
      </c>
      <c r="F3423" t="s">
        <v>8219</v>
      </c>
      <c r="G3423" t="s">
        <v>8225</v>
      </c>
      <c r="H3423" t="s">
        <v>8247</v>
      </c>
      <c r="I3423">
        <v>1448229600</v>
      </c>
      <c r="J3423">
        <v>1446401372</v>
      </c>
      <c r="K3423" t="b">
        <v>0</v>
      </c>
      <c r="L3423">
        <v>47</v>
      </c>
      <c r="M3423" t="b">
        <v>1</v>
      </c>
      <c r="N3423" t="s">
        <v>8271</v>
      </c>
      <c r="O3423" s="8">
        <f t="shared" si="371"/>
        <v>144.06666666666666</v>
      </c>
      <c r="P3423" s="9">
        <f t="shared" si="372"/>
        <v>45.978723404255319</v>
      </c>
      <c r="Q3423" t="s">
        <v>8317</v>
      </c>
      <c r="R3423" t="s">
        <v>8318</v>
      </c>
      <c r="S3423" s="13">
        <f t="shared" si="373"/>
        <v>42309.54828703704</v>
      </c>
      <c r="T3423" s="14">
        <f t="shared" si="374"/>
        <v>42330.708333333336</v>
      </c>
      <c r="U3423" s="13" t="str">
        <f t="shared" si="375"/>
        <v>Nov</v>
      </c>
      <c r="V3423" t="str">
        <f t="shared" si="376"/>
        <v>Nov</v>
      </c>
      <c r="W3423" t="str">
        <f t="shared" si="377"/>
        <v>2015</v>
      </c>
    </row>
    <row r="3424" spans="1:23" x14ac:dyDescent="0.2">
      <c r="A3424">
        <v>3302</v>
      </c>
      <c r="B3424" s="3" t="s">
        <v>3302</v>
      </c>
      <c r="C3424" s="3" t="s">
        <v>7412</v>
      </c>
      <c r="D3424">
        <v>8400</v>
      </c>
      <c r="E3424">
        <v>8685</v>
      </c>
      <c r="F3424" t="s">
        <v>8219</v>
      </c>
      <c r="G3424" t="s">
        <v>8227</v>
      </c>
      <c r="H3424" t="s">
        <v>8249</v>
      </c>
      <c r="I3424">
        <v>1481099176</v>
      </c>
      <c r="J3424">
        <v>1478507176</v>
      </c>
      <c r="K3424" t="b">
        <v>0</v>
      </c>
      <c r="L3424">
        <v>50</v>
      </c>
      <c r="M3424" t="b">
        <v>1</v>
      </c>
      <c r="N3424" t="s">
        <v>8271</v>
      </c>
      <c r="O3424" s="8">
        <f t="shared" si="371"/>
        <v>103.39285714285715</v>
      </c>
      <c r="P3424" s="9">
        <f t="shared" si="372"/>
        <v>173.7</v>
      </c>
      <c r="Q3424" t="s">
        <v>8317</v>
      </c>
      <c r="R3424" t="s">
        <v>8318</v>
      </c>
      <c r="S3424" s="13">
        <f t="shared" si="373"/>
        <v>42681.143240740734</v>
      </c>
      <c r="T3424" s="14">
        <f t="shared" si="374"/>
        <v>42711.143240740734</v>
      </c>
      <c r="U3424" s="13" t="str">
        <f t="shared" si="375"/>
        <v>Nov</v>
      </c>
      <c r="V3424" t="str">
        <f t="shared" si="376"/>
        <v>Dec</v>
      </c>
      <c r="W3424" t="str">
        <f t="shared" si="377"/>
        <v>2016</v>
      </c>
    </row>
    <row r="3425" spans="1:23" ht="45" x14ac:dyDescent="0.2">
      <c r="A3425">
        <v>3304</v>
      </c>
      <c r="B3425" s="3" t="s">
        <v>3304</v>
      </c>
      <c r="C3425" s="3" t="s">
        <v>7414</v>
      </c>
      <c r="D3425">
        <v>15000</v>
      </c>
      <c r="E3425">
        <v>15677.5</v>
      </c>
      <c r="F3425" t="s">
        <v>8219</v>
      </c>
      <c r="G3425" t="s">
        <v>8224</v>
      </c>
      <c r="H3425" t="s">
        <v>8246</v>
      </c>
      <c r="I3425">
        <v>1482418752</v>
      </c>
      <c r="J3425">
        <v>1479826752</v>
      </c>
      <c r="K3425" t="b">
        <v>0</v>
      </c>
      <c r="L3425">
        <v>175</v>
      </c>
      <c r="M3425" t="b">
        <v>1</v>
      </c>
      <c r="N3425" t="s">
        <v>8271</v>
      </c>
      <c r="O3425" s="8">
        <f t="shared" si="371"/>
        <v>104.51666666666665</v>
      </c>
      <c r="P3425" s="9">
        <f t="shared" si="372"/>
        <v>89.585714285714289</v>
      </c>
      <c r="Q3425" t="s">
        <v>8317</v>
      </c>
      <c r="R3425" t="s">
        <v>8318</v>
      </c>
      <c r="S3425" s="13">
        <f t="shared" si="373"/>
        <v>42696.41611111111</v>
      </c>
      <c r="T3425" s="14">
        <f t="shared" si="374"/>
        <v>42726.41611111111</v>
      </c>
      <c r="U3425" s="13" t="str">
        <f t="shared" si="375"/>
        <v>Nov</v>
      </c>
      <c r="V3425" t="str">
        <f t="shared" si="376"/>
        <v>Dec</v>
      </c>
      <c r="W3425" t="str">
        <f t="shared" si="377"/>
        <v>2016</v>
      </c>
    </row>
    <row r="3426" spans="1:23" ht="45" x14ac:dyDescent="0.2">
      <c r="A3426">
        <v>3340</v>
      </c>
      <c r="B3426" s="3" t="s">
        <v>3340</v>
      </c>
      <c r="C3426" s="3" t="s">
        <v>7450</v>
      </c>
      <c r="D3426">
        <v>3000</v>
      </c>
      <c r="E3426">
        <v>4145</v>
      </c>
      <c r="F3426" t="s">
        <v>8219</v>
      </c>
      <c r="G3426" t="s">
        <v>8224</v>
      </c>
      <c r="H3426" t="s">
        <v>8246</v>
      </c>
      <c r="I3426">
        <v>1481066554</v>
      </c>
      <c r="J3426">
        <v>1478906554</v>
      </c>
      <c r="K3426" t="b">
        <v>0</v>
      </c>
      <c r="L3426">
        <v>38</v>
      </c>
      <c r="M3426" t="b">
        <v>1</v>
      </c>
      <c r="N3426" t="s">
        <v>8271</v>
      </c>
      <c r="O3426" s="8">
        <f t="shared" si="371"/>
        <v>138.16666666666666</v>
      </c>
      <c r="P3426" s="9">
        <f t="shared" si="372"/>
        <v>109.07894736842105</v>
      </c>
      <c r="Q3426" t="s">
        <v>8317</v>
      </c>
      <c r="R3426" t="s">
        <v>8318</v>
      </c>
      <c r="S3426" s="13">
        <f t="shared" si="373"/>
        <v>42685.765671296293</v>
      </c>
      <c r="T3426" s="14">
        <f t="shared" si="374"/>
        <v>42710.765671296293</v>
      </c>
      <c r="U3426" s="13" t="str">
        <f t="shared" si="375"/>
        <v>Nov</v>
      </c>
      <c r="V3426" t="str">
        <f t="shared" si="376"/>
        <v>Dec</v>
      </c>
      <c r="W3426" t="str">
        <f t="shared" si="377"/>
        <v>2016</v>
      </c>
    </row>
    <row r="3427" spans="1:23" ht="30" x14ac:dyDescent="0.2">
      <c r="A3427">
        <v>3360</v>
      </c>
      <c r="B3427" s="3" t="s">
        <v>3359</v>
      </c>
      <c r="C3427" s="3" t="s">
        <v>7470</v>
      </c>
      <c r="D3427">
        <v>9000</v>
      </c>
      <c r="E3427">
        <v>9124</v>
      </c>
      <c r="F3427" t="s">
        <v>8219</v>
      </c>
      <c r="G3427" t="s">
        <v>8244</v>
      </c>
      <c r="H3427" t="s">
        <v>8258</v>
      </c>
      <c r="I3427">
        <v>1481731140</v>
      </c>
      <c r="J3427">
        <v>1479866343</v>
      </c>
      <c r="K3427" t="b">
        <v>0</v>
      </c>
      <c r="L3427">
        <v>72</v>
      </c>
      <c r="M3427" t="b">
        <v>1</v>
      </c>
      <c r="N3427" t="s">
        <v>8271</v>
      </c>
      <c r="O3427" s="8">
        <f t="shared" si="371"/>
        <v>101.37777777777779</v>
      </c>
      <c r="P3427" s="9">
        <f t="shared" si="372"/>
        <v>126.72222222222223</v>
      </c>
      <c r="Q3427" t="s">
        <v>8317</v>
      </c>
      <c r="R3427" t="s">
        <v>8318</v>
      </c>
      <c r="S3427" s="13">
        <f t="shared" si="373"/>
        <v>42696.874340277776</v>
      </c>
      <c r="T3427" s="14">
        <f t="shared" si="374"/>
        <v>42718.457638888889</v>
      </c>
      <c r="U3427" s="13" t="str">
        <f t="shared" si="375"/>
        <v>Nov</v>
      </c>
      <c r="V3427" t="str">
        <f t="shared" si="376"/>
        <v>Dec</v>
      </c>
      <c r="W3427" t="str">
        <f t="shared" si="377"/>
        <v>2016</v>
      </c>
    </row>
    <row r="3428" spans="1:23" ht="45" x14ac:dyDescent="0.2">
      <c r="A3428">
        <v>3365</v>
      </c>
      <c r="B3428" s="3" t="s">
        <v>3364</v>
      </c>
      <c r="C3428" s="3" t="s">
        <v>7475</v>
      </c>
      <c r="D3428">
        <v>2500</v>
      </c>
      <c r="E3428">
        <v>2600</v>
      </c>
      <c r="F3428" t="s">
        <v>8219</v>
      </c>
      <c r="G3428" t="s">
        <v>8224</v>
      </c>
      <c r="H3428" t="s">
        <v>8246</v>
      </c>
      <c r="I3428">
        <v>1449973592</v>
      </c>
      <c r="J3428">
        <v>1447381592</v>
      </c>
      <c r="K3428" t="b">
        <v>0</v>
      </c>
      <c r="L3428">
        <v>3</v>
      </c>
      <c r="M3428" t="b">
        <v>1</v>
      </c>
      <c r="N3428" t="s">
        <v>8271</v>
      </c>
      <c r="O3428" s="8">
        <f t="shared" si="371"/>
        <v>104</v>
      </c>
      <c r="P3428" s="9">
        <f t="shared" si="372"/>
        <v>866.66666666666663</v>
      </c>
      <c r="Q3428" t="s">
        <v>8317</v>
      </c>
      <c r="R3428" t="s">
        <v>8318</v>
      </c>
      <c r="S3428" s="13">
        <f t="shared" si="373"/>
        <v>42320.893425925919</v>
      </c>
      <c r="T3428" s="14">
        <f t="shared" si="374"/>
        <v>42350.893425925919</v>
      </c>
      <c r="U3428" s="13" t="str">
        <f t="shared" si="375"/>
        <v>Nov</v>
      </c>
      <c r="V3428" t="str">
        <f t="shared" si="376"/>
        <v>Dec</v>
      </c>
      <c r="W3428" t="str">
        <f t="shared" si="377"/>
        <v>2015</v>
      </c>
    </row>
    <row r="3429" spans="1:23" ht="45" x14ac:dyDescent="0.2">
      <c r="A3429">
        <v>3368</v>
      </c>
      <c r="B3429" s="3" t="s">
        <v>3367</v>
      </c>
      <c r="C3429" s="3" t="s">
        <v>7478</v>
      </c>
      <c r="D3429">
        <v>1000</v>
      </c>
      <c r="E3429">
        <v>1046</v>
      </c>
      <c r="F3429" t="s">
        <v>8219</v>
      </c>
      <c r="G3429" t="s">
        <v>8224</v>
      </c>
      <c r="H3429" t="s">
        <v>8246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8271</v>
      </c>
      <c r="O3429" s="8">
        <f t="shared" si="371"/>
        <v>104.60000000000001</v>
      </c>
      <c r="P3429" s="9">
        <f t="shared" si="372"/>
        <v>45.478260869565219</v>
      </c>
      <c r="Q3429" t="s">
        <v>8317</v>
      </c>
      <c r="R3429" t="s">
        <v>8318</v>
      </c>
      <c r="S3429" s="13">
        <f t="shared" si="373"/>
        <v>41968.991423611107</v>
      </c>
      <c r="T3429" s="14">
        <f t="shared" si="374"/>
        <v>42004.999999999993</v>
      </c>
      <c r="U3429" s="13" t="str">
        <f t="shared" si="375"/>
        <v>Nov</v>
      </c>
      <c r="V3429" t="str">
        <f t="shared" si="376"/>
        <v>Jan</v>
      </c>
      <c r="W3429" t="str">
        <f t="shared" si="377"/>
        <v>2014</v>
      </c>
    </row>
    <row r="3430" spans="1:23" ht="45" x14ac:dyDescent="0.2">
      <c r="A3430">
        <v>3369</v>
      </c>
      <c r="B3430" s="3" t="s">
        <v>3368</v>
      </c>
      <c r="C3430" s="3" t="s">
        <v>7479</v>
      </c>
      <c r="D3430">
        <v>5000</v>
      </c>
      <c r="E3430">
        <v>5195</v>
      </c>
      <c r="F3430" t="s">
        <v>8219</v>
      </c>
      <c r="G3430" t="s">
        <v>8241</v>
      </c>
      <c r="H3430" t="s">
        <v>8249</v>
      </c>
      <c r="I3430">
        <v>1484441980</v>
      </c>
      <c r="J3430">
        <v>1479257980</v>
      </c>
      <c r="K3430" t="b">
        <v>0</v>
      </c>
      <c r="L3430">
        <v>54</v>
      </c>
      <c r="M3430" t="b">
        <v>1</v>
      </c>
      <c r="N3430" t="s">
        <v>8271</v>
      </c>
      <c r="O3430" s="8">
        <f t="shared" si="371"/>
        <v>103.89999999999999</v>
      </c>
      <c r="P3430" s="9">
        <f t="shared" si="372"/>
        <v>96.203703703703709</v>
      </c>
      <c r="Q3430" t="s">
        <v>8317</v>
      </c>
      <c r="R3430" t="s">
        <v>8318</v>
      </c>
      <c r="S3430" s="13">
        <f t="shared" si="373"/>
        <v>42689.833101851851</v>
      </c>
      <c r="T3430" s="14">
        <f t="shared" si="374"/>
        <v>42749.833101851851</v>
      </c>
      <c r="U3430" s="13" t="str">
        <f t="shared" si="375"/>
        <v>Nov</v>
      </c>
      <c r="V3430" t="str">
        <f t="shared" si="376"/>
        <v>Jan</v>
      </c>
      <c r="W3430" t="str">
        <f t="shared" si="377"/>
        <v>2016</v>
      </c>
    </row>
    <row r="3431" spans="1:23" ht="30" x14ac:dyDescent="0.2">
      <c r="A3431">
        <v>3370</v>
      </c>
      <c r="B3431" s="3" t="s">
        <v>3369</v>
      </c>
      <c r="C3431" s="3" t="s">
        <v>7480</v>
      </c>
      <c r="D3431">
        <v>1500</v>
      </c>
      <c r="E3431">
        <v>1766</v>
      </c>
      <c r="F3431" t="s">
        <v>8219</v>
      </c>
      <c r="G3431" t="s">
        <v>8224</v>
      </c>
      <c r="H3431" t="s">
        <v>8246</v>
      </c>
      <c r="I3431">
        <v>1481961600</v>
      </c>
      <c r="J3431">
        <v>1479283285</v>
      </c>
      <c r="K3431" t="b">
        <v>0</v>
      </c>
      <c r="L3431">
        <v>26</v>
      </c>
      <c r="M3431" t="b">
        <v>1</v>
      </c>
      <c r="N3431" t="s">
        <v>8271</v>
      </c>
      <c r="O3431" s="8">
        <f t="shared" si="371"/>
        <v>117.73333333333333</v>
      </c>
      <c r="P3431" s="9">
        <f t="shared" si="372"/>
        <v>67.92307692307692</v>
      </c>
      <c r="Q3431" t="s">
        <v>8317</v>
      </c>
      <c r="R3431" t="s">
        <v>8318</v>
      </c>
      <c r="S3431" s="13">
        <f t="shared" si="373"/>
        <v>42690.125983796293</v>
      </c>
      <c r="T3431" s="14">
        <f t="shared" si="374"/>
        <v>42721.124999999993</v>
      </c>
      <c r="U3431" s="13" t="str">
        <f t="shared" si="375"/>
        <v>Nov</v>
      </c>
      <c r="V3431" t="str">
        <f t="shared" si="376"/>
        <v>Dec</v>
      </c>
      <c r="W3431" t="str">
        <f t="shared" si="377"/>
        <v>2016</v>
      </c>
    </row>
    <row r="3432" spans="1:23" ht="30" x14ac:dyDescent="0.2">
      <c r="A3432">
        <v>3371</v>
      </c>
      <c r="B3432" s="3" t="s">
        <v>3370</v>
      </c>
      <c r="C3432" s="3" t="s">
        <v>7481</v>
      </c>
      <c r="D3432">
        <v>200</v>
      </c>
      <c r="E3432">
        <v>277</v>
      </c>
      <c r="F3432" t="s">
        <v>8219</v>
      </c>
      <c r="G3432" t="s">
        <v>8224</v>
      </c>
      <c r="H3432" t="s">
        <v>8246</v>
      </c>
      <c r="I3432">
        <v>1449089965</v>
      </c>
      <c r="J3432">
        <v>1446670765</v>
      </c>
      <c r="K3432" t="b">
        <v>0</v>
      </c>
      <c r="L3432">
        <v>9</v>
      </c>
      <c r="M3432" t="b">
        <v>1</v>
      </c>
      <c r="N3432" t="s">
        <v>8271</v>
      </c>
      <c r="O3432" s="8">
        <f t="shared" si="371"/>
        <v>138.5</v>
      </c>
      <c r="P3432" s="9">
        <f t="shared" si="372"/>
        <v>30.777777777777779</v>
      </c>
      <c r="Q3432" t="s">
        <v>8317</v>
      </c>
      <c r="R3432" t="s">
        <v>8318</v>
      </c>
      <c r="S3432" s="13">
        <f t="shared" si="373"/>
        <v>42312.666261574072</v>
      </c>
      <c r="T3432" s="14">
        <f t="shared" si="374"/>
        <v>42340.666261574072</v>
      </c>
      <c r="U3432" s="13" t="str">
        <f t="shared" si="375"/>
        <v>Nov</v>
      </c>
      <c r="V3432" t="str">
        <f t="shared" si="376"/>
        <v>Dec</v>
      </c>
      <c r="W3432" t="str">
        <f t="shared" si="377"/>
        <v>2015</v>
      </c>
    </row>
    <row r="3433" spans="1:23" ht="45" x14ac:dyDescent="0.2">
      <c r="A3433">
        <v>3385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1418244552</v>
      </c>
      <c r="J3433">
        <v>1415652552</v>
      </c>
      <c r="K3433" t="b">
        <v>0</v>
      </c>
      <c r="L3433">
        <v>15</v>
      </c>
      <c r="M3433" t="b">
        <v>1</v>
      </c>
      <c r="N3433" t="s">
        <v>8271</v>
      </c>
      <c r="O3433" s="8">
        <f t="shared" si="371"/>
        <v>100</v>
      </c>
      <c r="P3433" s="9">
        <f t="shared" si="372"/>
        <v>133.33333333333334</v>
      </c>
      <c r="Q3433" t="s">
        <v>8317</v>
      </c>
      <c r="R3433" t="s">
        <v>8318</v>
      </c>
      <c r="S3433" s="13">
        <f t="shared" si="373"/>
        <v>41953.659166666665</v>
      </c>
      <c r="T3433" s="14">
        <f t="shared" si="374"/>
        <v>41983.659166666665</v>
      </c>
      <c r="U3433" s="13" t="str">
        <f t="shared" si="375"/>
        <v>Nov</v>
      </c>
      <c r="V3433" t="str">
        <f t="shared" si="376"/>
        <v>Dec</v>
      </c>
      <c r="W3433" t="str">
        <f t="shared" si="377"/>
        <v>2014</v>
      </c>
    </row>
    <row r="3434" spans="1:23" ht="45" x14ac:dyDescent="0.2">
      <c r="A3434">
        <v>3386</v>
      </c>
      <c r="B3434" s="3" t="s">
        <v>3385</v>
      </c>
      <c r="C3434" s="3" t="s">
        <v>7496</v>
      </c>
      <c r="D3434">
        <v>2000</v>
      </c>
      <c r="E3434">
        <v>2100</v>
      </c>
      <c r="F3434" t="s">
        <v>8219</v>
      </c>
      <c r="G3434" t="s">
        <v>8224</v>
      </c>
      <c r="H3434" t="s">
        <v>8246</v>
      </c>
      <c r="I3434">
        <v>1417620506</v>
      </c>
      <c r="J3434">
        <v>1415028506</v>
      </c>
      <c r="K3434" t="b">
        <v>0</v>
      </c>
      <c r="L3434">
        <v>41</v>
      </c>
      <c r="M3434" t="b">
        <v>1</v>
      </c>
      <c r="N3434" t="s">
        <v>8271</v>
      </c>
      <c r="O3434" s="8">
        <f t="shared" si="371"/>
        <v>105</v>
      </c>
      <c r="P3434" s="9">
        <f t="shared" si="372"/>
        <v>51.219512195121951</v>
      </c>
      <c r="Q3434" t="s">
        <v>8317</v>
      </c>
      <c r="R3434" t="s">
        <v>8318</v>
      </c>
      <c r="S3434" s="13">
        <f t="shared" si="373"/>
        <v>41946.436412037037</v>
      </c>
      <c r="T3434" s="14">
        <f t="shared" si="374"/>
        <v>41976.436412037037</v>
      </c>
      <c r="U3434" s="13" t="str">
        <f t="shared" si="375"/>
        <v>Nov</v>
      </c>
      <c r="V3434" t="str">
        <f t="shared" si="376"/>
        <v>Dec</v>
      </c>
      <c r="W3434" t="str">
        <f t="shared" si="377"/>
        <v>2014</v>
      </c>
    </row>
    <row r="3435" spans="1:23" ht="45" x14ac:dyDescent="0.2">
      <c r="A3435">
        <v>3387</v>
      </c>
      <c r="B3435" s="3" t="s">
        <v>3386</v>
      </c>
      <c r="C3435" s="3" t="s">
        <v>7497</v>
      </c>
      <c r="D3435">
        <v>3000</v>
      </c>
      <c r="E3435">
        <v>3506</v>
      </c>
      <c r="F3435" t="s">
        <v>8219</v>
      </c>
      <c r="G3435" t="s">
        <v>8224</v>
      </c>
      <c r="H3435" t="s">
        <v>8246</v>
      </c>
      <c r="I3435">
        <v>1418581088</v>
      </c>
      <c r="J3435">
        <v>1415125088</v>
      </c>
      <c r="K3435" t="b">
        <v>0</v>
      </c>
      <c r="L3435">
        <v>35</v>
      </c>
      <c r="M3435" t="b">
        <v>1</v>
      </c>
      <c r="N3435" t="s">
        <v>8271</v>
      </c>
      <c r="O3435" s="8">
        <f t="shared" si="371"/>
        <v>116.86666666666667</v>
      </c>
      <c r="P3435" s="9">
        <f t="shared" si="372"/>
        <v>100.17142857142858</v>
      </c>
      <c r="Q3435" t="s">
        <v>8317</v>
      </c>
      <c r="R3435" t="s">
        <v>8318</v>
      </c>
      <c r="S3435" s="13">
        <f t="shared" si="373"/>
        <v>41947.554259259261</v>
      </c>
      <c r="T3435" s="14">
        <f t="shared" si="374"/>
        <v>41987.554259259261</v>
      </c>
      <c r="U3435" s="13" t="str">
        <f t="shared" si="375"/>
        <v>Nov</v>
      </c>
      <c r="V3435" t="str">
        <f t="shared" si="376"/>
        <v>Dec</v>
      </c>
      <c r="W3435" t="str">
        <f t="shared" si="377"/>
        <v>2014</v>
      </c>
    </row>
    <row r="3436" spans="1:23" ht="45" x14ac:dyDescent="0.2">
      <c r="A3436">
        <v>3414</v>
      </c>
      <c r="B3436" s="3" t="s">
        <v>3413</v>
      </c>
      <c r="C3436" s="3" t="s">
        <v>7524</v>
      </c>
      <c r="D3436">
        <v>3000</v>
      </c>
      <c r="E3436">
        <v>3105</v>
      </c>
      <c r="F3436" t="s">
        <v>8219</v>
      </c>
      <c r="G3436" t="s">
        <v>8224</v>
      </c>
      <c r="H3436" t="s">
        <v>8246</v>
      </c>
      <c r="I3436">
        <v>1480579140</v>
      </c>
      <c r="J3436">
        <v>1478030325</v>
      </c>
      <c r="K3436" t="b">
        <v>0</v>
      </c>
      <c r="L3436">
        <v>44</v>
      </c>
      <c r="M3436" t="b">
        <v>1</v>
      </c>
      <c r="N3436" t="s">
        <v>8271</v>
      </c>
      <c r="O3436" s="8">
        <f t="shared" si="371"/>
        <v>103.49999999999999</v>
      </c>
      <c r="P3436" s="9">
        <f t="shared" si="372"/>
        <v>70.568181818181813</v>
      </c>
      <c r="Q3436" t="s">
        <v>8317</v>
      </c>
      <c r="R3436" t="s">
        <v>8318</v>
      </c>
      <c r="S3436" s="13">
        <f t="shared" si="373"/>
        <v>42675.624131944445</v>
      </c>
      <c r="T3436" s="14">
        <f t="shared" si="374"/>
        <v>42705.124305555553</v>
      </c>
      <c r="U3436" s="13" t="str">
        <f t="shared" si="375"/>
        <v>Nov</v>
      </c>
      <c r="V3436" t="str">
        <f t="shared" si="376"/>
        <v>Dec</v>
      </c>
      <c r="W3436" t="str">
        <f t="shared" si="377"/>
        <v>2016</v>
      </c>
    </row>
    <row r="3437" spans="1:23" ht="45" x14ac:dyDescent="0.2">
      <c r="A3437">
        <v>3422</v>
      </c>
      <c r="B3437" s="3" t="s">
        <v>3421</v>
      </c>
      <c r="C3437" s="3" t="s">
        <v>7532</v>
      </c>
      <c r="D3437">
        <v>3000</v>
      </c>
      <c r="E3437">
        <v>3273</v>
      </c>
      <c r="F3437" t="s">
        <v>8219</v>
      </c>
      <c r="G3437" t="s">
        <v>8225</v>
      </c>
      <c r="H3437" t="s">
        <v>8247</v>
      </c>
      <c r="I3437">
        <v>1450051200</v>
      </c>
      <c r="J3437">
        <v>1447594176</v>
      </c>
      <c r="K3437" t="b">
        <v>0</v>
      </c>
      <c r="L3437">
        <v>46</v>
      </c>
      <c r="M3437" t="b">
        <v>1</v>
      </c>
      <c r="N3437" t="s">
        <v>8271</v>
      </c>
      <c r="O3437" s="8">
        <f t="shared" si="371"/>
        <v>109.1</v>
      </c>
      <c r="P3437" s="9">
        <f t="shared" si="372"/>
        <v>71.152173913043484</v>
      </c>
      <c r="Q3437" t="s">
        <v>8317</v>
      </c>
      <c r="R3437" t="s">
        <v>8318</v>
      </c>
      <c r="S3437" s="13">
        <f t="shared" si="373"/>
        <v>42323.353888888887</v>
      </c>
      <c r="T3437" s="14">
        <f t="shared" si="374"/>
        <v>42351.791666666664</v>
      </c>
      <c r="U3437" s="13" t="str">
        <f t="shared" si="375"/>
        <v>Nov</v>
      </c>
      <c r="V3437" t="str">
        <f t="shared" si="376"/>
        <v>Dec</v>
      </c>
      <c r="W3437" t="str">
        <f t="shared" si="377"/>
        <v>2015</v>
      </c>
    </row>
    <row r="3438" spans="1:23" ht="45" x14ac:dyDescent="0.2">
      <c r="A3438">
        <v>3448</v>
      </c>
      <c r="B3438" s="3" t="s">
        <v>3447</v>
      </c>
      <c r="C3438" s="3" t="s">
        <v>7558</v>
      </c>
      <c r="D3438">
        <v>2100</v>
      </c>
      <c r="E3438">
        <v>2305</v>
      </c>
      <c r="F3438" t="s">
        <v>8219</v>
      </c>
      <c r="G3438" t="s">
        <v>8224</v>
      </c>
      <c r="H3438" t="s">
        <v>8246</v>
      </c>
      <c r="I3438">
        <v>1418784689</v>
      </c>
      <c r="J3438">
        <v>1416192689</v>
      </c>
      <c r="K3438" t="b">
        <v>0</v>
      </c>
      <c r="L3438">
        <v>45</v>
      </c>
      <c r="M3438" t="b">
        <v>1</v>
      </c>
      <c r="N3438" t="s">
        <v>8271</v>
      </c>
      <c r="O3438" s="8">
        <f t="shared" si="371"/>
        <v>109.76190476190477</v>
      </c>
      <c r="P3438" s="9">
        <f t="shared" si="372"/>
        <v>51.222222222222221</v>
      </c>
      <c r="Q3438" t="s">
        <v>8317</v>
      </c>
      <c r="R3438" t="s">
        <v>8318</v>
      </c>
      <c r="S3438" s="13">
        <f t="shared" si="373"/>
        <v>41959.910752314812</v>
      </c>
      <c r="T3438" s="14">
        <f t="shared" si="374"/>
        <v>41989.910752314812</v>
      </c>
      <c r="U3438" s="13" t="str">
        <f t="shared" si="375"/>
        <v>Nov</v>
      </c>
      <c r="V3438" t="str">
        <f t="shared" si="376"/>
        <v>Dec</v>
      </c>
      <c r="W3438" t="str">
        <f t="shared" si="377"/>
        <v>2014</v>
      </c>
    </row>
    <row r="3439" spans="1:23" ht="45" x14ac:dyDescent="0.2">
      <c r="A3439">
        <v>3494</v>
      </c>
      <c r="B3439" s="3" t="s">
        <v>3493</v>
      </c>
      <c r="C3439" s="3" t="s">
        <v>7604</v>
      </c>
      <c r="D3439">
        <v>400</v>
      </c>
      <c r="E3439">
        <v>400</v>
      </c>
      <c r="F3439" t="s">
        <v>8219</v>
      </c>
      <c r="G3439" t="s">
        <v>8224</v>
      </c>
      <c r="H3439" t="s">
        <v>8246</v>
      </c>
      <c r="I3439">
        <v>1480140000</v>
      </c>
      <c r="J3439">
        <v>1479186575</v>
      </c>
      <c r="K3439" t="b">
        <v>0</v>
      </c>
      <c r="L3439">
        <v>13</v>
      </c>
      <c r="M3439" t="b">
        <v>1</v>
      </c>
      <c r="N3439" t="s">
        <v>8271</v>
      </c>
      <c r="O3439" s="8">
        <f t="shared" si="371"/>
        <v>100</v>
      </c>
      <c r="P3439" s="9">
        <f t="shared" si="372"/>
        <v>30.76923076923077</v>
      </c>
      <c r="Q3439" t="s">
        <v>8317</v>
      </c>
      <c r="R3439" t="s">
        <v>8318</v>
      </c>
      <c r="S3439" s="13">
        <f t="shared" si="373"/>
        <v>42689.006655092591</v>
      </c>
      <c r="T3439" s="14">
        <f t="shared" si="374"/>
        <v>42700.041666666664</v>
      </c>
      <c r="U3439" s="13" t="str">
        <f t="shared" si="375"/>
        <v>Nov</v>
      </c>
      <c r="V3439" t="str">
        <f t="shared" si="376"/>
        <v>Nov</v>
      </c>
      <c r="W3439" t="str">
        <f t="shared" si="377"/>
        <v>2016</v>
      </c>
    </row>
    <row r="3440" spans="1:23" ht="45" x14ac:dyDescent="0.2">
      <c r="A3440">
        <v>3509</v>
      </c>
      <c r="B3440" s="3" t="s">
        <v>3508</v>
      </c>
      <c r="C3440" s="3" t="s">
        <v>7619</v>
      </c>
      <c r="D3440">
        <v>3000</v>
      </c>
      <c r="E3440">
        <v>3190</v>
      </c>
      <c r="F3440" t="s">
        <v>8219</v>
      </c>
      <c r="G3440" t="s">
        <v>8224</v>
      </c>
      <c r="H3440" t="s">
        <v>8246</v>
      </c>
      <c r="I3440">
        <v>1416545700</v>
      </c>
      <c r="J3440">
        <v>1415392666</v>
      </c>
      <c r="K3440" t="b">
        <v>0</v>
      </c>
      <c r="L3440">
        <v>33</v>
      </c>
      <c r="M3440" t="b">
        <v>1</v>
      </c>
      <c r="N3440" t="s">
        <v>8271</v>
      </c>
      <c r="O3440" s="8">
        <f t="shared" si="371"/>
        <v>106.33333333333333</v>
      </c>
      <c r="P3440" s="9">
        <f t="shared" si="372"/>
        <v>96.666666666666671</v>
      </c>
      <c r="Q3440" t="s">
        <v>8317</v>
      </c>
      <c r="R3440" t="s">
        <v>8318</v>
      </c>
      <c r="S3440" s="13">
        <f t="shared" si="373"/>
        <v>41950.651226851849</v>
      </c>
      <c r="T3440" s="14">
        <f t="shared" si="374"/>
        <v>41963.996527777774</v>
      </c>
      <c r="U3440" s="13" t="str">
        <f t="shared" si="375"/>
        <v>Nov</v>
      </c>
      <c r="V3440" t="str">
        <f t="shared" si="376"/>
        <v>Nov</v>
      </c>
      <c r="W3440" t="str">
        <f t="shared" si="377"/>
        <v>2014</v>
      </c>
    </row>
    <row r="3441" spans="1:23" ht="45" x14ac:dyDescent="0.2">
      <c r="A3441">
        <v>3536</v>
      </c>
      <c r="B3441" s="3" t="s">
        <v>3535</v>
      </c>
      <c r="C3441" s="3" t="s">
        <v>7646</v>
      </c>
      <c r="D3441">
        <v>150</v>
      </c>
      <c r="E3441">
        <v>230</v>
      </c>
      <c r="F3441" t="s">
        <v>8219</v>
      </c>
      <c r="G3441" t="s">
        <v>8225</v>
      </c>
      <c r="H3441" t="s">
        <v>8247</v>
      </c>
      <c r="I3441">
        <v>1450612740</v>
      </c>
      <c r="J3441">
        <v>1448040425</v>
      </c>
      <c r="K3441" t="b">
        <v>0</v>
      </c>
      <c r="L3441">
        <v>17</v>
      </c>
      <c r="M3441" t="b">
        <v>1</v>
      </c>
      <c r="N3441" t="s">
        <v>8271</v>
      </c>
      <c r="O3441" s="8">
        <f t="shared" si="371"/>
        <v>153.33333333333334</v>
      </c>
      <c r="P3441" s="9">
        <f t="shared" si="372"/>
        <v>13.529411764705882</v>
      </c>
      <c r="Q3441" t="s">
        <v>8317</v>
      </c>
      <c r="R3441" t="s">
        <v>8318</v>
      </c>
      <c r="S3441" s="13">
        <f t="shared" si="373"/>
        <v>42328.518807870372</v>
      </c>
      <c r="T3441" s="14">
        <f t="shared" si="374"/>
        <v>42358.290972222218</v>
      </c>
      <c r="U3441" s="13" t="str">
        <f t="shared" si="375"/>
        <v>Nov</v>
      </c>
      <c r="V3441" t="str">
        <f t="shared" si="376"/>
        <v>Dec</v>
      </c>
      <c r="W3441" t="str">
        <f t="shared" si="377"/>
        <v>2015</v>
      </c>
    </row>
    <row r="3442" spans="1:23" ht="45" x14ac:dyDescent="0.2">
      <c r="A3442">
        <v>3585</v>
      </c>
      <c r="B3442" s="3" t="s">
        <v>3584</v>
      </c>
      <c r="C3442" s="3" t="s">
        <v>7695</v>
      </c>
      <c r="D3442">
        <v>3400</v>
      </c>
      <c r="E3442">
        <v>4050</v>
      </c>
      <c r="F3442" t="s">
        <v>8219</v>
      </c>
      <c r="G3442" t="s">
        <v>8224</v>
      </c>
      <c r="H3442" t="s">
        <v>8246</v>
      </c>
      <c r="I3442">
        <v>1419181890</v>
      </c>
      <c r="J3442">
        <v>1416589890</v>
      </c>
      <c r="K3442" t="b">
        <v>0</v>
      </c>
      <c r="L3442">
        <v>23</v>
      </c>
      <c r="M3442" t="b">
        <v>1</v>
      </c>
      <c r="N3442" t="s">
        <v>8271</v>
      </c>
      <c r="O3442" s="8">
        <f t="shared" si="371"/>
        <v>119.11764705882352</v>
      </c>
      <c r="P3442" s="9">
        <f t="shared" si="372"/>
        <v>176.08695652173913</v>
      </c>
      <c r="Q3442" t="s">
        <v>8317</v>
      </c>
      <c r="R3442" t="s">
        <v>8318</v>
      </c>
      <c r="S3442" s="13">
        <f t="shared" si="373"/>
        <v>41964.507986111108</v>
      </c>
      <c r="T3442" s="14">
        <f t="shared" si="374"/>
        <v>41994.507986111108</v>
      </c>
      <c r="U3442" s="13" t="str">
        <f t="shared" si="375"/>
        <v>Nov</v>
      </c>
      <c r="V3442" t="str">
        <f t="shared" si="376"/>
        <v>Dec</v>
      </c>
      <c r="W3442" t="str">
        <f t="shared" si="377"/>
        <v>2014</v>
      </c>
    </row>
    <row r="3443" spans="1:23" ht="30" x14ac:dyDescent="0.2">
      <c r="A3443">
        <v>3607</v>
      </c>
      <c r="B3443" s="3" t="s">
        <v>3606</v>
      </c>
      <c r="C3443" s="3" t="s">
        <v>7717</v>
      </c>
      <c r="D3443">
        <v>550</v>
      </c>
      <c r="E3443">
        <v>580</v>
      </c>
      <c r="F3443" t="s">
        <v>8219</v>
      </c>
      <c r="G3443" t="s">
        <v>8225</v>
      </c>
      <c r="H3443" t="s">
        <v>8247</v>
      </c>
      <c r="I3443">
        <v>1450137600</v>
      </c>
      <c r="J3443">
        <v>1448924882</v>
      </c>
      <c r="K3443" t="b">
        <v>0</v>
      </c>
      <c r="L3443">
        <v>20</v>
      </c>
      <c r="M3443" t="b">
        <v>1</v>
      </c>
      <c r="N3443" t="s">
        <v>8271</v>
      </c>
      <c r="O3443" s="8">
        <f t="shared" si="371"/>
        <v>105.45454545454544</v>
      </c>
      <c r="P3443" s="9">
        <f t="shared" si="372"/>
        <v>29</v>
      </c>
      <c r="Q3443" t="s">
        <v>8317</v>
      </c>
      <c r="R3443" t="s">
        <v>8318</v>
      </c>
      <c r="S3443" s="13">
        <f t="shared" si="373"/>
        <v>42338.755578703705</v>
      </c>
      <c r="T3443" s="14">
        <f t="shared" si="374"/>
        <v>42352.791666666664</v>
      </c>
      <c r="U3443" s="13" t="str">
        <f t="shared" si="375"/>
        <v>Nov</v>
      </c>
      <c r="V3443" t="str">
        <f t="shared" si="376"/>
        <v>Dec</v>
      </c>
      <c r="W3443" t="str">
        <f t="shared" si="377"/>
        <v>2015</v>
      </c>
    </row>
    <row r="3444" spans="1:23" ht="45" x14ac:dyDescent="0.2">
      <c r="A3444">
        <v>3615</v>
      </c>
      <c r="B3444" s="3" t="s">
        <v>3613</v>
      </c>
      <c r="C3444" s="3" t="s">
        <v>7725</v>
      </c>
      <c r="D3444">
        <v>2500</v>
      </c>
      <c r="E3444">
        <v>2670</v>
      </c>
      <c r="F3444" t="s">
        <v>8219</v>
      </c>
      <c r="G3444" t="s">
        <v>8225</v>
      </c>
      <c r="H3444" t="s">
        <v>8247</v>
      </c>
      <c r="I3444">
        <v>1449756896</v>
      </c>
      <c r="J3444">
        <v>1447164896</v>
      </c>
      <c r="K3444" t="b">
        <v>0</v>
      </c>
      <c r="L3444">
        <v>72</v>
      </c>
      <c r="M3444" t="b">
        <v>1</v>
      </c>
      <c r="N3444" t="s">
        <v>8271</v>
      </c>
      <c r="O3444" s="8">
        <f t="shared" si="371"/>
        <v>106.80000000000001</v>
      </c>
      <c r="P3444" s="9">
        <f t="shared" si="372"/>
        <v>37.083333333333336</v>
      </c>
      <c r="Q3444" t="s">
        <v>8317</v>
      </c>
      <c r="R3444" t="s">
        <v>8318</v>
      </c>
      <c r="S3444" s="13">
        <f t="shared" si="373"/>
        <v>42318.385370370372</v>
      </c>
      <c r="T3444" s="14">
        <f t="shared" si="374"/>
        <v>42348.385370370372</v>
      </c>
      <c r="U3444" s="13" t="str">
        <f t="shared" si="375"/>
        <v>Nov</v>
      </c>
      <c r="V3444" t="str">
        <f t="shared" si="376"/>
        <v>Dec</v>
      </c>
      <c r="W3444" t="str">
        <f t="shared" si="377"/>
        <v>2015</v>
      </c>
    </row>
    <row r="3445" spans="1:23" ht="45" x14ac:dyDescent="0.2">
      <c r="A3445">
        <v>3660</v>
      </c>
      <c r="B3445" s="3" t="s">
        <v>3657</v>
      </c>
      <c r="C3445" s="3" t="s">
        <v>7770</v>
      </c>
      <c r="D3445">
        <v>250</v>
      </c>
      <c r="E3445">
        <v>250</v>
      </c>
      <c r="F3445" t="s">
        <v>8219</v>
      </c>
      <c r="G3445" t="s">
        <v>8225</v>
      </c>
      <c r="H3445" t="s">
        <v>8247</v>
      </c>
      <c r="I3445">
        <v>1419368925</v>
      </c>
      <c r="J3445">
        <v>1417208925</v>
      </c>
      <c r="K3445" t="b">
        <v>0</v>
      </c>
      <c r="L3445">
        <v>22</v>
      </c>
      <c r="M3445" t="b">
        <v>1</v>
      </c>
      <c r="N3445" t="s">
        <v>8271</v>
      </c>
      <c r="O3445" s="8">
        <f t="shared" si="371"/>
        <v>100</v>
      </c>
      <c r="P3445" s="9">
        <f t="shared" si="372"/>
        <v>11.363636363636363</v>
      </c>
      <c r="Q3445" t="s">
        <v>8317</v>
      </c>
      <c r="R3445" t="s">
        <v>8318</v>
      </c>
      <c r="S3445" s="13">
        <f t="shared" si="373"/>
        <v>41971.672743055555</v>
      </c>
      <c r="T3445" s="14">
        <f t="shared" si="374"/>
        <v>41996.672743055555</v>
      </c>
      <c r="U3445" s="13" t="str">
        <f t="shared" si="375"/>
        <v>Nov</v>
      </c>
      <c r="V3445" t="str">
        <f t="shared" si="376"/>
        <v>Dec</v>
      </c>
      <c r="W3445" t="str">
        <f t="shared" si="377"/>
        <v>2014</v>
      </c>
    </row>
    <row r="3446" spans="1:23" ht="45" x14ac:dyDescent="0.2">
      <c r="A3446">
        <v>3757</v>
      </c>
      <c r="B3446" s="3" t="s">
        <v>3754</v>
      </c>
      <c r="C3446" s="3" t="s">
        <v>7867</v>
      </c>
      <c r="D3446">
        <v>3500</v>
      </c>
      <c r="E3446">
        <v>3798</v>
      </c>
      <c r="F3446" t="s">
        <v>8219</v>
      </c>
      <c r="G3446" t="s">
        <v>8224</v>
      </c>
      <c r="H3446" t="s">
        <v>8246</v>
      </c>
      <c r="I3446">
        <v>1417465515</v>
      </c>
      <c r="J3446">
        <v>1415737515</v>
      </c>
      <c r="K3446" t="b">
        <v>0</v>
      </c>
      <c r="L3446">
        <v>50</v>
      </c>
      <c r="M3446" t="b">
        <v>1</v>
      </c>
      <c r="N3446" t="s">
        <v>8305</v>
      </c>
      <c r="O3446" s="8">
        <f t="shared" si="371"/>
        <v>108.51428571428572</v>
      </c>
      <c r="P3446" s="9">
        <f t="shared" si="372"/>
        <v>75.959999999999994</v>
      </c>
      <c r="Q3446" t="s">
        <v>8317</v>
      </c>
      <c r="R3446" t="s">
        <v>8359</v>
      </c>
      <c r="S3446" s="13">
        <f t="shared" si="373"/>
        <v>41954.642534722218</v>
      </c>
      <c r="T3446" s="14">
        <f t="shared" si="374"/>
        <v>41974.642534722218</v>
      </c>
      <c r="U3446" s="13" t="str">
        <f t="shared" si="375"/>
        <v>Nov</v>
      </c>
      <c r="V3446" t="str">
        <f t="shared" si="376"/>
        <v>Dec</v>
      </c>
      <c r="W3446" t="str">
        <f t="shared" si="377"/>
        <v>2014</v>
      </c>
    </row>
    <row r="3447" spans="1:23" ht="45" x14ac:dyDescent="0.2">
      <c r="A3447">
        <v>3772</v>
      </c>
      <c r="B3447" s="3" t="s">
        <v>3769</v>
      </c>
      <c r="C3447" s="3" t="s">
        <v>7882</v>
      </c>
      <c r="D3447">
        <v>5000</v>
      </c>
      <c r="E3447">
        <v>5510</v>
      </c>
      <c r="F3447" t="s">
        <v>8219</v>
      </c>
      <c r="G3447" t="s">
        <v>8224</v>
      </c>
      <c r="H3447" t="s">
        <v>8246</v>
      </c>
      <c r="I3447">
        <v>1480399200</v>
      </c>
      <c r="J3447">
        <v>1478616506</v>
      </c>
      <c r="K3447" t="b">
        <v>0</v>
      </c>
      <c r="L3447">
        <v>33</v>
      </c>
      <c r="M3447" t="b">
        <v>1</v>
      </c>
      <c r="N3447" t="s">
        <v>8305</v>
      </c>
      <c r="O3447" s="8">
        <f t="shared" si="371"/>
        <v>110.2</v>
      </c>
      <c r="P3447" s="9">
        <f t="shared" si="372"/>
        <v>166.96969696969697</v>
      </c>
      <c r="Q3447" t="s">
        <v>8317</v>
      </c>
      <c r="R3447" t="s">
        <v>8359</v>
      </c>
      <c r="S3447" s="13">
        <f t="shared" si="373"/>
        <v>42682.408634259256</v>
      </c>
      <c r="T3447" s="14">
        <f t="shared" si="374"/>
        <v>42703.041666666664</v>
      </c>
      <c r="U3447" s="13" t="str">
        <f t="shared" si="375"/>
        <v>Nov</v>
      </c>
      <c r="V3447" t="str">
        <f t="shared" si="376"/>
        <v>Nov</v>
      </c>
      <c r="W3447" t="str">
        <f t="shared" si="377"/>
        <v>2016</v>
      </c>
    </row>
    <row r="3448" spans="1:23" ht="45" x14ac:dyDescent="0.2">
      <c r="A3448">
        <v>3822</v>
      </c>
      <c r="B3448" s="3" t="s">
        <v>3819</v>
      </c>
      <c r="C3448" s="3" t="s">
        <v>7931</v>
      </c>
      <c r="D3448">
        <v>5000</v>
      </c>
      <c r="E3448">
        <v>5501</v>
      </c>
      <c r="F3448" t="s">
        <v>8219</v>
      </c>
      <c r="G3448" t="s">
        <v>8236</v>
      </c>
      <c r="H3448" t="s">
        <v>8249</v>
      </c>
      <c r="I3448">
        <v>1453244340</v>
      </c>
      <c r="J3448">
        <v>1448136417</v>
      </c>
      <c r="K3448" t="b">
        <v>0</v>
      </c>
      <c r="L3448">
        <v>76</v>
      </c>
      <c r="M3448" t="b">
        <v>1</v>
      </c>
      <c r="N3448" t="s">
        <v>8271</v>
      </c>
      <c r="O3448" s="8">
        <f t="shared" si="371"/>
        <v>110.02000000000001</v>
      </c>
      <c r="P3448" s="9">
        <f t="shared" si="372"/>
        <v>72.381578947368425</v>
      </c>
      <c r="Q3448" t="s">
        <v>8317</v>
      </c>
      <c r="R3448" t="s">
        <v>8318</v>
      </c>
      <c r="S3448" s="13">
        <f t="shared" si="373"/>
        <v>42329.629826388882</v>
      </c>
      <c r="T3448" s="14">
        <f t="shared" si="374"/>
        <v>42388.749305555553</v>
      </c>
      <c r="U3448" s="13" t="str">
        <f t="shared" si="375"/>
        <v>Nov</v>
      </c>
      <c r="V3448" t="str">
        <f t="shared" si="376"/>
        <v>Jan</v>
      </c>
      <c r="W3448" t="str">
        <f t="shared" si="377"/>
        <v>2015</v>
      </c>
    </row>
    <row r="3449" spans="1:23" ht="45" x14ac:dyDescent="0.2">
      <c r="A3449">
        <v>3828</v>
      </c>
      <c r="B3449" s="3" t="s">
        <v>3825</v>
      </c>
      <c r="C3449" s="3" t="s">
        <v>7937</v>
      </c>
      <c r="D3449">
        <v>5000</v>
      </c>
      <c r="E3449">
        <v>5000</v>
      </c>
      <c r="F3449" t="s">
        <v>8219</v>
      </c>
      <c r="G3449" t="s">
        <v>8224</v>
      </c>
      <c r="H3449" t="s">
        <v>8246</v>
      </c>
      <c r="I3449">
        <v>1420033187</v>
      </c>
      <c r="J3449">
        <v>1414845587</v>
      </c>
      <c r="K3449" t="b">
        <v>0</v>
      </c>
      <c r="L3449">
        <v>28</v>
      </c>
      <c r="M3449" t="b">
        <v>1</v>
      </c>
      <c r="N3449" t="s">
        <v>8271</v>
      </c>
      <c r="O3449" s="8">
        <f t="shared" si="371"/>
        <v>100</v>
      </c>
      <c r="P3449" s="9">
        <f t="shared" si="372"/>
        <v>178.57142857142858</v>
      </c>
      <c r="Q3449" t="s">
        <v>8317</v>
      </c>
      <c r="R3449" t="s">
        <v>8318</v>
      </c>
      <c r="S3449" s="13">
        <f t="shared" si="373"/>
        <v>41944.319293981483</v>
      </c>
      <c r="T3449" s="14">
        <f t="shared" si="374"/>
        <v>42004.36096064814</v>
      </c>
      <c r="U3449" s="13" t="str">
        <f t="shared" si="375"/>
        <v>Nov</v>
      </c>
      <c r="V3449" t="str">
        <f t="shared" si="376"/>
        <v>Dec</v>
      </c>
      <c r="W3449" t="str">
        <f t="shared" si="377"/>
        <v>2014</v>
      </c>
    </row>
    <row r="3450" spans="1:23" ht="45" x14ac:dyDescent="0.2">
      <c r="A3450">
        <v>3833</v>
      </c>
      <c r="B3450" s="3" t="s">
        <v>3830</v>
      </c>
      <c r="C3450" s="3" t="s">
        <v>7942</v>
      </c>
      <c r="D3450">
        <v>1200</v>
      </c>
      <c r="E3450">
        <v>1400</v>
      </c>
      <c r="F3450" t="s">
        <v>8219</v>
      </c>
      <c r="G3450" t="s">
        <v>8229</v>
      </c>
      <c r="H3450" t="s">
        <v>8251</v>
      </c>
      <c r="I3450">
        <v>1417460940</v>
      </c>
      <c r="J3450">
        <v>1416516972</v>
      </c>
      <c r="K3450" t="b">
        <v>0</v>
      </c>
      <c r="L3450">
        <v>20</v>
      </c>
      <c r="M3450" t="b">
        <v>1</v>
      </c>
      <c r="N3450" t="s">
        <v>8271</v>
      </c>
      <c r="O3450" s="8">
        <f t="shared" si="371"/>
        <v>116.66666666666667</v>
      </c>
      <c r="P3450" s="9">
        <f t="shared" si="372"/>
        <v>70</v>
      </c>
      <c r="Q3450" t="s">
        <v>8317</v>
      </c>
      <c r="R3450" t="s">
        <v>8318</v>
      </c>
      <c r="S3450" s="13">
        <f t="shared" si="373"/>
        <v>41963.664027777777</v>
      </c>
      <c r="T3450" s="14">
        <f t="shared" si="374"/>
        <v>41974.589583333327</v>
      </c>
      <c r="U3450" s="13" t="str">
        <f t="shared" si="375"/>
        <v>Nov</v>
      </c>
      <c r="V3450" t="str">
        <f t="shared" si="376"/>
        <v>Dec</v>
      </c>
      <c r="W3450" t="str">
        <f t="shared" si="377"/>
        <v>2014</v>
      </c>
    </row>
    <row r="3451" spans="1:23" ht="45" x14ac:dyDescent="0.2">
      <c r="A3451">
        <v>17</v>
      </c>
      <c r="B3451" s="3" t="s">
        <v>19</v>
      </c>
      <c r="C3451" s="3" t="s">
        <v>4128</v>
      </c>
      <c r="D3451">
        <v>1500</v>
      </c>
      <c r="E3451">
        <v>1510</v>
      </c>
      <c r="F3451" t="s">
        <v>8219</v>
      </c>
      <c r="G3451" t="s">
        <v>8225</v>
      </c>
      <c r="H3451" t="s">
        <v>8247</v>
      </c>
      <c r="I3451">
        <v>1415126022</v>
      </c>
      <c r="J3451">
        <v>1412530422</v>
      </c>
      <c r="K3451" t="b">
        <v>0</v>
      </c>
      <c r="L3451">
        <v>36</v>
      </c>
      <c r="M3451" t="b">
        <v>1</v>
      </c>
      <c r="N3451" t="s">
        <v>8265</v>
      </c>
      <c r="O3451" s="8">
        <f t="shared" si="371"/>
        <v>100.66666666666666</v>
      </c>
      <c r="P3451" s="9">
        <f t="shared" si="372"/>
        <v>41.944444444444443</v>
      </c>
      <c r="Q3451" t="s">
        <v>8310</v>
      </c>
      <c r="R3451" t="s">
        <v>8311</v>
      </c>
      <c r="S3451" s="13">
        <f t="shared" si="373"/>
        <v>41917.523402777777</v>
      </c>
      <c r="T3451" s="14">
        <f t="shared" si="374"/>
        <v>41947.565069444441</v>
      </c>
      <c r="U3451" s="13" t="str">
        <f t="shared" si="375"/>
        <v>Oct</v>
      </c>
      <c r="V3451" t="str">
        <f t="shared" si="376"/>
        <v>Nov</v>
      </c>
      <c r="W3451" t="str">
        <f t="shared" si="377"/>
        <v>2014</v>
      </c>
    </row>
    <row r="3452" spans="1:23" ht="45" x14ac:dyDescent="0.2">
      <c r="A3452">
        <v>27</v>
      </c>
      <c r="B3452" s="3" t="s">
        <v>29</v>
      </c>
      <c r="C3452" s="3" t="s">
        <v>4138</v>
      </c>
      <c r="D3452">
        <v>20000</v>
      </c>
      <c r="E3452">
        <v>22345</v>
      </c>
      <c r="F3452" t="s">
        <v>8219</v>
      </c>
      <c r="G3452" t="s">
        <v>8228</v>
      </c>
      <c r="H3452" t="s">
        <v>8250</v>
      </c>
      <c r="I3452">
        <v>1416113833</v>
      </c>
      <c r="J3452">
        <v>1413518233</v>
      </c>
      <c r="K3452" t="b">
        <v>0</v>
      </c>
      <c r="L3452">
        <v>150</v>
      </c>
      <c r="M3452" t="b">
        <v>1</v>
      </c>
      <c r="N3452" t="s">
        <v>8265</v>
      </c>
      <c r="O3452" s="8">
        <f t="shared" si="371"/>
        <v>111.72500000000001</v>
      </c>
      <c r="P3452" s="9">
        <f t="shared" si="372"/>
        <v>148.96666666666667</v>
      </c>
      <c r="Q3452" t="s">
        <v>8310</v>
      </c>
      <c r="R3452" t="s">
        <v>8311</v>
      </c>
      <c r="S3452" s="13">
        <f t="shared" si="373"/>
        <v>41928.956400462957</v>
      </c>
      <c r="T3452" s="14">
        <f t="shared" si="374"/>
        <v>41958.998067129629</v>
      </c>
      <c r="U3452" s="13" t="str">
        <f t="shared" si="375"/>
        <v>Oct</v>
      </c>
      <c r="V3452" t="str">
        <f t="shared" si="376"/>
        <v>Nov</v>
      </c>
      <c r="W3452" t="str">
        <f t="shared" si="377"/>
        <v>2014</v>
      </c>
    </row>
    <row r="3453" spans="1:23" ht="45" x14ac:dyDescent="0.2">
      <c r="A3453">
        <v>33</v>
      </c>
      <c r="B3453" s="3" t="s">
        <v>35</v>
      </c>
      <c r="C3453" s="3" t="s">
        <v>4144</v>
      </c>
      <c r="D3453">
        <v>5250</v>
      </c>
      <c r="E3453">
        <v>5360</v>
      </c>
      <c r="F3453" t="s">
        <v>8219</v>
      </c>
      <c r="G3453" t="s">
        <v>8224</v>
      </c>
      <c r="H3453" t="s">
        <v>8246</v>
      </c>
      <c r="I3453">
        <v>1447001501</v>
      </c>
      <c r="J3453">
        <v>1444405901</v>
      </c>
      <c r="K3453" t="b">
        <v>0</v>
      </c>
      <c r="L3453">
        <v>64</v>
      </c>
      <c r="M3453" t="b">
        <v>1</v>
      </c>
      <c r="N3453" t="s">
        <v>8265</v>
      </c>
      <c r="O3453" s="8">
        <f t="shared" si="371"/>
        <v>102.0952380952381</v>
      </c>
      <c r="P3453" s="9">
        <f t="shared" si="372"/>
        <v>83.75</v>
      </c>
      <c r="Q3453" t="s">
        <v>8310</v>
      </c>
      <c r="R3453" t="s">
        <v>8311</v>
      </c>
      <c r="S3453" s="13">
        <f t="shared" si="373"/>
        <v>42286.452557870369</v>
      </c>
      <c r="T3453" s="14">
        <f t="shared" si="374"/>
        <v>42316.494224537033</v>
      </c>
      <c r="U3453" s="13" t="str">
        <f t="shared" si="375"/>
        <v>Oct</v>
      </c>
      <c r="V3453" t="str">
        <f t="shared" si="376"/>
        <v>Nov</v>
      </c>
      <c r="W3453" t="str">
        <f t="shared" si="377"/>
        <v>2015</v>
      </c>
    </row>
    <row r="3454" spans="1:23" ht="45" x14ac:dyDescent="0.2">
      <c r="A3454">
        <v>47</v>
      </c>
      <c r="B3454" s="3" t="s">
        <v>49</v>
      </c>
      <c r="C3454" s="3" t="s">
        <v>4158</v>
      </c>
      <c r="D3454">
        <v>5000</v>
      </c>
      <c r="E3454">
        <v>5380.55</v>
      </c>
      <c r="F3454" t="s">
        <v>8219</v>
      </c>
      <c r="G3454" t="s">
        <v>8224</v>
      </c>
      <c r="H3454" t="s">
        <v>8246</v>
      </c>
      <c r="I3454">
        <v>1419021607</v>
      </c>
      <c r="J3454">
        <v>1413834007</v>
      </c>
      <c r="K3454" t="b">
        <v>0</v>
      </c>
      <c r="L3454">
        <v>70</v>
      </c>
      <c r="M3454" t="b">
        <v>1</v>
      </c>
      <c r="N3454" t="s">
        <v>8265</v>
      </c>
      <c r="O3454" s="8">
        <f t="shared" si="371"/>
        <v>107.61100000000002</v>
      </c>
      <c r="P3454" s="9">
        <f t="shared" si="372"/>
        <v>76.865000000000009</v>
      </c>
      <c r="Q3454" t="s">
        <v>8310</v>
      </c>
      <c r="R3454" t="s">
        <v>8311</v>
      </c>
      <c r="S3454" s="13">
        <f t="shared" si="373"/>
        <v>41932.611192129625</v>
      </c>
      <c r="T3454" s="14">
        <f t="shared" si="374"/>
        <v>41992.652858796289</v>
      </c>
      <c r="U3454" s="13" t="str">
        <f t="shared" si="375"/>
        <v>Oct</v>
      </c>
      <c r="V3454" t="str">
        <f t="shared" si="376"/>
        <v>Dec</v>
      </c>
      <c r="W3454" t="str">
        <f t="shared" si="377"/>
        <v>2014</v>
      </c>
    </row>
    <row r="3455" spans="1:23" ht="30" x14ac:dyDescent="0.2">
      <c r="A3455">
        <v>58</v>
      </c>
      <c r="B3455" s="3" t="s">
        <v>60</v>
      </c>
      <c r="C3455" s="3" t="s">
        <v>4169</v>
      </c>
      <c r="D3455">
        <v>10000</v>
      </c>
      <c r="E3455">
        <v>10291</v>
      </c>
      <c r="F3455" t="s">
        <v>8219</v>
      </c>
      <c r="G3455" t="s">
        <v>8224</v>
      </c>
      <c r="H3455" t="s">
        <v>8246</v>
      </c>
      <c r="I3455">
        <v>1416423172</v>
      </c>
      <c r="J3455">
        <v>1413827572</v>
      </c>
      <c r="K3455" t="b">
        <v>0</v>
      </c>
      <c r="L3455">
        <v>75</v>
      </c>
      <c r="M3455" t="b">
        <v>1</v>
      </c>
      <c r="N3455" t="s">
        <v>8265</v>
      </c>
      <c r="O3455" s="8">
        <f t="shared" si="371"/>
        <v>102.91</v>
      </c>
      <c r="P3455" s="9">
        <f t="shared" si="372"/>
        <v>137.21333333333334</v>
      </c>
      <c r="Q3455" t="s">
        <v>8310</v>
      </c>
      <c r="R3455" t="s">
        <v>8311</v>
      </c>
      <c r="S3455" s="13">
        <f t="shared" si="373"/>
        <v>41932.536712962959</v>
      </c>
      <c r="T3455" s="14">
        <f t="shared" si="374"/>
        <v>41962.578379629624</v>
      </c>
      <c r="U3455" s="13" t="str">
        <f t="shared" si="375"/>
        <v>Oct</v>
      </c>
      <c r="V3455" t="str">
        <f t="shared" si="376"/>
        <v>Nov</v>
      </c>
      <c r="W3455" t="str">
        <f t="shared" si="377"/>
        <v>2014</v>
      </c>
    </row>
    <row r="3456" spans="1:23" ht="45" x14ac:dyDescent="0.2">
      <c r="A3456">
        <v>72</v>
      </c>
      <c r="B3456" s="3" t="s">
        <v>74</v>
      </c>
      <c r="C3456" s="3" t="s">
        <v>4183</v>
      </c>
      <c r="D3456">
        <v>2200</v>
      </c>
      <c r="E3456">
        <v>2385</v>
      </c>
      <c r="F3456" t="s">
        <v>8219</v>
      </c>
      <c r="G3456" t="s">
        <v>8224</v>
      </c>
      <c r="H3456" t="s">
        <v>8246</v>
      </c>
      <c r="I3456">
        <v>1352937600</v>
      </c>
      <c r="J3456">
        <v>1351210481</v>
      </c>
      <c r="K3456" t="b">
        <v>0</v>
      </c>
      <c r="L3456">
        <v>41</v>
      </c>
      <c r="M3456" t="b">
        <v>1</v>
      </c>
      <c r="N3456" t="s">
        <v>8266</v>
      </c>
      <c r="O3456" s="8">
        <f t="shared" si="371"/>
        <v>108.40909090909091</v>
      </c>
      <c r="P3456" s="9">
        <f t="shared" si="372"/>
        <v>58.170731707317074</v>
      </c>
      <c r="Q3456" t="s">
        <v>8310</v>
      </c>
      <c r="R3456" t="s">
        <v>8312</v>
      </c>
      <c r="S3456" s="13">
        <f t="shared" si="373"/>
        <v>41207.801863425928</v>
      </c>
      <c r="T3456" s="14">
        <f t="shared" si="374"/>
        <v>41227.791666666664</v>
      </c>
      <c r="U3456" s="13" t="str">
        <f t="shared" si="375"/>
        <v>Oct</v>
      </c>
      <c r="V3456" t="str">
        <f t="shared" si="376"/>
        <v>Nov</v>
      </c>
      <c r="W3456" t="str">
        <f t="shared" si="377"/>
        <v>2012</v>
      </c>
    </row>
    <row r="3457" spans="1:23" ht="45" x14ac:dyDescent="0.2">
      <c r="A3457">
        <v>76</v>
      </c>
      <c r="B3457" s="3" t="s">
        <v>78</v>
      </c>
      <c r="C3457" s="3" t="s">
        <v>4187</v>
      </c>
      <c r="D3457">
        <v>300</v>
      </c>
      <c r="E3457">
        <v>460</v>
      </c>
      <c r="F3457" t="s">
        <v>8219</v>
      </c>
      <c r="G3457" t="s">
        <v>8224</v>
      </c>
      <c r="H3457" t="s">
        <v>8246</v>
      </c>
      <c r="I3457">
        <v>1325007358</v>
      </c>
      <c r="J3457">
        <v>1319819758</v>
      </c>
      <c r="K3457" t="b">
        <v>0</v>
      </c>
      <c r="L3457">
        <v>15</v>
      </c>
      <c r="M3457" t="b">
        <v>1</v>
      </c>
      <c r="N3457" t="s">
        <v>8266</v>
      </c>
      <c r="O3457" s="8">
        <f t="shared" si="371"/>
        <v>153.33333333333334</v>
      </c>
      <c r="P3457" s="9">
        <f t="shared" si="372"/>
        <v>30.666666666666668</v>
      </c>
      <c r="Q3457" t="s">
        <v>8310</v>
      </c>
      <c r="R3457" t="s">
        <v>8312</v>
      </c>
      <c r="S3457" s="13">
        <f t="shared" si="373"/>
        <v>40844.483310185184</v>
      </c>
      <c r="T3457" s="14">
        <f t="shared" si="374"/>
        <v>40904.524976851848</v>
      </c>
      <c r="U3457" s="13" t="str">
        <f t="shared" si="375"/>
        <v>Oct</v>
      </c>
      <c r="V3457" t="str">
        <f t="shared" si="376"/>
        <v>Dec</v>
      </c>
      <c r="W3457" t="str">
        <f t="shared" si="377"/>
        <v>2011</v>
      </c>
    </row>
    <row r="3458" spans="1:23" ht="45" x14ac:dyDescent="0.2">
      <c r="A3458">
        <v>86</v>
      </c>
      <c r="B3458" s="3" t="s">
        <v>88</v>
      </c>
      <c r="C3458" s="3" t="s">
        <v>4197</v>
      </c>
      <c r="D3458">
        <v>6000</v>
      </c>
      <c r="E3458">
        <v>6388</v>
      </c>
      <c r="F3458" t="s">
        <v>8219</v>
      </c>
      <c r="G3458" t="s">
        <v>8230</v>
      </c>
      <c r="H3458" t="s">
        <v>8249</v>
      </c>
      <c r="I3458">
        <v>1451226045</v>
      </c>
      <c r="J3458">
        <v>1444828845</v>
      </c>
      <c r="K3458" t="b">
        <v>0</v>
      </c>
      <c r="L3458">
        <v>17</v>
      </c>
      <c r="M3458" t="b">
        <v>1</v>
      </c>
      <c r="N3458" t="s">
        <v>8266</v>
      </c>
      <c r="O3458" s="8">
        <f t="shared" ref="O3458:O3521" si="378">(E3458/D3458)*100</f>
        <v>106.46666666666667</v>
      </c>
      <c r="P3458" s="9">
        <f t="shared" ref="P3458:P3521" si="379">IFERROR(E3458/L3458,0)</f>
        <v>375.76470588235293</v>
      </c>
      <c r="Q3458" t="s">
        <v>8310</v>
      </c>
      <c r="R3458" t="s">
        <v>8312</v>
      </c>
      <c r="S3458" s="13">
        <f t="shared" ref="S3458:S3521" si="380">(J3458/86400)+25569+(-5/24)</f>
        <v>42291.347743055558</v>
      </c>
      <c r="T3458" s="14">
        <f t="shared" ref="T3458:T3521" si="381">(I3458/86400)+25569+(-5/24)</f>
        <v>42365.389409722215</v>
      </c>
      <c r="U3458" s="13" t="str">
        <f t="shared" ref="U3458:U3521" si="382">TEXT((S3458),"mmm")</f>
        <v>Oct</v>
      </c>
      <c r="V3458" t="str">
        <f t="shared" ref="V3458:V3521" si="383">TEXT((T3458),"mmm")</f>
        <v>Dec</v>
      </c>
      <c r="W3458" t="str">
        <f t="shared" ref="W3458:W3521" si="384">TEXT((S3458),"yyyy")</f>
        <v>2015</v>
      </c>
    </row>
    <row r="3459" spans="1:23" ht="45" x14ac:dyDescent="0.2">
      <c r="A3459">
        <v>100</v>
      </c>
      <c r="B3459" s="3" t="s">
        <v>102</v>
      </c>
      <c r="C3459" s="3" t="s">
        <v>4211</v>
      </c>
      <c r="D3459">
        <v>5000</v>
      </c>
      <c r="E3459">
        <v>5000</v>
      </c>
      <c r="F3459" t="s">
        <v>8219</v>
      </c>
      <c r="G3459" t="s">
        <v>8224</v>
      </c>
      <c r="H3459" t="s">
        <v>8246</v>
      </c>
      <c r="I3459">
        <v>1352055886</v>
      </c>
      <c r="J3459">
        <v>1350324286</v>
      </c>
      <c r="K3459" t="b">
        <v>0</v>
      </c>
      <c r="L3459">
        <v>26</v>
      </c>
      <c r="M3459" t="b">
        <v>1</v>
      </c>
      <c r="N3459" t="s">
        <v>8266</v>
      </c>
      <c r="O3459" s="8">
        <f t="shared" si="378"/>
        <v>100</v>
      </c>
      <c r="P3459" s="9">
        <f t="shared" si="379"/>
        <v>192.30769230769232</v>
      </c>
      <c r="Q3459" t="s">
        <v>8310</v>
      </c>
      <c r="R3459" t="s">
        <v>8312</v>
      </c>
      <c r="S3459" s="13">
        <f t="shared" si="380"/>
        <v>41197.544976851852</v>
      </c>
      <c r="T3459" s="14">
        <f t="shared" si="381"/>
        <v>41217.586643518516</v>
      </c>
      <c r="U3459" s="13" t="str">
        <f t="shared" si="382"/>
        <v>Oct</v>
      </c>
      <c r="V3459" t="str">
        <f t="shared" si="383"/>
        <v>Nov</v>
      </c>
      <c r="W3459" t="str">
        <f t="shared" si="384"/>
        <v>2012</v>
      </c>
    </row>
    <row r="3460" spans="1:23" ht="45" x14ac:dyDescent="0.2">
      <c r="A3460">
        <v>110</v>
      </c>
      <c r="B3460" s="3" t="s">
        <v>112</v>
      </c>
      <c r="C3460" s="3" t="s">
        <v>4221</v>
      </c>
      <c r="D3460">
        <v>1300</v>
      </c>
      <c r="E3460">
        <v>1700</v>
      </c>
      <c r="F3460" t="s">
        <v>8219</v>
      </c>
      <c r="G3460" t="s">
        <v>8224</v>
      </c>
      <c r="H3460" t="s">
        <v>8246</v>
      </c>
      <c r="I3460">
        <v>1384408740</v>
      </c>
      <c r="J3460">
        <v>1381445253</v>
      </c>
      <c r="K3460" t="b">
        <v>0</v>
      </c>
      <c r="L3460">
        <v>26</v>
      </c>
      <c r="M3460" t="b">
        <v>1</v>
      </c>
      <c r="N3460" t="s">
        <v>8266</v>
      </c>
      <c r="O3460" s="8">
        <f t="shared" si="378"/>
        <v>130.76923076923077</v>
      </c>
      <c r="P3460" s="9">
        <f t="shared" si="379"/>
        <v>65.384615384615387</v>
      </c>
      <c r="Q3460" t="s">
        <v>8310</v>
      </c>
      <c r="R3460" t="s">
        <v>8312</v>
      </c>
      <c r="S3460" s="13">
        <f t="shared" si="380"/>
        <v>41557.741354166668</v>
      </c>
      <c r="T3460" s="14">
        <f t="shared" si="381"/>
        <v>41592.040972222218</v>
      </c>
      <c r="U3460" s="13" t="str">
        <f t="shared" si="382"/>
        <v>Oct</v>
      </c>
      <c r="V3460" t="str">
        <f t="shared" si="383"/>
        <v>Nov</v>
      </c>
      <c r="W3460" t="str">
        <f t="shared" si="384"/>
        <v>2013</v>
      </c>
    </row>
    <row r="3461" spans="1:23" ht="45" x14ac:dyDescent="0.2">
      <c r="A3461">
        <v>246</v>
      </c>
      <c r="B3461" s="3" t="s">
        <v>247</v>
      </c>
      <c r="C3461" s="3" t="s">
        <v>4356</v>
      </c>
      <c r="D3461">
        <v>5000</v>
      </c>
      <c r="E3461">
        <v>15273</v>
      </c>
      <c r="F3461" t="s">
        <v>8219</v>
      </c>
      <c r="G3461" t="s">
        <v>8224</v>
      </c>
      <c r="H3461" t="s">
        <v>8246</v>
      </c>
      <c r="I3461">
        <v>1292665405</v>
      </c>
      <c r="J3461">
        <v>1288341805</v>
      </c>
      <c r="K3461" t="b">
        <v>1</v>
      </c>
      <c r="L3461">
        <v>223</v>
      </c>
      <c r="M3461" t="b">
        <v>1</v>
      </c>
      <c r="N3461" t="s">
        <v>8269</v>
      </c>
      <c r="O3461" s="8">
        <f t="shared" si="378"/>
        <v>305.46000000000004</v>
      </c>
      <c r="P3461" s="9">
        <f t="shared" si="379"/>
        <v>68.488789237668158</v>
      </c>
      <c r="Q3461" t="s">
        <v>8310</v>
      </c>
      <c r="R3461" t="s">
        <v>8315</v>
      </c>
      <c r="S3461" s="13">
        <f t="shared" si="380"/>
        <v>40480.155150462961</v>
      </c>
      <c r="T3461" s="14">
        <f t="shared" si="381"/>
        <v>40530.196817129625</v>
      </c>
      <c r="U3461" s="13" t="str">
        <f t="shared" si="382"/>
        <v>Oct</v>
      </c>
      <c r="V3461" t="str">
        <f t="shared" si="383"/>
        <v>Dec</v>
      </c>
      <c r="W3461" t="str">
        <f t="shared" si="384"/>
        <v>2010</v>
      </c>
    </row>
    <row r="3462" spans="1:23" ht="45" x14ac:dyDescent="0.2">
      <c r="A3462">
        <v>275</v>
      </c>
      <c r="B3462" s="3" t="s">
        <v>276</v>
      </c>
      <c r="C3462" s="3" t="s">
        <v>4385</v>
      </c>
      <c r="D3462">
        <v>20000</v>
      </c>
      <c r="E3462">
        <v>21679</v>
      </c>
      <c r="F3462" t="s">
        <v>8219</v>
      </c>
      <c r="G3462" t="s">
        <v>8224</v>
      </c>
      <c r="H3462" t="s">
        <v>8246</v>
      </c>
      <c r="I3462">
        <v>1352511966</v>
      </c>
      <c r="J3462">
        <v>1349916366</v>
      </c>
      <c r="K3462" t="b">
        <v>1</v>
      </c>
      <c r="L3462">
        <v>332</v>
      </c>
      <c r="M3462" t="b">
        <v>1</v>
      </c>
      <c r="N3462" t="s">
        <v>8269</v>
      </c>
      <c r="O3462" s="8">
        <f t="shared" si="378"/>
        <v>108.395</v>
      </c>
      <c r="P3462" s="9">
        <f t="shared" si="379"/>
        <v>65.298192771084331</v>
      </c>
      <c r="Q3462" t="s">
        <v>8310</v>
      </c>
      <c r="R3462" t="s">
        <v>8315</v>
      </c>
      <c r="S3462" s="13">
        <f t="shared" si="380"/>
        <v>41192.823680555557</v>
      </c>
      <c r="T3462" s="14">
        <f t="shared" si="381"/>
        <v>41222.865347222221</v>
      </c>
      <c r="U3462" s="13" t="str">
        <f t="shared" si="382"/>
        <v>Oct</v>
      </c>
      <c r="V3462" t="str">
        <f t="shared" si="383"/>
        <v>Nov</v>
      </c>
      <c r="W3462" t="str">
        <f t="shared" si="384"/>
        <v>2012</v>
      </c>
    </row>
    <row r="3463" spans="1:23" ht="30" x14ac:dyDescent="0.2">
      <c r="A3463">
        <v>287</v>
      </c>
      <c r="B3463" s="3" t="s">
        <v>288</v>
      </c>
      <c r="C3463" s="3" t="s">
        <v>4397</v>
      </c>
      <c r="D3463">
        <v>15000</v>
      </c>
      <c r="E3463">
        <v>26445</v>
      </c>
      <c r="F3463" t="s">
        <v>8219</v>
      </c>
      <c r="G3463" t="s">
        <v>8224</v>
      </c>
      <c r="H3463" t="s">
        <v>8246</v>
      </c>
      <c r="I3463">
        <v>1351828800</v>
      </c>
      <c r="J3463">
        <v>1349160018</v>
      </c>
      <c r="K3463" t="b">
        <v>1</v>
      </c>
      <c r="L3463">
        <v>290</v>
      </c>
      <c r="M3463" t="b">
        <v>1</v>
      </c>
      <c r="N3463" t="s">
        <v>8269</v>
      </c>
      <c r="O3463" s="8">
        <f t="shared" si="378"/>
        <v>176.29999999999998</v>
      </c>
      <c r="P3463" s="9">
        <f t="shared" si="379"/>
        <v>91.189655172413794</v>
      </c>
      <c r="Q3463" t="s">
        <v>8310</v>
      </c>
      <c r="R3463" t="s">
        <v>8315</v>
      </c>
      <c r="S3463" s="13">
        <f t="shared" si="380"/>
        <v>41184.069652777776</v>
      </c>
      <c r="T3463" s="14">
        <f t="shared" si="381"/>
        <v>41214.958333333328</v>
      </c>
      <c r="U3463" s="13" t="str">
        <f t="shared" si="382"/>
        <v>Oct</v>
      </c>
      <c r="V3463" t="str">
        <f t="shared" si="383"/>
        <v>Nov</v>
      </c>
      <c r="W3463" t="str">
        <f t="shared" si="384"/>
        <v>2012</v>
      </c>
    </row>
    <row r="3464" spans="1:23" ht="45" x14ac:dyDescent="0.2">
      <c r="A3464">
        <v>289</v>
      </c>
      <c r="B3464" s="3" t="s">
        <v>290</v>
      </c>
      <c r="C3464" s="3" t="s">
        <v>4399</v>
      </c>
      <c r="D3464">
        <v>15000</v>
      </c>
      <c r="E3464">
        <v>15723</v>
      </c>
      <c r="F3464" t="s">
        <v>8219</v>
      </c>
      <c r="G3464" t="s">
        <v>8225</v>
      </c>
      <c r="H3464" t="s">
        <v>8247</v>
      </c>
      <c r="I3464">
        <v>1383389834</v>
      </c>
      <c r="J3464">
        <v>1380797834</v>
      </c>
      <c r="K3464" t="b">
        <v>1</v>
      </c>
      <c r="L3464">
        <v>232</v>
      </c>
      <c r="M3464" t="b">
        <v>1</v>
      </c>
      <c r="N3464" t="s">
        <v>8269</v>
      </c>
      <c r="O3464" s="8">
        <f t="shared" si="378"/>
        <v>104.82000000000001</v>
      </c>
      <c r="P3464" s="9">
        <f t="shared" si="379"/>
        <v>67.771551724137936</v>
      </c>
      <c r="Q3464" t="s">
        <v>8310</v>
      </c>
      <c r="R3464" t="s">
        <v>8315</v>
      </c>
      <c r="S3464" s="13">
        <f t="shared" si="380"/>
        <v>41550.248078703698</v>
      </c>
      <c r="T3464" s="14">
        <f t="shared" si="381"/>
        <v>41580.248078703698</v>
      </c>
      <c r="U3464" s="13" t="str">
        <f t="shared" si="382"/>
        <v>Oct</v>
      </c>
      <c r="V3464" t="str">
        <f t="shared" si="383"/>
        <v>Nov</v>
      </c>
      <c r="W3464" t="str">
        <f t="shared" si="384"/>
        <v>2013</v>
      </c>
    </row>
    <row r="3465" spans="1:23" ht="45" x14ac:dyDescent="0.2">
      <c r="A3465">
        <v>299</v>
      </c>
      <c r="B3465" s="3" t="s">
        <v>300</v>
      </c>
      <c r="C3465" s="3" t="s">
        <v>4409</v>
      </c>
      <c r="D3465">
        <v>10000</v>
      </c>
      <c r="E3465">
        <v>17895.25</v>
      </c>
      <c r="F3465" t="s">
        <v>8219</v>
      </c>
      <c r="G3465" t="s">
        <v>8224</v>
      </c>
      <c r="H3465" t="s">
        <v>8246</v>
      </c>
      <c r="I3465">
        <v>1289975060</v>
      </c>
      <c r="J3465">
        <v>1287379460</v>
      </c>
      <c r="K3465" t="b">
        <v>1</v>
      </c>
      <c r="L3465">
        <v>244</v>
      </c>
      <c r="M3465" t="b">
        <v>1</v>
      </c>
      <c r="N3465" t="s">
        <v>8269</v>
      </c>
      <c r="O3465" s="8">
        <f t="shared" si="378"/>
        <v>178.95250000000001</v>
      </c>
      <c r="P3465" s="9">
        <f t="shared" si="379"/>
        <v>73.341188524590166</v>
      </c>
      <c r="Q3465" t="s">
        <v>8310</v>
      </c>
      <c r="R3465" t="s">
        <v>8315</v>
      </c>
      <c r="S3465" s="13">
        <f t="shared" si="380"/>
        <v>40469.016898148147</v>
      </c>
      <c r="T3465" s="14">
        <f t="shared" si="381"/>
        <v>40499.058564814812</v>
      </c>
      <c r="U3465" s="13" t="str">
        <f t="shared" si="382"/>
        <v>Oct</v>
      </c>
      <c r="V3465" t="str">
        <f t="shared" si="383"/>
        <v>Nov</v>
      </c>
      <c r="W3465" t="str">
        <f t="shared" si="384"/>
        <v>2010</v>
      </c>
    </row>
    <row r="3466" spans="1:23" ht="45" x14ac:dyDescent="0.2">
      <c r="A3466">
        <v>310</v>
      </c>
      <c r="B3466" s="3" t="s">
        <v>311</v>
      </c>
      <c r="C3466" s="3" t="s">
        <v>4420</v>
      </c>
      <c r="D3466">
        <v>1000</v>
      </c>
      <c r="E3466">
        <v>1041.29</v>
      </c>
      <c r="F3466" t="s">
        <v>8219</v>
      </c>
      <c r="G3466" t="s">
        <v>8224</v>
      </c>
      <c r="H3466" t="s">
        <v>8246</v>
      </c>
      <c r="I3466">
        <v>1319076000</v>
      </c>
      <c r="J3466">
        <v>1317788623</v>
      </c>
      <c r="K3466" t="b">
        <v>1</v>
      </c>
      <c r="L3466">
        <v>36</v>
      </c>
      <c r="M3466" t="b">
        <v>1</v>
      </c>
      <c r="N3466" t="s">
        <v>8269</v>
      </c>
      <c r="O3466" s="8">
        <f t="shared" si="378"/>
        <v>104.129</v>
      </c>
      <c r="P3466" s="9">
        <f t="shared" si="379"/>
        <v>28.924722222222222</v>
      </c>
      <c r="Q3466" t="s">
        <v>8310</v>
      </c>
      <c r="R3466" t="s">
        <v>8315</v>
      </c>
      <c r="S3466" s="13">
        <f t="shared" si="380"/>
        <v>40820.974803240737</v>
      </c>
      <c r="T3466" s="14">
        <f t="shared" si="381"/>
        <v>40835.875</v>
      </c>
      <c r="U3466" s="13" t="str">
        <f t="shared" si="382"/>
        <v>Oct</v>
      </c>
      <c r="V3466" t="str">
        <f t="shared" si="383"/>
        <v>Oct</v>
      </c>
      <c r="W3466" t="str">
        <f t="shared" si="384"/>
        <v>2011</v>
      </c>
    </row>
    <row r="3467" spans="1:23" ht="45" x14ac:dyDescent="0.2">
      <c r="A3467">
        <v>321</v>
      </c>
      <c r="B3467" s="3" t="s">
        <v>322</v>
      </c>
      <c r="C3467" s="3" t="s">
        <v>4431</v>
      </c>
      <c r="D3467">
        <v>35000</v>
      </c>
      <c r="E3467">
        <v>35932</v>
      </c>
      <c r="F3467" t="s">
        <v>8219</v>
      </c>
      <c r="G3467" t="s">
        <v>8236</v>
      </c>
      <c r="H3467" t="s">
        <v>8249</v>
      </c>
      <c r="I3467">
        <v>1478605386</v>
      </c>
      <c r="J3467">
        <v>1475577786</v>
      </c>
      <c r="K3467" t="b">
        <v>1</v>
      </c>
      <c r="L3467">
        <v>337</v>
      </c>
      <c r="M3467" t="b">
        <v>1</v>
      </c>
      <c r="N3467" t="s">
        <v>8269</v>
      </c>
      <c r="O3467" s="8">
        <f t="shared" si="378"/>
        <v>102.66285714285715</v>
      </c>
      <c r="P3467" s="9">
        <f t="shared" si="379"/>
        <v>106.62314540059347</v>
      </c>
      <c r="Q3467" t="s">
        <v>8310</v>
      </c>
      <c r="R3467" t="s">
        <v>8315</v>
      </c>
      <c r="S3467" s="13">
        <f t="shared" si="380"/>
        <v>42647.238263888888</v>
      </c>
      <c r="T3467" s="14">
        <f t="shared" si="381"/>
        <v>42682.279930555553</v>
      </c>
      <c r="U3467" s="13" t="str">
        <f t="shared" si="382"/>
        <v>Oct</v>
      </c>
      <c r="V3467" t="str">
        <f t="shared" si="383"/>
        <v>Nov</v>
      </c>
      <c r="W3467" t="str">
        <f t="shared" si="384"/>
        <v>2016</v>
      </c>
    </row>
    <row r="3468" spans="1:23" ht="45" x14ac:dyDescent="0.2">
      <c r="A3468">
        <v>328</v>
      </c>
      <c r="B3468" s="3" t="s">
        <v>329</v>
      </c>
      <c r="C3468" s="3" t="s">
        <v>4438</v>
      </c>
      <c r="D3468">
        <v>75000</v>
      </c>
      <c r="E3468">
        <v>77710.8</v>
      </c>
      <c r="F3468" t="s">
        <v>8219</v>
      </c>
      <c r="G3468" t="s">
        <v>8224</v>
      </c>
      <c r="H3468" t="s">
        <v>8246</v>
      </c>
      <c r="I3468">
        <v>1446350400</v>
      </c>
      <c r="J3468">
        <v>1443739388</v>
      </c>
      <c r="K3468" t="b">
        <v>1</v>
      </c>
      <c r="L3468">
        <v>498</v>
      </c>
      <c r="M3468" t="b">
        <v>1</v>
      </c>
      <c r="N3468" t="s">
        <v>8269</v>
      </c>
      <c r="O3468" s="8">
        <f t="shared" si="378"/>
        <v>103.61439999999999</v>
      </c>
      <c r="P3468" s="9">
        <f t="shared" si="379"/>
        <v>156.04578313253012</v>
      </c>
      <c r="Q3468" t="s">
        <v>8310</v>
      </c>
      <c r="R3468" t="s">
        <v>8315</v>
      </c>
      <c r="S3468" s="13">
        <f t="shared" si="380"/>
        <v>42278.738287037035</v>
      </c>
      <c r="T3468" s="14">
        <f t="shared" si="381"/>
        <v>42308.958333333336</v>
      </c>
      <c r="U3468" s="13" t="str">
        <f t="shared" si="382"/>
        <v>Oct</v>
      </c>
      <c r="V3468" t="str">
        <f t="shared" si="383"/>
        <v>Oct</v>
      </c>
      <c r="W3468" t="str">
        <f t="shared" si="384"/>
        <v>2015</v>
      </c>
    </row>
    <row r="3469" spans="1:23" ht="45" x14ac:dyDescent="0.2">
      <c r="A3469">
        <v>329</v>
      </c>
      <c r="B3469" s="3" t="s">
        <v>330</v>
      </c>
      <c r="C3469" s="3" t="s">
        <v>4439</v>
      </c>
      <c r="D3469">
        <v>10000</v>
      </c>
      <c r="E3469">
        <v>10550</v>
      </c>
      <c r="F3469" t="s">
        <v>8219</v>
      </c>
      <c r="G3469" t="s">
        <v>8224</v>
      </c>
      <c r="H3469" t="s">
        <v>8246</v>
      </c>
      <c r="I3469">
        <v>1446868800</v>
      </c>
      <c r="J3469">
        <v>1444821127</v>
      </c>
      <c r="K3469" t="b">
        <v>1</v>
      </c>
      <c r="L3469">
        <v>167</v>
      </c>
      <c r="M3469" t="b">
        <v>1</v>
      </c>
      <c r="N3469" t="s">
        <v>8269</v>
      </c>
      <c r="O3469" s="8">
        <f t="shared" si="378"/>
        <v>105.5</v>
      </c>
      <c r="P3469" s="9">
        <f t="shared" si="379"/>
        <v>63.17365269461078</v>
      </c>
      <c r="Q3469" t="s">
        <v>8310</v>
      </c>
      <c r="R3469" t="s">
        <v>8315</v>
      </c>
      <c r="S3469" s="13">
        <f t="shared" si="380"/>
        <v>42291.258414351854</v>
      </c>
      <c r="T3469" s="14">
        <f t="shared" si="381"/>
        <v>42314.958333333336</v>
      </c>
      <c r="U3469" s="13" t="str">
        <f t="shared" si="382"/>
        <v>Oct</v>
      </c>
      <c r="V3469" t="str">
        <f t="shared" si="383"/>
        <v>Nov</v>
      </c>
      <c r="W3469" t="str">
        <f t="shared" si="384"/>
        <v>2015</v>
      </c>
    </row>
    <row r="3470" spans="1:23" ht="45" x14ac:dyDescent="0.2">
      <c r="A3470">
        <v>336</v>
      </c>
      <c r="B3470" s="3" t="s">
        <v>337</v>
      </c>
      <c r="C3470" s="3" t="s">
        <v>4446</v>
      </c>
      <c r="D3470">
        <v>25000</v>
      </c>
      <c r="E3470">
        <v>29209.78</v>
      </c>
      <c r="F3470" t="s">
        <v>8219</v>
      </c>
      <c r="G3470" t="s">
        <v>8224</v>
      </c>
      <c r="H3470" t="s">
        <v>8246</v>
      </c>
      <c r="I3470">
        <v>1447427918</v>
      </c>
      <c r="J3470">
        <v>1444832318</v>
      </c>
      <c r="K3470" t="b">
        <v>1</v>
      </c>
      <c r="L3470">
        <v>493</v>
      </c>
      <c r="M3470" t="b">
        <v>1</v>
      </c>
      <c r="N3470" t="s">
        <v>8269</v>
      </c>
      <c r="O3470" s="8">
        <f t="shared" si="378"/>
        <v>116.83911999999998</v>
      </c>
      <c r="P3470" s="9">
        <f t="shared" si="379"/>
        <v>59.249046653144013</v>
      </c>
      <c r="Q3470" t="s">
        <v>8310</v>
      </c>
      <c r="R3470" t="s">
        <v>8315</v>
      </c>
      <c r="S3470" s="13">
        <f t="shared" si="380"/>
        <v>42291.387939814813</v>
      </c>
      <c r="T3470" s="14">
        <f t="shared" si="381"/>
        <v>42321.429606481477</v>
      </c>
      <c r="U3470" s="13" t="str">
        <f t="shared" si="382"/>
        <v>Oct</v>
      </c>
      <c r="V3470" t="str">
        <f t="shared" si="383"/>
        <v>Nov</v>
      </c>
      <c r="W3470" t="str">
        <f t="shared" si="384"/>
        <v>2015</v>
      </c>
    </row>
    <row r="3471" spans="1:23" ht="45" x14ac:dyDescent="0.2">
      <c r="A3471">
        <v>343</v>
      </c>
      <c r="B3471" s="3" t="s">
        <v>344</v>
      </c>
      <c r="C3471" s="3" t="s">
        <v>4453</v>
      </c>
      <c r="D3471">
        <v>30000</v>
      </c>
      <c r="E3471">
        <v>30608.59</v>
      </c>
      <c r="F3471" t="s">
        <v>8219</v>
      </c>
      <c r="G3471" t="s">
        <v>8224</v>
      </c>
      <c r="H3471" t="s">
        <v>8246</v>
      </c>
      <c r="I3471">
        <v>1415934000</v>
      </c>
      <c r="J3471">
        <v>1413308545</v>
      </c>
      <c r="K3471" t="b">
        <v>1</v>
      </c>
      <c r="L3471">
        <v>524</v>
      </c>
      <c r="M3471" t="b">
        <v>1</v>
      </c>
      <c r="N3471" t="s">
        <v>8269</v>
      </c>
      <c r="O3471" s="8">
        <f t="shared" si="378"/>
        <v>102.02863333333335</v>
      </c>
      <c r="P3471" s="9">
        <f t="shared" si="379"/>
        <v>58.413339694656486</v>
      </c>
      <c r="Q3471" t="s">
        <v>8310</v>
      </c>
      <c r="R3471" t="s">
        <v>8315</v>
      </c>
      <c r="S3471" s="13">
        <f t="shared" si="380"/>
        <v>41926.529456018514</v>
      </c>
      <c r="T3471" s="14">
        <f t="shared" si="381"/>
        <v>41956.916666666664</v>
      </c>
      <c r="U3471" s="13" t="str">
        <f t="shared" si="382"/>
        <v>Oct</v>
      </c>
      <c r="V3471" t="str">
        <f t="shared" si="383"/>
        <v>Nov</v>
      </c>
      <c r="W3471" t="str">
        <f t="shared" si="384"/>
        <v>2014</v>
      </c>
    </row>
    <row r="3472" spans="1:23" ht="45" x14ac:dyDescent="0.2">
      <c r="A3472">
        <v>347</v>
      </c>
      <c r="B3472" s="3" t="s">
        <v>348</v>
      </c>
      <c r="C3472" s="3" t="s">
        <v>4457</v>
      </c>
      <c r="D3472">
        <v>40000</v>
      </c>
      <c r="E3472">
        <v>44636.2</v>
      </c>
      <c r="F3472" t="s">
        <v>8219</v>
      </c>
      <c r="G3472" t="s">
        <v>8224</v>
      </c>
      <c r="H3472" t="s">
        <v>8246</v>
      </c>
      <c r="I3472">
        <v>1447505609</v>
      </c>
      <c r="J3472">
        <v>1444910009</v>
      </c>
      <c r="K3472" t="b">
        <v>1</v>
      </c>
      <c r="L3472">
        <v>379</v>
      </c>
      <c r="M3472" t="b">
        <v>1</v>
      </c>
      <c r="N3472" t="s">
        <v>8269</v>
      </c>
      <c r="O3472" s="8">
        <f t="shared" si="378"/>
        <v>111.59049999999999</v>
      </c>
      <c r="P3472" s="9">
        <f t="shared" si="379"/>
        <v>117.77361477572559</v>
      </c>
      <c r="Q3472" t="s">
        <v>8310</v>
      </c>
      <c r="R3472" t="s">
        <v>8315</v>
      </c>
      <c r="S3472" s="13">
        <f t="shared" si="380"/>
        <v>42292.287141203698</v>
      </c>
      <c r="T3472" s="14">
        <f t="shared" si="381"/>
        <v>42322.32880787037</v>
      </c>
      <c r="U3472" s="13" t="str">
        <f t="shared" si="382"/>
        <v>Oct</v>
      </c>
      <c r="V3472" t="str">
        <f t="shared" si="383"/>
        <v>Nov</v>
      </c>
      <c r="W3472" t="str">
        <f t="shared" si="384"/>
        <v>2015</v>
      </c>
    </row>
    <row r="3473" spans="1:23" ht="45" x14ac:dyDescent="0.2">
      <c r="A3473">
        <v>353</v>
      </c>
      <c r="B3473" s="3" t="s">
        <v>354</v>
      </c>
      <c r="C3473" s="3" t="s">
        <v>4463</v>
      </c>
      <c r="D3473">
        <v>58425</v>
      </c>
      <c r="E3473">
        <v>63460.18</v>
      </c>
      <c r="F3473" t="s">
        <v>8219</v>
      </c>
      <c r="G3473" t="s">
        <v>8224</v>
      </c>
      <c r="H3473" t="s">
        <v>8246</v>
      </c>
      <c r="I3473">
        <v>1447963219</v>
      </c>
      <c r="J3473">
        <v>1445367619</v>
      </c>
      <c r="K3473" t="b">
        <v>1</v>
      </c>
      <c r="L3473">
        <v>613</v>
      </c>
      <c r="M3473" t="b">
        <v>1</v>
      </c>
      <c r="N3473" t="s">
        <v>8269</v>
      </c>
      <c r="O3473" s="8">
        <f t="shared" si="378"/>
        <v>108.61819426615318</v>
      </c>
      <c r="P3473" s="9">
        <f t="shared" si="379"/>
        <v>103.52394779771615</v>
      </c>
      <c r="Q3473" t="s">
        <v>8310</v>
      </c>
      <c r="R3473" t="s">
        <v>8315</v>
      </c>
      <c r="S3473" s="13">
        <f t="shared" si="380"/>
        <v>42297.583553240744</v>
      </c>
      <c r="T3473" s="14">
        <f t="shared" si="381"/>
        <v>42327.625219907401</v>
      </c>
      <c r="U3473" s="13" t="str">
        <f t="shared" si="382"/>
        <v>Oct</v>
      </c>
      <c r="V3473" t="str">
        <f t="shared" si="383"/>
        <v>Nov</v>
      </c>
      <c r="W3473" t="str">
        <f t="shared" si="384"/>
        <v>2015</v>
      </c>
    </row>
    <row r="3474" spans="1:23" ht="30" x14ac:dyDescent="0.2">
      <c r="A3474">
        <v>355</v>
      </c>
      <c r="B3474" s="3" t="s">
        <v>356</v>
      </c>
      <c r="C3474" s="3" t="s">
        <v>4465</v>
      </c>
      <c r="D3474">
        <v>35000</v>
      </c>
      <c r="E3474">
        <v>40690</v>
      </c>
      <c r="F3474" t="s">
        <v>8219</v>
      </c>
      <c r="G3474" t="s">
        <v>8224</v>
      </c>
      <c r="H3474" t="s">
        <v>8246</v>
      </c>
      <c r="I3474">
        <v>1417420994</v>
      </c>
      <c r="J3474">
        <v>1414738994</v>
      </c>
      <c r="K3474" t="b">
        <v>1</v>
      </c>
      <c r="L3474">
        <v>165</v>
      </c>
      <c r="M3474" t="b">
        <v>1</v>
      </c>
      <c r="N3474" t="s">
        <v>8269</v>
      </c>
      <c r="O3474" s="8">
        <f t="shared" si="378"/>
        <v>116.25714285714285</v>
      </c>
      <c r="P3474" s="9">
        <f t="shared" si="379"/>
        <v>246.60606060606059</v>
      </c>
      <c r="Q3474" t="s">
        <v>8310</v>
      </c>
      <c r="R3474" t="s">
        <v>8315</v>
      </c>
      <c r="S3474" s="13">
        <f t="shared" si="380"/>
        <v>41943.0855787037</v>
      </c>
      <c r="T3474" s="14">
        <f t="shared" si="381"/>
        <v>41974.127245370364</v>
      </c>
      <c r="U3474" s="13" t="str">
        <f t="shared" si="382"/>
        <v>Oct</v>
      </c>
      <c r="V3474" t="str">
        <f t="shared" si="383"/>
        <v>Dec</v>
      </c>
      <c r="W3474" t="str">
        <f t="shared" si="384"/>
        <v>2014</v>
      </c>
    </row>
    <row r="3475" spans="1:23" ht="45" x14ac:dyDescent="0.2">
      <c r="A3475">
        <v>359</v>
      </c>
      <c r="B3475" s="3" t="s">
        <v>360</v>
      </c>
      <c r="C3475" s="3" t="s">
        <v>4469</v>
      </c>
      <c r="D3475">
        <v>24200</v>
      </c>
      <c r="E3475">
        <v>25375</v>
      </c>
      <c r="F3475" t="s">
        <v>8219</v>
      </c>
      <c r="G3475" t="s">
        <v>8224</v>
      </c>
      <c r="H3475" t="s">
        <v>8246</v>
      </c>
      <c r="I3475">
        <v>1415941920</v>
      </c>
      <c r="J3475">
        <v>1414028490</v>
      </c>
      <c r="K3475" t="b">
        <v>1</v>
      </c>
      <c r="L3475">
        <v>302</v>
      </c>
      <c r="M3475" t="b">
        <v>1</v>
      </c>
      <c r="N3475" t="s">
        <v>8269</v>
      </c>
      <c r="O3475" s="8">
        <f t="shared" si="378"/>
        <v>104.85537190082646</v>
      </c>
      <c r="P3475" s="9">
        <f t="shared" si="379"/>
        <v>84.023178807947019</v>
      </c>
      <c r="Q3475" t="s">
        <v>8310</v>
      </c>
      <c r="R3475" t="s">
        <v>8315</v>
      </c>
      <c r="S3475" s="13">
        <f t="shared" si="380"/>
        <v>41934.86215277778</v>
      </c>
      <c r="T3475" s="14">
        <f t="shared" si="381"/>
        <v>41957.008333333331</v>
      </c>
      <c r="U3475" s="13" t="str">
        <f t="shared" si="382"/>
        <v>Oct</v>
      </c>
      <c r="V3475" t="str">
        <f t="shared" si="383"/>
        <v>Nov</v>
      </c>
      <c r="W3475" t="str">
        <f t="shared" si="384"/>
        <v>2014</v>
      </c>
    </row>
    <row r="3476" spans="1:23" ht="45" x14ac:dyDescent="0.2">
      <c r="A3476">
        <v>361</v>
      </c>
      <c r="B3476" s="3" t="s">
        <v>362</v>
      </c>
      <c r="C3476" s="3" t="s">
        <v>4471</v>
      </c>
      <c r="D3476">
        <v>35000</v>
      </c>
      <c r="E3476">
        <v>38876.949999999997</v>
      </c>
      <c r="F3476" t="s">
        <v>8219</v>
      </c>
      <c r="G3476" t="s">
        <v>8224</v>
      </c>
      <c r="H3476" t="s">
        <v>8246</v>
      </c>
      <c r="I3476">
        <v>1416704506</v>
      </c>
      <c r="J3476">
        <v>1414108906</v>
      </c>
      <c r="K3476" t="b">
        <v>0</v>
      </c>
      <c r="L3476">
        <v>354</v>
      </c>
      <c r="M3476" t="b">
        <v>1</v>
      </c>
      <c r="N3476" t="s">
        <v>8269</v>
      </c>
      <c r="O3476" s="8">
        <f t="shared" si="378"/>
        <v>111.07699999999998</v>
      </c>
      <c r="P3476" s="9">
        <f t="shared" si="379"/>
        <v>109.82189265536722</v>
      </c>
      <c r="Q3476" t="s">
        <v>8310</v>
      </c>
      <c r="R3476" t="s">
        <v>8315</v>
      </c>
      <c r="S3476" s="13">
        <f t="shared" si="380"/>
        <v>41935.792893518512</v>
      </c>
      <c r="T3476" s="14">
        <f t="shared" si="381"/>
        <v>41965.834560185183</v>
      </c>
      <c r="U3476" s="13" t="str">
        <f t="shared" si="382"/>
        <v>Oct</v>
      </c>
      <c r="V3476" t="str">
        <f t="shared" si="383"/>
        <v>Nov</v>
      </c>
      <c r="W3476" t="str">
        <f t="shared" si="384"/>
        <v>2014</v>
      </c>
    </row>
    <row r="3477" spans="1:23" ht="45" x14ac:dyDescent="0.2">
      <c r="A3477">
        <v>377</v>
      </c>
      <c r="B3477" s="3" t="s">
        <v>378</v>
      </c>
      <c r="C3477" s="3" t="s">
        <v>4487</v>
      </c>
      <c r="D3477">
        <v>12000</v>
      </c>
      <c r="E3477">
        <v>13728</v>
      </c>
      <c r="F3477" t="s">
        <v>8219</v>
      </c>
      <c r="G3477" t="s">
        <v>8224</v>
      </c>
      <c r="H3477" t="s">
        <v>8246</v>
      </c>
      <c r="I3477">
        <v>1447484460</v>
      </c>
      <c r="J3477">
        <v>1444888868</v>
      </c>
      <c r="K3477" t="b">
        <v>0</v>
      </c>
      <c r="L3477">
        <v>133</v>
      </c>
      <c r="M3477" t="b">
        <v>1</v>
      </c>
      <c r="N3477" t="s">
        <v>8269</v>
      </c>
      <c r="O3477" s="8">
        <f t="shared" si="378"/>
        <v>114.39999999999999</v>
      </c>
      <c r="P3477" s="9">
        <f t="shared" si="379"/>
        <v>103.21804511278195</v>
      </c>
      <c r="Q3477" t="s">
        <v>8310</v>
      </c>
      <c r="R3477" t="s">
        <v>8315</v>
      </c>
      <c r="S3477" s="13">
        <f t="shared" si="380"/>
        <v>42292.042453703696</v>
      </c>
      <c r="T3477" s="14">
        <f t="shared" si="381"/>
        <v>42322.084027777775</v>
      </c>
      <c r="U3477" s="13" t="str">
        <f t="shared" si="382"/>
        <v>Oct</v>
      </c>
      <c r="V3477" t="str">
        <f t="shared" si="383"/>
        <v>Nov</v>
      </c>
      <c r="W3477" t="str">
        <f t="shared" si="384"/>
        <v>2015</v>
      </c>
    </row>
    <row r="3478" spans="1:23" ht="45" x14ac:dyDescent="0.2">
      <c r="A3478">
        <v>385</v>
      </c>
      <c r="B3478" s="3" t="s">
        <v>386</v>
      </c>
      <c r="C3478" s="3" t="s">
        <v>4495</v>
      </c>
      <c r="D3478">
        <v>25000</v>
      </c>
      <c r="E3478">
        <v>26495.5</v>
      </c>
      <c r="F3478" t="s">
        <v>8219</v>
      </c>
      <c r="G3478" t="s">
        <v>8224</v>
      </c>
      <c r="H3478" t="s">
        <v>8246</v>
      </c>
      <c r="I3478">
        <v>1416582101</v>
      </c>
      <c r="J3478">
        <v>1413986501</v>
      </c>
      <c r="K3478" t="b">
        <v>0</v>
      </c>
      <c r="L3478">
        <v>237</v>
      </c>
      <c r="M3478" t="b">
        <v>1</v>
      </c>
      <c r="N3478" t="s">
        <v>8269</v>
      </c>
      <c r="O3478" s="8">
        <f t="shared" si="378"/>
        <v>105.982</v>
      </c>
      <c r="P3478" s="9">
        <f t="shared" si="379"/>
        <v>111.79535864978902</v>
      </c>
      <c r="Q3478" t="s">
        <v>8310</v>
      </c>
      <c r="R3478" t="s">
        <v>8315</v>
      </c>
      <c r="S3478" s="13">
        <f t="shared" si="380"/>
        <v>41934.376168981478</v>
      </c>
      <c r="T3478" s="14">
        <f t="shared" si="381"/>
        <v>41964.41783564815</v>
      </c>
      <c r="U3478" s="13" t="str">
        <f t="shared" si="382"/>
        <v>Oct</v>
      </c>
      <c r="V3478" t="str">
        <f t="shared" si="383"/>
        <v>Nov</v>
      </c>
      <c r="W3478" t="str">
        <f t="shared" si="384"/>
        <v>2014</v>
      </c>
    </row>
    <row r="3479" spans="1:23" ht="45" x14ac:dyDescent="0.2">
      <c r="A3479">
        <v>402</v>
      </c>
      <c r="B3479" s="3" t="s">
        <v>403</v>
      </c>
      <c r="C3479" s="3" t="s">
        <v>4512</v>
      </c>
      <c r="D3479">
        <v>2000</v>
      </c>
      <c r="E3479">
        <v>2833</v>
      </c>
      <c r="F3479" t="s">
        <v>8219</v>
      </c>
      <c r="G3479" t="s">
        <v>8224</v>
      </c>
      <c r="H3479" t="s">
        <v>8246</v>
      </c>
      <c r="I3479">
        <v>1446731817</v>
      </c>
      <c r="J3479">
        <v>1444913817</v>
      </c>
      <c r="K3479" t="b">
        <v>0</v>
      </c>
      <c r="L3479">
        <v>43</v>
      </c>
      <c r="M3479" t="b">
        <v>1</v>
      </c>
      <c r="N3479" t="s">
        <v>8269</v>
      </c>
      <c r="O3479" s="8">
        <f t="shared" si="378"/>
        <v>141.65</v>
      </c>
      <c r="P3479" s="9">
        <f t="shared" si="379"/>
        <v>65.883720930232556</v>
      </c>
      <c r="Q3479" t="s">
        <v>8310</v>
      </c>
      <c r="R3479" t="s">
        <v>8315</v>
      </c>
      <c r="S3479" s="13">
        <f t="shared" si="380"/>
        <v>42292.331215277773</v>
      </c>
      <c r="T3479" s="14">
        <f t="shared" si="381"/>
        <v>42313.372881944444</v>
      </c>
      <c r="U3479" s="13" t="str">
        <f t="shared" si="382"/>
        <v>Oct</v>
      </c>
      <c r="V3479" t="str">
        <f t="shared" si="383"/>
        <v>Nov</v>
      </c>
      <c r="W3479" t="str">
        <f t="shared" si="384"/>
        <v>2015</v>
      </c>
    </row>
    <row r="3480" spans="1:23" ht="45" x14ac:dyDescent="0.2">
      <c r="A3480">
        <v>521</v>
      </c>
      <c r="B3480" s="3" t="s">
        <v>522</v>
      </c>
      <c r="C3480" s="3" t="s">
        <v>4631</v>
      </c>
      <c r="D3480">
        <v>5000</v>
      </c>
      <c r="E3480">
        <v>5232</v>
      </c>
      <c r="F3480" t="s">
        <v>8219</v>
      </c>
      <c r="G3480" t="s">
        <v>8224</v>
      </c>
      <c r="H3480" t="s">
        <v>8246</v>
      </c>
      <c r="I3480">
        <v>1477976340</v>
      </c>
      <c r="J3480">
        <v>1475460819</v>
      </c>
      <c r="K3480" t="b">
        <v>0</v>
      </c>
      <c r="L3480">
        <v>56</v>
      </c>
      <c r="M3480" t="b">
        <v>1</v>
      </c>
      <c r="N3480" t="s">
        <v>8271</v>
      </c>
      <c r="O3480" s="8">
        <f t="shared" si="378"/>
        <v>104.64</v>
      </c>
      <c r="P3480" s="9">
        <f t="shared" si="379"/>
        <v>93.428571428571431</v>
      </c>
      <c r="Q3480" t="s">
        <v>8317</v>
      </c>
      <c r="R3480" t="s">
        <v>8318</v>
      </c>
      <c r="S3480" s="13">
        <f t="shared" si="380"/>
        <v>42645.884479166663</v>
      </c>
      <c r="T3480" s="14">
        <f t="shared" si="381"/>
        <v>42674.999305555553</v>
      </c>
      <c r="U3480" s="13" t="str">
        <f t="shared" si="382"/>
        <v>Oct</v>
      </c>
      <c r="V3480" t="str">
        <f t="shared" si="383"/>
        <v>Oct</v>
      </c>
      <c r="W3480" t="str">
        <f t="shared" si="384"/>
        <v>2016</v>
      </c>
    </row>
    <row r="3481" spans="1:23" ht="45" x14ac:dyDescent="0.2">
      <c r="A3481">
        <v>537</v>
      </c>
      <c r="B3481" s="3" t="s">
        <v>538</v>
      </c>
      <c r="C3481" s="3" t="s">
        <v>4647</v>
      </c>
      <c r="D3481">
        <v>2000</v>
      </c>
      <c r="E3481">
        <v>2410</v>
      </c>
      <c r="F3481" t="s">
        <v>8219</v>
      </c>
      <c r="G3481" t="s">
        <v>8224</v>
      </c>
      <c r="H3481" t="s">
        <v>8246</v>
      </c>
      <c r="I3481">
        <v>1446665191</v>
      </c>
      <c r="J3481">
        <v>1444069591</v>
      </c>
      <c r="K3481" t="b">
        <v>0</v>
      </c>
      <c r="L3481">
        <v>59</v>
      </c>
      <c r="M3481" t="b">
        <v>1</v>
      </c>
      <c r="N3481" t="s">
        <v>8271</v>
      </c>
      <c r="O3481" s="8">
        <f t="shared" si="378"/>
        <v>120.5</v>
      </c>
      <c r="P3481" s="9">
        <f t="shared" si="379"/>
        <v>40.847457627118644</v>
      </c>
      <c r="Q3481" t="s">
        <v>8317</v>
      </c>
      <c r="R3481" t="s">
        <v>8318</v>
      </c>
      <c r="S3481" s="13">
        <f t="shared" si="380"/>
        <v>42282.560081018521</v>
      </c>
      <c r="T3481" s="14">
        <f t="shared" si="381"/>
        <v>42312.601747685178</v>
      </c>
      <c r="U3481" s="13" t="str">
        <f t="shared" si="382"/>
        <v>Oct</v>
      </c>
      <c r="V3481" t="str">
        <f t="shared" si="383"/>
        <v>Nov</v>
      </c>
      <c r="W3481" t="str">
        <f t="shared" si="384"/>
        <v>2015</v>
      </c>
    </row>
    <row r="3482" spans="1:23" ht="45" x14ac:dyDescent="0.2">
      <c r="A3482">
        <v>650</v>
      </c>
      <c r="B3482" s="3" t="s">
        <v>651</v>
      </c>
      <c r="C3482" s="3" t="s">
        <v>4760</v>
      </c>
      <c r="D3482">
        <v>1500</v>
      </c>
      <c r="E3482">
        <v>1686</v>
      </c>
      <c r="F3482" t="s">
        <v>8219</v>
      </c>
      <c r="G3482" t="s">
        <v>8224</v>
      </c>
      <c r="H3482" t="s">
        <v>8246</v>
      </c>
      <c r="I3482">
        <v>1418953984</v>
      </c>
      <c r="J3482">
        <v>1413766384</v>
      </c>
      <c r="K3482" t="b">
        <v>0</v>
      </c>
      <c r="L3482">
        <v>48</v>
      </c>
      <c r="M3482" t="b">
        <v>1</v>
      </c>
      <c r="N3482" t="s">
        <v>8273</v>
      </c>
      <c r="O3482" s="8">
        <f t="shared" si="378"/>
        <v>112.4</v>
      </c>
      <c r="P3482" s="9">
        <f t="shared" si="379"/>
        <v>35.125</v>
      </c>
      <c r="Q3482" t="s">
        <v>8319</v>
      </c>
      <c r="R3482" t="s">
        <v>8321</v>
      </c>
      <c r="S3482" s="13">
        <f t="shared" si="380"/>
        <v>41931.828518518516</v>
      </c>
      <c r="T3482" s="14">
        <f t="shared" si="381"/>
        <v>41991.870185185187</v>
      </c>
      <c r="U3482" s="13" t="str">
        <f t="shared" si="382"/>
        <v>Oct</v>
      </c>
      <c r="V3482" t="str">
        <f t="shared" si="383"/>
        <v>Dec</v>
      </c>
      <c r="W3482" t="str">
        <f t="shared" si="384"/>
        <v>2014</v>
      </c>
    </row>
    <row r="3483" spans="1:23" ht="30" x14ac:dyDescent="0.2">
      <c r="A3483">
        <v>738</v>
      </c>
      <c r="B3483" s="3" t="s">
        <v>739</v>
      </c>
      <c r="C3483" s="3" t="s">
        <v>4848</v>
      </c>
      <c r="D3483">
        <v>1500</v>
      </c>
      <c r="E3483">
        <v>1601</v>
      </c>
      <c r="F3483" t="s">
        <v>8219</v>
      </c>
      <c r="G3483" t="s">
        <v>8224</v>
      </c>
      <c r="H3483" t="s">
        <v>8246</v>
      </c>
      <c r="I3483">
        <v>1417409940</v>
      </c>
      <c r="J3483">
        <v>1414765794</v>
      </c>
      <c r="K3483" t="b">
        <v>0</v>
      </c>
      <c r="L3483">
        <v>41</v>
      </c>
      <c r="M3483" t="b">
        <v>1</v>
      </c>
      <c r="N3483" t="s">
        <v>8274</v>
      </c>
      <c r="O3483" s="8">
        <f t="shared" si="378"/>
        <v>106.73333333333332</v>
      </c>
      <c r="P3483" s="9">
        <f t="shared" si="379"/>
        <v>39.048780487804876</v>
      </c>
      <c r="Q3483" t="s">
        <v>8322</v>
      </c>
      <c r="R3483" t="s">
        <v>8323</v>
      </c>
      <c r="S3483" s="13">
        <f t="shared" si="380"/>
        <v>41943.39576388889</v>
      </c>
      <c r="T3483" s="14">
        <f t="shared" si="381"/>
        <v>41973.999305555553</v>
      </c>
      <c r="U3483" s="13" t="str">
        <f t="shared" si="382"/>
        <v>Oct</v>
      </c>
      <c r="V3483" t="str">
        <f t="shared" si="383"/>
        <v>Nov</v>
      </c>
      <c r="W3483" t="str">
        <f t="shared" si="384"/>
        <v>2014</v>
      </c>
    </row>
    <row r="3484" spans="1:23" ht="45" x14ac:dyDescent="0.2">
      <c r="A3484">
        <v>787</v>
      </c>
      <c r="B3484" s="3" t="s">
        <v>788</v>
      </c>
      <c r="C3484" s="3" t="s">
        <v>4897</v>
      </c>
      <c r="D3484">
        <v>1200</v>
      </c>
      <c r="E3484">
        <v>1370</v>
      </c>
      <c r="F3484" t="s">
        <v>8219</v>
      </c>
      <c r="G3484" t="s">
        <v>8224</v>
      </c>
      <c r="H3484" t="s">
        <v>8246</v>
      </c>
      <c r="I3484">
        <v>1383318226</v>
      </c>
      <c r="J3484">
        <v>1380726226</v>
      </c>
      <c r="K3484" t="b">
        <v>0</v>
      </c>
      <c r="L3484">
        <v>17</v>
      </c>
      <c r="M3484" t="b">
        <v>1</v>
      </c>
      <c r="N3484" t="s">
        <v>8276</v>
      </c>
      <c r="O3484" s="8">
        <f t="shared" si="378"/>
        <v>114.16666666666666</v>
      </c>
      <c r="P3484" s="9">
        <f t="shared" si="379"/>
        <v>80.588235294117652</v>
      </c>
      <c r="Q3484" t="s">
        <v>8325</v>
      </c>
      <c r="R3484" t="s">
        <v>8326</v>
      </c>
      <c r="S3484" s="13">
        <f t="shared" si="380"/>
        <v>41549.419282407405</v>
      </c>
      <c r="T3484" s="14">
        <f t="shared" si="381"/>
        <v>41579.419282407405</v>
      </c>
      <c r="U3484" s="13" t="str">
        <f t="shared" si="382"/>
        <v>Oct</v>
      </c>
      <c r="V3484" t="str">
        <f t="shared" si="383"/>
        <v>Nov</v>
      </c>
      <c r="W3484" t="str">
        <f t="shared" si="384"/>
        <v>2013</v>
      </c>
    </row>
    <row r="3485" spans="1:23" ht="45" x14ac:dyDescent="0.2">
      <c r="A3485">
        <v>791</v>
      </c>
      <c r="B3485" s="3" t="s">
        <v>792</v>
      </c>
      <c r="C3485" s="3" t="s">
        <v>4901</v>
      </c>
      <c r="D3485">
        <v>7500</v>
      </c>
      <c r="E3485">
        <v>7790</v>
      </c>
      <c r="F3485" t="s">
        <v>8219</v>
      </c>
      <c r="G3485" t="s">
        <v>8224</v>
      </c>
      <c r="H3485" t="s">
        <v>8246</v>
      </c>
      <c r="I3485">
        <v>1384322340</v>
      </c>
      <c r="J3485">
        <v>1381430646</v>
      </c>
      <c r="K3485" t="b">
        <v>0</v>
      </c>
      <c r="L3485">
        <v>128</v>
      </c>
      <c r="M3485" t="b">
        <v>1</v>
      </c>
      <c r="N3485" t="s">
        <v>8276</v>
      </c>
      <c r="O3485" s="8">
        <f t="shared" si="378"/>
        <v>103.86666666666666</v>
      </c>
      <c r="P3485" s="9">
        <f t="shared" si="379"/>
        <v>60.859375</v>
      </c>
      <c r="Q3485" t="s">
        <v>8325</v>
      </c>
      <c r="R3485" t="s">
        <v>8326</v>
      </c>
      <c r="S3485" s="13">
        <f t="shared" si="380"/>
        <v>41557.572291666664</v>
      </c>
      <c r="T3485" s="14">
        <f t="shared" si="381"/>
        <v>41591.040972222218</v>
      </c>
      <c r="U3485" s="13" t="str">
        <f t="shared" si="382"/>
        <v>Oct</v>
      </c>
      <c r="V3485" t="str">
        <f t="shared" si="383"/>
        <v>Nov</v>
      </c>
      <c r="W3485" t="str">
        <f t="shared" si="384"/>
        <v>2013</v>
      </c>
    </row>
    <row r="3486" spans="1:23" ht="30" x14ac:dyDescent="0.2">
      <c r="A3486">
        <v>792</v>
      </c>
      <c r="B3486" s="3" t="s">
        <v>793</v>
      </c>
      <c r="C3486" s="3" t="s">
        <v>4902</v>
      </c>
      <c r="D3486">
        <v>2500</v>
      </c>
      <c r="E3486">
        <v>2511.11</v>
      </c>
      <c r="F3486" t="s">
        <v>8219</v>
      </c>
      <c r="G3486" t="s">
        <v>8224</v>
      </c>
      <c r="H3486" t="s">
        <v>8246</v>
      </c>
      <c r="I3486">
        <v>1383861483</v>
      </c>
      <c r="J3486">
        <v>1381265883</v>
      </c>
      <c r="K3486" t="b">
        <v>0</v>
      </c>
      <c r="L3486">
        <v>60</v>
      </c>
      <c r="M3486" t="b">
        <v>1</v>
      </c>
      <c r="N3486" t="s">
        <v>8276</v>
      </c>
      <c r="O3486" s="8">
        <f t="shared" si="378"/>
        <v>100.44440000000002</v>
      </c>
      <c r="P3486" s="9">
        <f t="shared" si="379"/>
        <v>41.851833333333339</v>
      </c>
      <c r="Q3486" t="s">
        <v>8325</v>
      </c>
      <c r="R3486" t="s">
        <v>8326</v>
      </c>
      <c r="S3486" s="13">
        <f t="shared" si="380"/>
        <v>41555.665312499994</v>
      </c>
      <c r="T3486" s="14">
        <f t="shared" si="381"/>
        <v>41585.706979166665</v>
      </c>
      <c r="U3486" s="13" t="str">
        <f t="shared" si="382"/>
        <v>Oct</v>
      </c>
      <c r="V3486" t="str">
        <f t="shared" si="383"/>
        <v>Nov</v>
      </c>
      <c r="W3486" t="str">
        <f t="shared" si="384"/>
        <v>2013</v>
      </c>
    </row>
    <row r="3487" spans="1:23" ht="30" x14ac:dyDescent="0.2">
      <c r="A3487">
        <v>815</v>
      </c>
      <c r="B3487" s="3" t="s">
        <v>816</v>
      </c>
      <c r="C3487" s="3" t="s">
        <v>4925</v>
      </c>
      <c r="D3487">
        <v>4000</v>
      </c>
      <c r="E3487">
        <v>4280</v>
      </c>
      <c r="F3487" t="s">
        <v>8219</v>
      </c>
      <c r="G3487" t="s">
        <v>8224</v>
      </c>
      <c r="H3487" t="s">
        <v>8246</v>
      </c>
      <c r="I3487">
        <v>1414879303</v>
      </c>
      <c r="J3487">
        <v>1412287303</v>
      </c>
      <c r="K3487" t="b">
        <v>0</v>
      </c>
      <c r="L3487">
        <v>43</v>
      </c>
      <c r="M3487" t="b">
        <v>1</v>
      </c>
      <c r="N3487" t="s">
        <v>8276</v>
      </c>
      <c r="O3487" s="8">
        <f t="shared" si="378"/>
        <v>107</v>
      </c>
      <c r="P3487" s="9">
        <f t="shared" si="379"/>
        <v>99.534883720930239</v>
      </c>
      <c r="Q3487" t="s">
        <v>8325</v>
      </c>
      <c r="R3487" t="s">
        <v>8326</v>
      </c>
      <c r="S3487" s="13">
        <f t="shared" si="380"/>
        <v>41914.70952546296</v>
      </c>
      <c r="T3487" s="14">
        <f t="shared" si="381"/>
        <v>41944.70952546296</v>
      </c>
      <c r="U3487" s="13" t="str">
        <f t="shared" si="382"/>
        <v>Oct</v>
      </c>
      <c r="V3487" t="str">
        <f t="shared" si="383"/>
        <v>Nov</v>
      </c>
      <c r="W3487" t="str">
        <f t="shared" si="384"/>
        <v>2014</v>
      </c>
    </row>
    <row r="3488" spans="1:23" ht="30" x14ac:dyDescent="0.2">
      <c r="A3488">
        <v>825</v>
      </c>
      <c r="B3488" s="3" t="s">
        <v>826</v>
      </c>
      <c r="C3488" s="3" t="s">
        <v>4935</v>
      </c>
      <c r="D3488">
        <v>12500</v>
      </c>
      <c r="E3488">
        <v>12554</v>
      </c>
      <c r="F3488" t="s">
        <v>8219</v>
      </c>
      <c r="G3488" t="s">
        <v>8224</v>
      </c>
      <c r="H3488" t="s">
        <v>8246</v>
      </c>
      <c r="I3488">
        <v>1351495284</v>
      </c>
      <c r="J3488">
        <v>1349335284</v>
      </c>
      <c r="K3488" t="b">
        <v>0</v>
      </c>
      <c r="L3488">
        <v>99</v>
      </c>
      <c r="M3488" t="b">
        <v>1</v>
      </c>
      <c r="N3488" t="s">
        <v>8276</v>
      </c>
      <c r="O3488" s="8">
        <f t="shared" si="378"/>
        <v>100.43200000000002</v>
      </c>
      <c r="P3488" s="9">
        <f t="shared" si="379"/>
        <v>126.8080808080808</v>
      </c>
      <c r="Q3488" t="s">
        <v>8325</v>
      </c>
      <c r="R3488" t="s">
        <v>8326</v>
      </c>
      <c r="S3488" s="13">
        <f t="shared" si="380"/>
        <v>41186.098194444443</v>
      </c>
      <c r="T3488" s="14">
        <f t="shared" si="381"/>
        <v>41211.098194444443</v>
      </c>
      <c r="U3488" s="13" t="str">
        <f t="shared" si="382"/>
        <v>Oct</v>
      </c>
      <c r="V3488" t="str">
        <f t="shared" si="383"/>
        <v>Oct</v>
      </c>
      <c r="W3488" t="str">
        <f t="shared" si="384"/>
        <v>2012</v>
      </c>
    </row>
    <row r="3489" spans="1:23" ht="45" x14ac:dyDescent="0.2">
      <c r="A3489">
        <v>841</v>
      </c>
      <c r="B3489" s="3" t="s">
        <v>842</v>
      </c>
      <c r="C3489" s="3" t="s">
        <v>4951</v>
      </c>
      <c r="D3489">
        <v>5000</v>
      </c>
      <c r="E3489">
        <v>5066</v>
      </c>
      <c r="F3489" t="s">
        <v>8219</v>
      </c>
      <c r="G3489" t="s">
        <v>8224</v>
      </c>
      <c r="H3489" t="s">
        <v>8246</v>
      </c>
      <c r="I3489">
        <v>1415653663</v>
      </c>
      <c r="J3489">
        <v>1413058063</v>
      </c>
      <c r="K3489" t="b">
        <v>1</v>
      </c>
      <c r="L3489">
        <v>94</v>
      </c>
      <c r="M3489" t="b">
        <v>1</v>
      </c>
      <c r="N3489" t="s">
        <v>8277</v>
      </c>
      <c r="O3489" s="8">
        <f t="shared" si="378"/>
        <v>101.32000000000001</v>
      </c>
      <c r="P3489" s="9">
        <f t="shared" si="379"/>
        <v>53.893617021276597</v>
      </c>
      <c r="Q3489" t="s">
        <v>8325</v>
      </c>
      <c r="R3489" t="s">
        <v>8327</v>
      </c>
      <c r="S3489" s="13">
        <f t="shared" si="380"/>
        <v>41923.630358796298</v>
      </c>
      <c r="T3489" s="14">
        <f t="shared" si="381"/>
        <v>41953.672025462962</v>
      </c>
      <c r="U3489" s="13" t="str">
        <f t="shared" si="382"/>
        <v>Oct</v>
      </c>
      <c r="V3489" t="str">
        <f t="shared" si="383"/>
        <v>Nov</v>
      </c>
      <c r="W3489" t="str">
        <f t="shared" si="384"/>
        <v>2014</v>
      </c>
    </row>
    <row r="3490" spans="1:23" ht="30" x14ac:dyDescent="0.2">
      <c r="A3490">
        <v>852</v>
      </c>
      <c r="B3490" s="3" t="s">
        <v>853</v>
      </c>
      <c r="C3490" s="3" t="s">
        <v>4962</v>
      </c>
      <c r="D3490">
        <v>3500</v>
      </c>
      <c r="E3490">
        <v>3674</v>
      </c>
      <c r="F3490" t="s">
        <v>8219</v>
      </c>
      <c r="G3490" t="s">
        <v>8224</v>
      </c>
      <c r="H3490" t="s">
        <v>8246</v>
      </c>
      <c r="I3490">
        <v>1477342800</v>
      </c>
      <c r="J3490">
        <v>1476386395</v>
      </c>
      <c r="K3490" t="b">
        <v>0</v>
      </c>
      <c r="L3490">
        <v>62</v>
      </c>
      <c r="M3490" t="b">
        <v>1</v>
      </c>
      <c r="N3490" t="s">
        <v>8277</v>
      </c>
      <c r="O3490" s="8">
        <f t="shared" si="378"/>
        <v>104.97142857142859</v>
      </c>
      <c r="P3490" s="9">
        <f t="shared" si="379"/>
        <v>59.258064516129032</v>
      </c>
      <c r="Q3490" t="s">
        <v>8325</v>
      </c>
      <c r="R3490" t="s">
        <v>8327</v>
      </c>
      <c r="S3490" s="13">
        <f t="shared" si="380"/>
        <v>42656.59716435185</v>
      </c>
      <c r="T3490" s="14">
        <f t="shared" si="381"/>
        <v>42667.666666666664</v>
      </c>
      <c r="U3490" s="13" t="str">
        <f t="shared" si="382"/>
        <v>Oct</v>
      </c>
      <c r="V3490" t="str">
        <f t="shared" si="383"/>
        <v>Oct</v>
      </c>
      <c r="W3490" t="str">
        <f t="shared" si="384"/>
        <v>2016</v>
      </c>
    </row>
    <row r="3491" spans="1:23" ht="30" x14ac:dyDescent="0.2">
      <c r="A3491">
        <v>857</v>
      </c>
      <c r="B3491" s="3" t="s">
        <v>858</v>
      </c>
      <c r="C3491" s="3" t="s">
        <v>4967</v>
      </c>
      <c r="D3491">
        <v>1200</v>
      </c>
      <c r="E3491">
        <v>1200</v>
      </c>
      <c r="F3491" t="s">
        <v>8219</v>
      </c>
      <c r="G3491" t="s">
        <v>8227</v>
      </c>
      <c r="H3491" t="s">
        <v>8249</v>
      </c>
      <c r="I3491">
        <v>1448463431</v>
      </c>
      <c r="J3491">
        <v>1444831031</v>
      </c>
      <c r="K3491" t="b">
        <v>0</v>
      </c>
      <c r="L3491">
        <v>24</v>
      </c>
      <c r="M3491" t="b">
        <v>1</v>
      </c>
      <c r="N3491" t="s">
        <v>8277</v>
      </c>
      <c r="O3491" s="8">
        <f t="shared" si="378"/>
        <v>100</v>
      </c>
      <c r="P3491" s="9">
        <f t="shared" si="379"/>
        <v>50</v>
      </c>
      <c r="Q3491" t="s">
        <v>8325</v>
      </c>
      <c r="R3491" t="s">
        <v>8327</v>
      </c>
      <c r="S3491" s="13">
        <f t="shared" si="380"/>
        <v>42291.373043981475</v>
      </c>
      <c r="T3491" s="14">
        <f t="shared" si="381"/>
        <v>42333.414710648147</v>
      </c>
      <c r="U3491" s="13" t="str">
        <f t="shared" si="382"/>
        <v>Oct</v>
      </c>
      <c r="V3491" t="str">
        <f t="shared" si="383"/>
        <v>Nov</v>
      </c>
      <c r="W3491" t="str">
        <f t="shared" si="384"/>
        <v>2015</v>
      </c>
    </row>
    <row r="3492" spans="1:23" ht="60" x14ac:dyDescent="0.2">
      <c r="A3492">
        <v>1195</v>
      </c>
      <c r="B3492" s="3" t="s">
        <v>1196</v>
      </c>
      <c r="C3492" s="3" t="s">
        <v>5305</v>
      </c>
      <c r="D3492">
        <v>10000</v>
      </c>
      <c r="E3492">
        <v>13500</v>
      </c>
      <c r="F3492" t="s">
        <v>8219</v>
      </c>
      <c r="G3492" t="s">
        <v>8237</v>
      </c>
      <c r="H3492" t="s">
        <v>8249</v>
      </c>
      <c r="I3492">
        <v>1450602000</v>
      </c>
      <c r="J3492">
        <v>1445415653</v>
      </c>
      <c r="K3492" t="b">
        <v>0</v>
      </c>
      <c r="L3492">
        <v>170</v>
      </c>
      <c r="M3492" t="b">
        <v>1</v>
      </c>
      <c r="N3492" t="s">
        <v>8285</v>
      </c>
      <c r="O3492" s="8">
        <f t="shared" si="378"/>
        <v>135</v>
      </c>
      <c r="P3492" s="9">
        <f t="shared" si="379"/>
        <v>79.411764705882348</v>
      </c>
      <c r="Q3492" t="s">
        <v>8338</v>
      </c>
      <c r="R3492" t="s">
        <v>8339</v>
      </c>
      <c r="S3492" s="13">
        <f t="shared" si="380"/>
        <v>42298.139502314814</v>
      </c>
      <c r="T3492" s="14">
        <f t="shared" si="381"/>
        <v>42358.166666666664</v>
      </c>
      <c r="U3492" s="13" t="str">
        <f t="shared" si="382"/>
        <v>Oct</v>
      </c>
      <c r="V3492" t="str">
        <f t="shared" si="383"/>
        <v>Dec</v>
      </c>
      <c r="W3492" t="str">
        <f t="shared" si="384"/>
        <v>2015</v>
      </c>
    </row>
    <row r="3493" spans="1:23" ht="45" x14ac:dyDescent="0.2">
      <c r="A3493">
        <v>1204</v>
      </c>
      <c r="B3493" s="3" t="s">
        <v>1205</v>
      </c>
      <c r="C3493" s="3" t="s">
        <v>5314</v>
      </c>
      <c r="D3493">
        <v>13000</v>
      </c>
      <c r="E3493">
        <v>13383</v>
      </c>
      <c r="F3493" t="s">
        <v>8219</v>
      </c>
      <c r="G3493" t="s">
        <v>8224</v>
      </c>
      <c r="H3493" t="s">
        <v>8246</v>
      </c>
      <c r="I3493">
        <v>1449205200</v>
      </c>
      <c r="J3493">
        <v>1445363833</v>
      </c>
      <c r="K3493" t="b">
        <v>0</v>
      </c>
      <c r="L3493">
        <v>57</v>
      </c>
      <c r="M3493" t="b">
        <v>1</v>
      </c>
      <c r="N3493" t="s">
        <v>8285</v>
      </c>
      <c r="O3493" s="8">
        <f t="shared" si="378"/>
        <v>102.94615384615385</v>
      </c>
      <c r="P3493" s="9">
        <f t="shared" si="379"/>
        <v>234.78947368421052</v>
      </c>
      <c r="Q3493" t="s">
        <v>8338</v>
      </c>
      <c r="R3493" t="s">
        <v>8339</v>
      </c>
      <c r="S3493" s="13">
        <f t="shared" si="380"/>
        <v>42297.539733796293</v>
      </c>
      <c r="T3493" s="14">
        <f t="shared" si="381"/>
        <v>42341.999999999993</v>
      </c>
      <c r="U3493" s="13" t="str">
        <f t="shared" si="382"/>
        <v>Oct</v>
      </c>
      <c r="V3493" t="str">
        <f t="shared" si="383"/>
        <v>Dec</v>
      </c>
      <c r="W3493" t="str">
        <f t="shared" si="384"/>
        <v>2015</v>
      </c>
    </row>
    <row r="3494" spans="1:23" ht="45" x14ac:dyDescent="0.2">
      <c r="A3494">
        <v>1218</v>
      </c>
      <c r="B3494" s="3" t="s">
        <v>1219</v>
      </c>
      <c r="C3494" s="3" t="s">
        <v>5328</v>
      </c>
      <c r="D3494">
        <v>9000</v>
      </c>
      <c r="E3494">
        <v>15505</v>
      </c>
      <c r="F3494" t="s">
        <v>8219</v>
      </c>
      <c r="G3494" t="s">
        <v>8224</v>
      </c>
      <c r="H3494" t="s">
        <v>8246</v>
      </c>
      <c r="I3494">
        <v>1446346800</v>
      </c>
      <c r="J3494">
        <v>1443714800</v>
      </c>
      <c r="K3494" t="b">
        <v>0</v>
      </c>
      <c r="L3494">
        <v>89</v>
      </c>
      <c r="M3494" t="b">
        <v>1</v>
      </c>
      <c r="N3494" t="s">
        <v>8285</v>
      </c>
      <c r="O3494" s="8">
        <f t="shared" si="378"/>
        <v>172.27777777777777</v>
      </c>
      <c r="P3494" s="9">
        <f t="shared" si="379"/>
        <v>174.2134831460674</v>
      </c>
      <c r="Q3494" t="s">
        <v>8338</v>
      </c>
      <c r="R3494" t="s">
        <v>8339</v>
      </c>
      <c r="S3494" s="13">
        <f t="shared" si="380"/>
        <v>42278.453703703701</v>
      </c>
      <c r="T3494" s="14">
        <f t="shared" si="381"/>
        <v>42308.916666666664</v>
      </c>
      <c r="U3494" s="13" t="str">
        <f t="shared" si="382"/>
        <v>Oct</v>
      </c>
      <c r="V3494" t="str">
        <f t="shared" si="383"/>
        <v>Oct</v>
      </c>
      <c r="W3494" t="str">
        <f t="shared" si="384"/>
        <v>2015</v>
      </c>
    </row>
    <row r="3495" spans="1:23" ht="30" x14ac:dyDescent="0.2">
      <c r="A3495">
        <v>1223</v>
      </c>
      <c r="B3495" s="3" t="s">
        <v>1224</v>
      </c>
      <c r="C3495" s="3" t="s">
        <v>5333</v>
      </c>
      <c r="D3495">
        <v>19800</v>
      </c>
      <c r="E3495">
        <v>22197</v>
      </c>
      <c r="F3495" t="s">
        <v>8219</v>
      </c>
      <c r="G3495" t="s">
        <v>8224</v>
      </c>
      <c r="H3495" t="s">
        <v>8246</v>
      </c>
      <c r="I3495">
        <v>1478754909</v>
      </c>
      <c r="J3495">
        <v>1476159309</v>
      </c>
      <c r="K3495" t="b">
        <v>0</v>
      </c>
      <c r="L3495">
        <v>191</v>
      </c>
      <c r="M3495" t="b">
        <v>1</v>
      </c>
      <c r="N3495" t="s">
        <v>8285</v>
      </c>
      <c r="O3495" s="8">
        <f t="shared" si="378"/>
        <v>112.10606060606061</v>
      </c>
      <c r="P3495" s="9">
        <f t="shared" si="379"/>
        <v>116.21465968586388</v>
      </c>
      <c r="Q3495" t="s">
        <v>8338</v>
      </c>
      <c r="R3495" t="s">
        <v>8339</v>
      </c>
      <c r="S3495" s="13">
        <f t="shared" si="380"/>
        <v>42653.968854166662</v>
      </c>
      <c r="T3495" s="14">
        <f t="shared" si="381"/>
        <v>42684.010520833333</v>
      </c>
      <c r="U3495" s="13" t="str">
        <f t="shared" si="382"/>
        <v>Oct</v>
      </c>
      <c r="V3495" t="str">
        <f t="shared" si="383"/>
        <v>Nov</v>
      </c>
      <c r="W3495" t="str">
        <f t="shared" si="384"/>
        <v>2016</v>
      </c>
    </row>
    <row r="3496" spans="1:23" ht="45" x14ac:dyDescent="0.2">
      <c r="A3496">
        <v>1246</v>
      </c>
      <c r="B3496" s="3" t="s">
        <v>1247</v>
      </c>
      <c r="C3496" s="3" t="s">
        <v>5356</v>
      </c>
      <c r="D3496">
        <v>2000</v>
      </c>
      <c r="E3496">
        <v>2340</v>
      </c>
      <c r="F3496" t="s">
        <v>8219</v>
      </c>
      <c r="G3496" t="s">
        <v>8224</v>
      </c>
      <c r="H3496" t="s">
        <v>8246</v>
      </c>
      <c r="I3496">
        <v>1323136949</v>
      </c>
      <c r="J3496">
        <v>1319245349</v>
      </c>
      <c r="K3496" t="b">
        <v>1</v>
      </c>
      <c r="L3496">
        <v>31</v>
      </c>
      <c r="M3496" t="b">
        <v>1</v>
      </c>
      <c r="N3496" t="s">
        <v>8276</v>
      </c>
      <c r="O3496" s="8">
        <f t="shared" si="378"/>
        <v>117</v>
      </c>
      <c r="P3496" s="9">
        <f t="shared" si="379"/>
        <v>75.483870967741936</v>
      </c>
      <c r="Q3496" t="s">
        <v>8325</v>
      </c>
      <c r="R3496" t="s">
        <v>8326</v>
      </c>
      <c r="S3496" s="13">
        <f t="shared" si="380"/>
        <v>40837.835057870368</v>
      </c>
      <c r="T3496" s="14">
        <f t="shared" si="381"/>
        <v>40882.876724537033</v>
      </c>
      <c r="U3496" s="13" t="str">
        <f t="shared" si="382"/>
        <v>Oct</v>
      </c>
      <c r="V3496" t="str">
        <f t="shared" si="383"/>
        <v>Dec</v>
      </c>
      <c r="W3496" t="str">
        <f t="shared" si="384"/>
        <v>2011</v>
      </c>
    </row>
    <row r="3497" spans="1:23" ht="60" x14ac:dyDescent="0.2">
      <c r="A3497">
        <v>1265</v>
      </c>
      <c r="B3497" s="3" t="s">
        <v>1266</v>
      </c>
      <c r="C3497" s="3" t="s">
        <v>5375</v>
      </c>
      <c r="D3497">
        <v>3500</v>
      </c>
      <c r="E3497">
        <v>4170.17</v>
      </c>
      <c r="F3497" t="s">
        <v>8219</v>
      </c>
      <c r="G3497" t="s">
        <v>8224</v>
      </c>
      <c r="H3497" t="s">
        <v>8246</v>
      </c>
      <c r="I3497">
        <v>1291131815</v>
      </c>
      <c r="J3497">
        <v>1287071015</v>
      </c>
      <c r="K3497" t="b">
        <v>1</v>
      </c>
      <c r="L3497">
        <v>66</v>
      </c>
      <c r="M3497" t="b">
        <v>1</v>
      </c>
      <c r="N3497" t="s">
        <v>8276</v>
      </c>
      <c r="O3497" s="8">
        <f t="shared" si="378"/>
        <v>119.14771428571429</v>
      </c>
      <c r="P3497" s="9">
        <f t="shared" si="379"/>
        <v>63.184393939393942</v>
      </c>
      <c r="Q3497" t="s">
        <v>8325</v>
      </c>
      <c r="R3497" t="s">
        <v>8326</v>
      </c>
      <c r="S3497" s="13">
        <f t="shared" si="380"/>
        <v>40465.446932870364</v>
      </c>
      <c r="T3497" s="14">
        <f t="shared" si="381"/>
        <v>40512.446932870364</v>
      </c>
      <c r="U3497" s="13" t="str">
        <f t="shared" si="382"/>
        <v>Oct</v>
      </c>
      <c r="V3497" t="str">
        <f t="shared" si="383"/>
        <v>Nov</v>
      </c>
      <c r="W3497" t="str">
        <f t="shared" si="384"/>
        <v>2010</v>
      </c>
    </row>
    <row r="3498" spans="1:23" ht="45" x14ac:dyDescent="0.2">
      <c r="A3498">
        <v>1271</v>
      </c>
      <c r="B3498" s="3" t="s">
        <v>1272</v>
      </c>
      <c r="C3498" s="3" t="s">
        <v>5381</v>
      </c>
      <c r="D3498">
        <v>7500</v>
      </c>
      <c r="E3498">
        <v>7635</v>
      </c>
      <c r="F3498" t="s">
        <v>8219</v>
      </c>
      <c r="G3498" t="s">
        <v>8224</v>
      </c>
      <c r="H3498" t="s">
        <v>8246</v>
      </c>
      <c r="I3498">
        <v>1384363459</v>
      </c>
      <c r="J3498">
        <v>1381767859</v>
      </c>
      <c r="K3498" t="b">
        <v>1</v>
      </c>
      <c r="L3498">
        <v>31</v>
      </c>
      <c r="M3498" t="b">
        <v>1</v>
      </c>
      <c r="N3498" t="s">
        <v>8276</v>
      </c>
      <c r="O3498" s="8">
        <f t="shared" si="378"/>
        <v>101.8</v>
      </c>
      <c r="P3498" s="9">
        <f t="shared" si="379"/>
        <v>246.29032258064515</v>
      </c>
      <c r="Q3498" t="s">
        <v>8325</v>
      </c>
      <c r="R3498" t="s">
        <v>8326</v>
      </c>
      <c r="S3498" s="13">
        <f t="shared" si="380"/>
        <v>41561.475219907406</v>
      </c>
      <c r="T3498" s="14">
        <f t="shared" si="381"/>
        <v>41591.516886574071</v>
      </c>
      <c r="U3498" s="13" t="str">
        <f t="shared" si="382"/>
        <v>Oct</v>
      </c>
      <c r="V3498" t="str">
        <f t="shared" si="383"/>
        <v>Nov</v>
      </c>
      <c r="W3498" t="str">
        <f t="shared" si="384"/>
        <v>2013</v>
      </c>
    </row>
    <row r="3499" spans="1:23" ht="45" x14ac:dyDescent="0.2">
      <c r="A3499">
        <v>1293</v>
      </c>
      <c r="B3499" s="3" t="s">
        <v>1294</v>
      </c>
      <c r="C3499" s="3" t="s">
        <v>5403</v>
      </c>
      <c r="D3499">
        <v>15000</v>
      </c>
      <c r="E3499">
        <v>15335</v>
      </c>
      <c r="F3499" t="s">
        <v>8219</v>
      </c>
      <c r="G3499" t="s">
        <v>8224</v>
      </c>
      <c r="H3499" t="s">
        <v>8246</v>
      </c>
      <c r="I3499">
        <v>1447523371</v>
      </c>
      <c r="J3499">
        <v>1444927771</v>
      </c>
      <c r="K3499" t="b">
        <v>0</v>
      </c>
      <c r="L3499">
        <v>120</v>
      </c>
      <c r="M3499" t="b">
        <v>1</v>
      </c>
      <c r="N3499" t="s">
        <v>8271</v>
      </c>
      <c r="O3499" s="8">
        <f t="shared" si="378"/>
        <v>102.23333333333333</v>
      </c>
      <c r="P3499" s="9">
        <f t="shared" si="379"/>
        <v>127.79166666666667</v>
      </c>
      <c r="Q3499" t="s">
        <v>8317</v>
      </c>
      <c r="R3499" t="s">
        <v>8318</v>
      </c>
      <c r="S3499" s="13">
        <f t="shared" si="380"/>
        <v>42292.492719907408</v>
      </c>
      <c r="T3499" s="14">
        <f t="shared" si="381"/>
        <v>42322.534386574072</v>
      </c>
      <c r="U3499" s="13" t="str">
        <f t="shared" si="382"/>
        <v>Oct</v>
      </c>
      <c r="V3499" t="str">
        <f t="shared" si="383"/>
        <v>Nov</v>
      </c>
      <c r="W3499" t="str">
        <f t="shared" si="384"/>
        <v>2015</v>
      </c>
    </row>
    <row r="3500" spans="1:23" ht="45" x14ac:dyDescent="0.2">
      <c r="A3500">
        <v>1294</v>
      </c>
      <c r="B3500" s="3" t="s">
        <v>1295</v>
      </c>
      <c r="C3500" s="3" t="s">
        <v>5404</v>
      </c>
      <c r="D3500">
        <v>500</v>
      </c>
      <c r="E3500">
        <v>610</v>
      </c>
      <c r="F3500" t="s">
        <v>8219</v>
      </c>
      <c r="G3500" t="s">
        <v>8225</v>
      </c>
      <c r="H3500" t="s">
        <v>8247</v>
      </c>
      <c r="I3500">
        <v>1445252400</v>
      </c>
      <c r="J3500">
        <v>1443696797</v>
      </c>
      <c r="K3500" t="b">
        <v>0</v>
      </c>
      <c r="L3500">
        <v>22</v>
      </c>
      <c r="M3500" t="b">
        <v>1</v>
      </c>
      <c r="N3500" t="s">
        <v>8271</v>
      </c>
      <c r="O3500" s="8">
        <f t="shared" si="378"/>
        <v>122</v>
      </c>
      <c r="P3500" s="9">
        <f t="shared" si="379"/>
        <v>27.727272727272727</v>
      </c>
      <c r="Q3500" t="s">
        <v>8317</v>
      </c>
      <c r="R3500" t="s">
        <v>8318</v>
      </c>
      <c r="S3500" s="13">
        <f t="shared" si="380"/>
        <v>42278.245335648149</v>
      </c>
      <c r="T3500" s="14">
        <f t="shared" si="381"/>
        <v>42296.249999999993</v>
      </c>
      <c r="U3500" s="13" t="str">
        <f t="shared" si="382"/>
        <v>Oct</v>
      </c>
      <c r="V3500" t="str">
        <f t="shared" si="383"/>
        <v>Oct</v>
      </c>
      <c r="W3500" t="str">
        <f t="shared" si="384"/>
        <v>2015</v>
      </c>
    </row>
    <row r="3501" spans="1:23" ht="45" x14ac:dyDescent="0.2">
      <c r="A3501">
        <v>1302</v>
      </c>
      <c r="B3501" s="3" t="s">
        <v>1303</v>
      </c>
      <c r="C3501" s="3" t="s">
        <v>5412</v>
      </c>
      <c r="D3501">
        <v>2500</v>
      </c>
      <c r="E3501">
        <v>2500</v>
      </c>
      <c r="F3501" t="s">
        <v>8219</v>
      </c>
      <c r="G3501" t="s">
        <v>8224</v>
      </c>
      <c r="H3501" t="s">
        <v>8246</v>
      </c>
      <c r="I3501">
        <v>1480559011</v>
      </c>
      <c r="J3501">
        <v>1477963411</v>
      </c>
      <c r="K3501" t="b">
        <v>0</v>
      </c>
      <c r="L3501">
        <v>50</v>
      </c>
      <c r="M3501" t="b">
        <v>1</v>
      </c>
      <c r="N3501" t="s">
        <v>8271</v>
      </c>
      <c r="O3501" s="8">
        <f t="shared" si="378"/>
        <v>100</v>
      </c>
      <c r="P3501" s="9">
        <f t="shared" si="379"/>
        <v>50</v>
      </c>
      <c r="Q3501" t="s">
        <v>8317</v>
      </c>
      <c r="R3501" t="s">
        <v>8318</v>
      </c>
      <c r="S3501" s="13">
        <f t="shared" si="380"/>
        <v>42674.849664351852</v>
      </c>
      <c r="T3501" s="14">
        <f t="shared" si="381"/>
        <v>42704.891331018516</v>
      </c>
      <c r="U3501" s="13" t="str">
        <f t="shared" si="382"/>
        <v>Oct</v>
      </c>
      <c r="V3501" t="str">
        <f t="shared" si="383"/>
        <v>Nov</v>
      </c>
      <c r="W3501" t="str">
        <f t="shared" si="384"/>
        <v>2016</v>
      </c>
    </row>
    <row r="3502" spans="1:23" ht="45" x14ac:dyDescent="0.2">
      <c r="A3502">
        <v>1355</v>
      </c>
      <c r="B3502" s="3" t="s">
        <v>1356</v>
      </c>
      <c r="C3502" s="3" t="s">
        <v>5465</v>
      </c>
      <c r="D3502">
        <v>2500</v>
      </c>
      <c r="E3502">
        <v>3067</v>
      </c>
      <c r="F3502" t="s">
        <v>8219</v>
      </c>
      <c r="G3502" t="s">
        <v>8225</v>
      </c>
      <c r="H3502" t="s">
        <v>8247</v>
      </c>
      <c r="I3502">
        <v>1354269600</v>
      </c>
      <c r="J3502">
        <v>1351663605</v>
      </c>
      <c r="K3502" t="b">
        <v>0</v>
      </c>
      <c r="L3502">
        <v>121</v>
      </c>
      <c r="M3502" t="b">
        <v>1</v>
      </c>
      <c r="N3502" t="s">
        <v>8274</v>
      </c>
      <c r="O3502" s="8">
        <f t="shared" si="378"/>
        <v>122.67999999999999</v>
      </c>
      <c r="P3502" s="9">
        <f t="shared" si="379"/>
        <v>25.347107438016529</v>
      </c>
      <c r="Q3502" t="s">
        <v>8322</v>
      </c>
      <c r="R3502" t="s">
        <v>8323</v>
      </c>
      <c r="S3502" s="13">
        <f t="shared" si="380"/>
        <v>41213.046354166661</v>
      </c>
      <c r="T3502" s="14">
        <f t="shared" si="381"/>
        <v>41243.208333333328</v>
      </c>
      <c r="U3502" s="13" t="str">
        <f t="shared" si="382"/>
        <v>Oct</v>
      </c>
      <c r="V3502" t="str">
        <f t="shared" si="383"/>
        <v>Nov</v>
      </c>
      <c r="W3502" t="str">
        <f t="shared" si="384"/>
        <v>2012</v>
      </c>
    </row>
    <row r="3503" spans="1:23" x14ac:dyDescent="0.2">
      <c r="A3503">
        <v>1366</v>
      </c>
      <c r="B3503" s="3" t="s">
        <v>1367</v>
      </c>
      <c r="C3503" s="3" t="s">
        <v>5476</v>
      </c>
      <c r="D3503">
        <v>7500</v>
      </c>
      <c r="E3503">
        <v>9486.69</v>
      </c>
      <c r="F3503" t="s">
        <v>8219</v>
      </c>
      <c r="G3503" t="s">
        <v>8224</v>
      </c>
      <c r="H3503" t="s">
        <v>8246</v>
      </c>
      <c r="I3503">
        <v>1417049663</v>
      </c>
      <c r="J3503">
        <v>1413158063</v>
      </c>
      <c r="K3503" t="b">
        <v>0</v>
      </c>
      <c r="L3503">
        <v>147</v>
      </c>
      <c r="M3503" t="b">
        <v>1</v>
      </c>
      <c r="N3503" t="s">
        <v>8276</v>
      </c>
      <c r="O3503" s="8">
        <f t="shared" si="378"/>
        <v>126.48920000000001</v>
      </c>
      <c r="P3503" s="9">
        <f t="shared" si="379"/>
        <v>64.535306122448986</v>
      </c>
      <c r="Q3503" t="s">
        <v>8325</v>
      </c>
      <c r="R3503" t="s">
        <v>8326</v>
      </c>
      <c r="S3503" s="13">
        <f t="shared" si="380"/>
        <v>41924.787766203699</v>
      </c>
      <c r="T3503" s="14">
        <f t="shared" si="381"/>
        <v>41969.829432870371</v>
      </c>
      <c r="U3503" s="13" t="str">
        <f t="shared" si="382"/>
        <v>Oct</v>
      </c>
      <c r="V3503" t="str">
        <f t="shared" si="383"/>
        <v>Nov</v>
      </c>
      <c r="W3503" t="str">
        <f t="shared" si="384"/>
        <v>2014</v>
      </c>
    </row>
    <row r="3504" spans="1:23" ht="45" x14ac:dyDescent="0.2">
      <c r="A3504">
        <v>1367</v>
      </c>
      <c r="B3504" s="3" t="s">
        <v>1368</v>
      </c>
      <c r="C3504" s="3" t="s">
        <v>5477</v>
      </c>
      <c r="D3504">
        <v>5000</v>
      </c>
      <c r="E3504">
        <v>5713</v>
      </c>
      <c r="F3504" t="s">
        <v>8219</v>
      </c>
      <c r="G3504" t="s">
        <v>8224</v>
      </c>
      <c r="H3504" t="s">
        <v>8246</v>
      </c>
      <c r="I3504">
        <v>1447463050</v>
      </c>
      <c r="J3504">
        <v>1444867450</v>
      </c>
      <c r="K3504" t="b">
        <v>0</v>
      </c>
      <c r="L3504">
        <v>90</v>
      </c>
      <c r="M3504" t="b">
        <v>1</v>
      </c>
      <c r="N3504" t="s">
        <v>8276</v>
      </c>
      <c r="O3504" s="8">
        <f t="shared" si="378"/>
        <v>114.26</v>
      </c>
      <c r="P3504" s="9">
        <f t="shared" si="379"/>
        <v>63.477777777777774</v>
      </c>
      <c r="Q3504" t="s">
        <v>8325</v>
      </c>
      <c r="R3504" t="s">
        <v>8326</v>
      </c>
      <c r="S3504" s="13">
        <f t="shared" si="380"/>
        <v>42291.794560185182</v>
      </c>
      <c r="T3504" s="14">
        <f t="shared" si="381"/>
        <v>42321.836226851847</v>
      </c>
      <c r="U3504" s="13" t="str">
        <f t="shared" si="382"/>
        <v>Oct</v>
      </c>
      <c r="V3504" t="str">
        <f t="shared" si="383"/>
        <v>Nov</v>
      </c>
      <c r="W3504" t="str">
        <f t="shared" si="384"/>
        <v>2015</v>
      </c>
    </row>
    <row r="3505" spans="1:23" ht="45" x14ac:dyDescent="0.2">
      <c r="A3505">
        <v>1477</v>
      </c>
      <c r="B3505" s="3" t="s">
        <v>1478</v>
      </c>
      <c r="C3505" s="3" t="s">
        <v>5587</v>
      </c>
      <c r="D3505">
        <v>30000</v>
      </c>
      <c r="E3505">
        <v>33393</v>
      </c>
      <c r="F3505" t="s">
        <v>8219</v>
      </c>
      <c r="G3505" t="s">
        <v>8224</v>
      </c>
      <c r="H3505" t="s">
        <v>8246</v>
      </c>
      <c r="I3505">
        <v>1324609200</v>
      </c>
      <c r="J3505">
        <v>1319467604</v>
      </c>
      <c r="K3505" t="b">
        <v>1</v>
      </c>
      <c r="L3505">
        <v>369</v>
      </c>
      <c r="M3505" t="b">
        <v>1</v>
      </c>
      <c r="N3505" t="s">
        <v>8288</v>
      </c>
      <c r="O3505" s="8">
        <f t="shared" si="378"/>
        <v>111.31</v>
      </c>
      <c r="P3505" s="9">
        <f t="shared" si="379"/>
        <v>90.495934959349597</v>
      </c>
      <c r="Q3505" t="s">
        <v>8322</v>
      </c>
      <c r="R3505" t="s">
        <v>8342</v>
      </c>
      <c r="S3505" s="13">
        <f t="shared" si="380"/>
        <v>40840.407453703701</v>
      </c>
      <c r="T3505" s="14">
        <f t="shared" si="381"/>
        <v>40899.916666666664</v>
      </c>
      <c r="U3505" s="13" t="str">
        <f t="shared" si="382"/>
        <v>Oct</v>
      </c>
      <c r="V3505" t="str">
        <f t="shared" si="383"/>
        <v>Dec</v>
      </c>
      <c r="W3505" t="str">
        <f t="shared" si="384"/>
        <v>2011</v>
      </c>
    </row>
    <row r="3506" spans="1:23" ht="45" x14ac:dyDescent="0.2">
      <c r="A3506">
        <v>1511</v>
      </c>
      <c r="B3506" s="3" t="s">
        <v>1512</v>
      </c>
      <c r="C3506" s="3" t="s">
        <v>5621</v>
      </c>
      <c r="D3506">
        <v>14000</v>
      </c>
      <c r="E3506">
        <v>15651</v>
      </c>
      <c r="F3506" t="s">
        <v>8219</v>
      </c>
      <c r="G3506" t="s">
        <v>8224</v>
      </c>
      <c r="H3506" t="s">
        <v>8246</v>
      </c>
      <c r="I3506">
        <v>1447858804</v>
      </c>
      <c r="J3506">
        <v>1445263204</v>
      </c>
      <c r="K3506" t="b">
        <v>1</v>
      </c>
      <c r="L3506">
        <v>206</v>
      </c>
      <c r="M3506" t="b">
        <v>1</v>
      </c>
      <c r="N3506" t="s">
        <v>8285</v>
      </c>
      <c r="O3506" s="8">
        <f t="shared" si="378"/>
        <v>111.79285714285714</v>
      </c>
      <c r="P3506" s="9">
        <f t="shared" si="379"/>
        <v>75.975728155339809</v>
      </c>
      <c r="Q3506" t="s">
        <v>8338</v>
      </c>
      <c r="R3506" t="s">
        <v>8339</v>
      </c>
      <c r="S3506" s="13">
        <f t="shared" si="380"/>
        <v>42296.375046296293</v>
      </c>
      <c r="T3506" s="14">
        <f t="shared" si="381"/>
        <v>42326.416712962957</v>
      </c>
      <c r="U3506" s="13" t="str">
        <f t="shared" si="382"/>
        <v>Oct</v>
      </c>
      <c r="V3506" t="str">
        <f t="shared" si="383"/>
        <v>Nov</v>
      </c>
      <c r="W3506" t="str">
        <f t="shared" si="384"/>
        <v>2015</v>
      </c>
    </row>
    <row r="3507" spans="1:23" ht="45" x14ac:dyDescent="0.2">
      <c r="A3507">
        <v>1531</v>
      </c>
      <c r="B3507" s="3" t="s">
        <v>1532</v>
      </c>
      <c r="C3507" s="3" t="s">
        <v>5641</v>
      </c>
      <c r="D3507">
        <v>2350</v>
      </c>
      <c r="E3507">
        <v>4135</v>
      </c>
      <c r="F3507" t="s">
        <v>8219</v>
      </c>
      <c r="G3507" t="s">
        <v>8224</v>
      </c>
      <c r="H3507" t="s">
        <v>8246</v>
      </c>
      <c r="I3507">
        <v>1417402800</v>
      </c>
      <c r="J3507">
        <v>1414610126</v>
      </c>
      <c r="K3507" t="b">
        <v>1</v>
      </c>
      <c r="L3507">
        <v>73</v>
      </c>
      <c r="M3507" t="b">
        <v>1</v>
      </c>
      <c r="N3507" t="s">
        <v>8285</v>
      </c>
      <c r="O3507" s="8">
        <f t="shared" si="378"/>
        <v>175.95744680851064</v>
      </c>
      <c r="P3507" s="9">
        <f t="shared" si="379"/>
        <v>56.643835616438359</v>
      </c>
      <c r="Q3507" t="s">
        <v>8338</v>
      </c>
      <c r="R3507" t="s">
        <v>8339</v>
      </c>
      <c r="S3507" s="13">
        <f t="shared" si="380"/>
        <v>41941.594050925924</v>
      </c>
      <c r="T3507" s="14">
        <f t="shared" si="381"/>
        <v>41973.916666666664</v>
      </c>
      <c r="U3507" s="13" t="str">
        <f t="shared" si="382"/>
        <v>Oct</v>
      </c>
      <c r="V3507" t="str">
        <f t="shared" si="383"/>
        <v>Nov</v>
      </c>
      <c r="W3507" t="str">
        <f t="shared" si="384"/>
        <v>2014</v>
      </c>
    </row>
    <row r="3508" spans="1:23" ht="45" x14ac:dyDescent="0.2">
      <c r="A3508">
        <v>1540</v>
      </c>
      <c r="B3508" s="3" t="s">
        <v>1541</v>
      </c>
      <c r="C3508" s="3" t="s">
        <v>5650</v>
      </c>
      <c r="D3508">
        <v>15000</v>
      </c>
      <c r="E3508">
        <v>17680</v>
      </c>
      <c r="F3508" t="s">
        <v>8219</v>
      </c>
      <c r="G3508" t="s">
        <v>8224</v>
      </c>
      <c r="H3508" t="s">
        <v>8246</v>
      </c>
      <c r="I3508">
        <v>1416964500</v>
      </c>
      <c r="J3508">
        <v>1414368616</v>
      </c>
      <c r="K3508" t="b">
        <v>1</v>
      </c>
      <c r="L3508">
        <v>98</v>
      </c>
      <c r="M3508" t="b">
        <v>1</v>
      </c>
      <c r="N3508" t="s">
        <v>8285</v>
      </c>
      <c r="O3508" s="8">
        <f t="shared" si="378"/>
        <v>117.86666666666667</v>
      </c>
      <c r="P3508" s="9">
        <f t="shared" si="379"/>
        <v>180.40816326530611</v>
      </c>
      <c r="Q3508" t="s">
        <v>8338</v>
      </c>
      <c r="R3508" t="s">
        <v>8339</v>
      </c>
      <c r="S3508" s="13">
        <f t="shared" si="380"/>
        <v>41938.798796296294</v>
      </c>
      <c r="T3508" s="14">
        <f t="shared" si="381"/>
        <v>41968.843749999993</v>
      </c>
      <c r="U3508" s="13" t="str">
        <f t="shared" si="382"/>
        <v>Oct</v>
      </c>
      <c r="V3508" t="str">
        <f t="shared" si="383"/>
        <v>Nov</v>
      </c>
      <c r="W3508" t="str">
        <f t="shared" si="384"/>
        <v>2014</v>
      </c>
    </row>
    <row r="3509" spans="1:23" ht="45" x14ac:dyDescent="0.2">
      <c r="A3509">
        <v>1615</v>
      </c>
      <c r="B3509" s="3" t="s">
        <v>1616</v>
      </c>
      <c r="C3509" s="3" t="s">
        <v>5725</v>
      </c>
      <c r="D3509">
        <v>8000</v>
      </c>
      <c r="E3509">
        <v>9130</v>
      </c>
      <c r="F3509" t="s">
        <v>8219</v>
      </c>
      <c r="G3509" t="s">
        <v>8224</v>
      </c>
      <c r="H3509" t="s">
        <v>8246</v>
      </c>
      <c r="I3509">
        <v>1323742396</v>
      </c>
      <c r="J3509">
        <v>1319850796</v>
      </c>
      <c r="K3509" t="b">
        <v>0</v>
      </c>
      <c r="L3509">
        <v>136</v>
      </c>
      <c r="M3509" t="b">
        <v>1</v>
      </c>
      <c r="N3509" t="s">
        <v>8276</v>
      </c>
      <c r="O3509" s="8">
        <f t="shared" si="378"/>
        <v>114.12500000000001</v>
      </c>
      <c r="P3509" s="9">
        <f t="shared" si="379"/>
        <v>67.132352941176464</v>
      </c>
      <c r="Q3509" t="s">
        <v>8325</v>
      </c>
      <c r="R3509" t="s">
        <v>8326</v>
      </c>
      <c r="S3509" s="13">
        <f t="shared" si="380"/>
        <v>40844.842546296291</v>
      </c>
      <c r="T3509" s="14">
        <f t="shared" si="381"/>
        <v>40889.884212962963</v>
      </c>
      <c r="U3509" s="13" t="str">
        <f t="shared" si="382"/>
        <v>Oct</v>
      </c>
      <c r="V3509" t="str">
        <f t="shared" si="383"/>
        <v>Dec</v>
      </c>
      <c r="W3509" t="str">
        <f t="shared" si="384"/>
        <v>2011</v>
      </c>
    </row>
    <row r="3510" spans="1:23" ht="45" x14ac:dyDescent="0.2">
      <c r="A3510">
        <v>1616</v>
      </c>
      <c r="B3510" s="3" t="s">
        <v>1617</v>
      </c>
      <c r="C3510" s="3" t="s">
        <v>5726</v>
      </c>
      <c r="D3510">
        <v>10000</v>
      </c>
      <c r="E3510">
        <v>10420</v>
      </c>
      <c r="F3510" t="s">
        <v>8219</v>
      </c>
      <c r="G3510" t="s">
        <v>8224</v>
      </c>
      <c r="H3510" t="s">
        <v>8246</v>
      </c>
      <c r="I3510">
        <v>1353621600</v>
      </c>
      <c r="J3510">
        <v>1350061821</v>
      </c>
      <c r="K3510" t="b">
        <v>0</v>
      </c>
      <c r="L3510">
        <v>157</v>
      </c>
      <c r="M3510" t="b">
        <v>1</v>
      </c>
      <c r="N3510" t="s">
        <v>8276</v>
      </c>
      <c r="O3510" s="8">
        <f t="shared" si="378"/>
        <v>104.2</v>
      </c>
      <c r="P3510" s="9">
        <f t="shared" si="379"/>
        <v>66.369426751592357</v>
      </c>
      <c r="Q3510" t="s">
        <v>8325</v>
      </c>
      <c r="R3510" t="s">
        <v>8326</v>
      </c>
      <c r="S3510" s="13">
        <f t="shared" si="380"/>
        <v>41194.507187499999</v>
      </c>
      <c r="T3510" s="14">
        <f t="shared" si="381"/>
        <v>41235.708333333328</v>
      </c>
      <c r="U3510" s="13" t="str">
        <f t="shared" si="382"/>
        <v>Oct</v>
      </c>
      <c r="V3510" t="str">
        <f t="shared" si="383"/>
        <v>Nov</v>
      </c>
      <c r="W3510" t="str">
        <f t="shared" si="384"/>
        <v>2012</v>
      </c>
    </row>
    <row r="3511" spans="1:23" ht="45" x14ac:dyDescent="0.2">
      <c r="A3511">
        <v>1627</v>
      </c>
      <c r="B3511" s="3" t="s">
        <v>1628</v>
      </c>
      <c r="C3511" s="3" t="s">
        <v>5737</v>
      </c>
      <c r="D3511">
        <v>2000</v>
      </c>
      <c r="E3511">
        <v>2340</v>
      </c>
      <c r="F3511" t="s">
        <v>8219</v>
      </c>
      <c r="G3511" t="s">
        <v>8224</v>
      </c>
      <c r="H3511" t="s">
        <v>8246</v>
      </c>
      <c r="I3511">
        <v>1353905940</v>
      </c>
      <c r="J3511">
        <v>1351011489</v>
      </c>
      <c r="K3511" t="b">
        <v>0</v>
      </c>
      <c r="L3511">
        <v>38</v>
      </c>
      <c r="M3511" t="b">
        <v>1</v>
      </c>
      <c r="N3511" t="s">
        <v>8276</v>
      </c>
      <c r="O3511" s="8">
        <f t="shared" si="378"/>
        <v>117</v>
      </c>
      <c r="P3511" s="9">
        <f t="shared" si="379"/>
        <v>61.578947368421055</v>
      </c>
      <c r="Q3511" t="s">
        <v>8325</v>
      </c>
      <c r="R3511" t="s">
        <v>8326</v>
      </c>
      <c r="S3511" s="13">
        <f t="shared" si="380"/>
        <v>41205.498715277776</v>
      </c>
      <c r="T3511" s="14">
        <f t="shared" si="381"/>
        <v>41238.999305555553</v>
      </c>
      <c r="U3511" s="13" t="str">
        <f t="shared" si="382"/>
        <v>Oct</v>
      </c>
      <c r="V3511" t="str">
        <f t="shared" si="383"/>
        <v>Nov</v>
      </c>
      <c r="W3511" t="str">
        <f t="shared" si="384"/>
        <v>2012</v>
      </c>
    </row>
    <row r="3512" spans="1:23" ht="45" x14ac:dyDescent="0.2">
      <c r="A3512">
        <v>1652</v>
      </c>
      <c r="B3512" s="3" t="s">
        <v>1653</v>
      </c>
      <c r="C3512" s="3" t="s">
        <v>5762</v>
      </c>
      <c r="D3512">
        <v>4500</v>
      </c>
      <c r="E3512">
        <v>4530</v>
      </c>
      <c r="F3512" t="s">
        <v>8219</v>
      </c>
      <c r="G3512" t="s">
        <v>8224</v>
      </c>
      <c r="H3512" t="s">
        <v>8246</v>
      </c>
      <c r="I3512">
        <v>1385297393</v>
      </c>
      <c r="J3512">
        <v>1382701793</v>
      </c>
      <c r="K3512" t="b">
        <v>0</v>
      </c>
      <c r="L3512">
        <v>70</v>
      </c>
      <c r="M3512" t="b">
        <v>1</v>
      </c>
      <c r="N3512" t="s">
        <v>8292</v>
      </c>
      <c r="O3512" s="8">
        <f t="shared" si="378"/>
        <v>100.66666666666666</v>
      </c>
      <c r="P3512" s="9">
        <f t="shared" si="379"/>
        <v>64.714285714285708</v>
      </c>
      <c r="Q3512" t="s">
        <v>8325</v>
      </c>
      <c r="R3512" t="s">
        <v>8346</v>
      </c>
      <c r="S3512" s="13">
        <f t="shared" si="380"/>
        <v>41572.284641203703</v>
      </c>
      <c r="T3512" s="14">
        <f t="shared" si="381"/>
        <v>41602.326307870368</v>
      </c>
      <c r="U3512" s="13" t="str">
        <f t="shared" si="382"/>
        <v>Oct</v>
      </c>
      <c r="V3512" t="str">
        <f t="shared" si="383"/>
        <v>Nov</v>
      </c>
      <c r="W3512" t="str">
        <f t="shared" si="384"/>
        <v>2013</v>
      </c>
    </row>
    <row r="3513" spans="1:23" ht="45" x14ac:dyDescent="0.2">
      <c r="A3513">
        <v>1662</v>
      </c>
      <c r="B3513" s="3" t="s">
        <v>1663</v>
      </c>
      <c r="C3513" s="3" t="s">
        <v>5772</v>
      </c>
      <c r="D3513">
        <v>8000</v>
      </c>
      <c r="E3513">
        <v>8211</v>
      </c>
      <c r="F3513" t="s">
        <v>8219</v>
      </c>
      <c r="G3513" t="s">
        <v>8224</v>
      </c>
      <c r="H3513" t="s">
        <v>8246</v>
      </c>
      <c r="I3513">
        <v>1325310336</v>
      </c>
      <c r="J3513">
        <v>1320122736</v>
      </c>
      <c r="K3513" t="b">
        <v>0</v>
      </c>
      <c r="L3513">
        <v>62</v>
      </c>
      <c r="M3513" t="b">
        <v>1</v>
      </c>
      <c r="N3513" t="s">
        <v>8292</v>
      </c>
      <c r="O3513" s="8">
        <f t="shared" si="378"/>
        <v>102.6375</v>
      </c>
      <c r="P3513" s="9">
        <f t="shared" si="379"/>
        <v>132.43548387096774</v>
      </c>
      <c r="Q3513" t="s">
        <v>8325</v>
      </c>
      <c r="R3513" t="s">
        <v>8346</v>
      </c>
      <c r="S3513" s="13">
        <f t="shared" si="380"/>
        <v>40847.99</v>
      </c>
      <c r="T3513" s="14">
        <f t="shared" si="381"/>
        <v>40908.031666666662</v>
      </c>
      <c r="U3513" s="13" t="str">
        <f t="shared" si="382"/>
        <v>Oct</v>
      </c>
      <c r="V3513" t="str">
        <f t="shared" si="383"/>
        <v>Dec</v>
      </c>
      <c r="W3513" t="str">
        <f t="shared" si="384"/>
        <v>2011</v>
      </c>
    </row>
    <row r="3514" spans="1:23" ht="45" x14ac:dyDescent="0.2">
      <c r="A3514">
        <v>1668</v>
      </c>
      <c r="B3514" s="3" t="s">
        <v>1669</v>
      </c>
      <c r="C3514" s="3" t="s">
        <v>5778</v>
      </c>
      <c r="D3514">
        <v>8000</v>
      </c>
      <c r="E3514">
        <v>8211</v>
      </c>
      <c r="F3514" t="s">
        <v>8219</v>
      </c>
      <c r="G3514" t="s">
        <v>8224</v>
      </c>
      <c r="H3514" t="s">
        <v>8246</v>
      </c>
      <c r="I3514">
        <v>1322454939</v>
      </c>
      <c r="J3514">
        <v>1319859339</v>
      </c>
      <c r="K3514" t="b">
        <v>0</v>
      </c>
      <c r="L3514">
        <v>116</v>
      </c>
      <c r="M3514" t="b">
        <v>1</v>
      </c>
      <c r="N3514" t="s">
        <v>8292</v>
      </c>
      <c r="O3514" s="8">
        <f t="shared" si="378"/>
        <v>102.6375</v>
      </c>
      <c r="P3514" s="9">
        <f t="shared" si="379"/>
        <v>70.784482758620683</v>
      </c>
      <c r="Q3514" t="s">
        <v>8325</v>
      </c>
      <c r="R3514" t="s">
        <v>8346</v>
      </c>
      <c r="S3514" s="13">
        <f t="shared" si="380"/>
        <v>40844.941423611112</v>
      </c>
      <c r="T3514" s="14">
        <f t="shared" si="381"/>
        <v>40874.983090277776</v>
      </c>
      <c r="U3514" s="13" t="str">
        <f t="shared" si="382"/>
        <v>Oct</v>
      </c>
      <c r="V3514" t="str">
        <f t="shared" si="383"/>
        <v>Nov</v>
      </c>
      <c r="W3514" t="str">
        <f t="shared" si="384"/>
        <v>2011</v>
      </c>
    </row>
    <row r="3515" spans="1:23" ht="45" x14ac:dyDescent="0.2">
      <c r="A3515">
        <v>1746</v>
      </c>
      <c r="B3515" s="3" t="s">
        <v>1747</v>
      </c>
      <c r="C3515" s="3" t="s">
        <v>5856</v>
      </c>
      <c r="D3515">
        <v>15000</v>
      </c>
      <c r="E3515">
        <v>22215</v>
      </c>
      <c r="F3515" t="s">
        <v>8219</v>
      </c>
      <c r="G3515" t="s">
        <v>8224</v>
      </c>
      <c r="H3515" t="s">
        <v>8246</v>
      </c>
      <c r="I3515">
        <v>1479952800</v>
      </c>
      <c r="J3515">
        <v>1477368867</v>
      </c>
      <c r="K3515" t="b">
        <v>0</v>
      </c>
      <c r="L3515">
        <v>107</v>
      </c>
      <c r="M3515" t="b">
        <v>1</v>
      </c>
      <c r="N3515" t="s">
        <v>8285</v>
      </c>
      <c r="O3515" s="8">
        <f t="shared" si="378"/>
        <v>148.10000000000002</v>
      </c>
      <c r="P3515" s="9">
        <f t="shared" si="379"/>
        <v>207.61682242990653</v>
      </c>
      <c r="Q3515" t="s">
        <v>8338</v>
      </c>
      <c r="R3515" t="s">
        <v>8339</v>
      </c>
      <c r="S3515" s="13">
        <f t="shared" si="380"/>
        <v>42667.968368055554</v>
      </c>
      <c r="T3515" s="14">
        <f t="shared" si="381"/>
        <v>42697.874999999993</v>
      </c>
      <c r="U3515" s="13" t="str">
        <f t="shared" si="382"/>
        <v>Oct</v>
      </c>
      <c r="V3515" t="str">
        <f t="shared" si="383"/>
        <v>Nov</v>
      </c>
      <c r="W3515" t="str">
        <f t="shared" si="384"/>
        <v>2016</v>
      </c>
    </row>
    <row r="3516" spans="1:23" ht="45" x14ac:dyDescent="0.2">
      <c r="A3516">
        <v>1747</v>
      </c>
      <c r="B3516" s="3" t="s">
        <v>1748</v>
      </c>
      <c r="C3516" s="3" t="s">
        <v>5857</v>
      </c>
      <c r="D3516">
        <v>9000</v>
      </c>
      <c r="E3516">
        <v>9446</v>
      </c>
      <c r="F3516" t="s">
        <v>8219</v>
      </c>
      <c r="G3516" t="s">
        <v>8225</v>
      </c>
      <c r="H3516" t="s">
        <v>8247</v>
      </c>
      <c r="I3516">
        <v>1447426800</v>
      </c>
      <c r="J3516">
        <v>1444904830</v>
      </c>
      <c r="K3516" t="b">
        <v>0</v>
      </c>
      <c r="L3516">
        <v>159</v>
      </c>
      <c r="M3516" t="b">
        <v>1</v>
      </c>
      <c r="N3516" t="s">
        <v>8285</v>
      </c>
      <c r="O3516" s="8">
        <f t="shared" si="378"/>
        <v>104.95555555555556</v>
      </c>
      <c r="P3516" s="9">
        <f t="shared" si="379"/>
        <v>59.408805031446541</v>
      </c>
      <c r="Q3516" t="s">
        <v>8338</v>
      </c>
      <c r="R3516" t="s">
        <v>8339</v>
      </c>
      <c r="S3516" s="13">
        <f t="shared" si="380"/>
        <v>42292.22719907407</v>
      </c>
      <c r="T3516" s="14">
        <f t="shared" si="381"/>
        <v>42321.416666666664</v>
      </c>
      <c r="U3516" s="13" t="str">
        <f t="shared" si="382"/>
        <v>Oct</v>
      </c>
      <c r="V3516" t="str">
        <f t="shared" si="383"/>
        <v>Nov</v>
      </c>
      <c r="W3516" t="str">
        <f t="shared" si="384"/>
        <v>2015</v>
      </c>
    </row>
    <row r="3517" spans="1:23" ht="45" x14ac:dyDescent="0.2">
      <c r="A3517">
        <v>1858</v>
      </c>
      <c r="B3517" s="3" t="s">
        <v>1859</v>
      </c>
      <c r="C3517" s="3" t="s">
        <v>5968</v>
      </c>
      <c r="D3517">
        <v>5555.55</v>
      </c>
      <c r="E3517">
        <v>6041.55</v>
      </c>
      <c r="F3517" t="s">
        <v>8219</v>
      </c>
      <c r="G3517" t="s">
        <v>8224</v>
      </c>
      <c r="H3517" t="s">
        <v>8246</v>
      </c>
      <c r="I3517">
        <v>1324014521</v>
      </c>
      <c r="J3517">
        <v>1318826921</v>
      </c>
      <c r="K3517" t="b">
        <v>0</v>
      </c>
      <c r="L3517">
        <v>149</v>
      </c>
      <c r="M3517" t="b">
        <v>1</v>
      </c>
      <c r="N3517" t="s">
        <v>8276</v>
      </c>
      <c r="O3517" s="8">
        <f t="shared" si="378"/>
        <v>108.74800874800874</v>
      </c>
      <c r="P3517" s="9">
        <f t="shared" si="379"/>
        <v>40.547315436241611</v>
      </c>
      <c r="Q3517" t="s">
        <v>8325</v>
      </c>
      <c r="R3517" t="s">
        <v>8326</v>
      </c>
      <c r="S3517" s="13">
        <f t="shared" si="380"/>
        <v>40832.9921412037</v>
      </c>
      <c r="T3517" s="14">
        <f t="shared" si="381"/>
        <v>40893.033807870372</v>
      </c>
      <c r="U3517" s="13" t="str">
        <f t="shared" si="382"/>
        <v>Oct</v>
      </c>
      <c r="V3517" t="str">
        <f t="shared" si="383"/>
        <v>Dec</v>
      </c>
      <c r="W3517" t="str">
        <f t="shared" si="384"/>
        <v>2011</v>
      </c>
    </row>
    <row r="3518" spans="1:23" ht="45" x14ac:dyDescent="0.2">
      <c r="A3518">
        <v>1884</v>
      </c>
      <c r="B3518" s="3" t="s">
        <v>1885</v>
      </c>
      <c r="C3518" s="3" t="s">
        <v>5994</v>
      </c>
      <c r="D3518">
        <v>1000</v>
      </c>
      <c r="E3518">
        <v>1351</v>
      </c>
      <c r="F3518" t="s">
        <v>8219</v>
      </c>
      <c r="G3518" t="s">
        <v>8224</v>
      </c>
      <c r="H3518" t="s">
        <v>8246</v>
      </c>
      <c r="I3518">
        <v>1354017600</v>
      </c>
      <c r="J3518">
        <v>1350967535</v>
      </c>
      <c r="K3518" t="b">
        <v>0</v>
      </c>
      <c r="L3518">
        <v>26</v>
      </c>
      <c r="M3518" t="b">
        <v>1</v>
      </c>
      <c r="N3518" t="s">
        <v>8279</v>
      </c>
      <c r="O3518" s="8">
        <f t="shared" si="378"/>
        <v>135.1</v>
      </c>
      <c r="P3518" s="9">
        <f t="shared" si="379"/>
        <v>51.96153846153846</v>
      </c>
      <c r="Q3518" t="s">
        <v>8325</v>
      </c>
      <c r="R3518" t="s">
        <v>8329</v>
      </c>
      <c r="S3518" s="13">
        <f t="shared" si="380"/>
        <v>41204.989988425921</v>
      </c>
      <c r="T3518" s="14">
        <f t="shared" si="381"/>
        <v>41240.291666666664</v>
      </c>
      <c r="U3518" s="13" t="str">
        <f t="shared" si="382"/>
        <v>Oct</v>
      </c>
      <c r="V3518" t="str">
        <f t="shared" si="383"/>
        <v>Nov</v>
      </c>
      <c r="W3518" t="str">
        <f t="shared" si="384"/>
        <v>2012</v>
      </c>
    </row>
    <row r="3519" spans="1:23" ht="45" x14ac:dyDescent="0.2">
      <c r="A3519">
        <v>1886</v>
      </c>
      <c r="B3519" s="3" t="s">
        <v>1887</v>
      </c>
      <c r="C3519" s="3" t="s">
        <v>5996</v>
      </c>
      <c r="D3519">
        <v>1200</v>
      </c>
      <c r="E3519">
        <v>1225</v>
      </c>
      <c r="F3519" t="s">
        <v>8219</v>
      </c>
      <c r="G3519" t="s">
        <v>8224</v>
      </c>
      <c r="H3519" t="s">
        <v>8246</v>
      </c>
      <c r="I3519">
        <v>1415832338</v>
      </c>
      <c r="J3519">
        <v>1413236738</v>
      </c>
      <c r="K3519" t="b">
        <v>0</v>
      </c>
      <c r="L3519">
        <v>29</v>
      </c>
      <c r="M3519" t="b">
        <v>1</v>
      </c>
      <c r="N3519" t="s">
        <v>8279</v>
      </c>
      <c r="O3519" s="8">
        <f t="shared" si="378"/>
        <v>102.08333333333333</v>
      </c>
      <c r="P3519" s="9">
        <f t="shared" si="379"/>
        <v>42.241379310344826</v>
      </c>
      <c r="Q3519" t="s">
        <v>8325</v>
      </c>
      <c r="R3519" t="s">
        <v>8329</v>
      </c>
      <c r="S3519" s="13">
        <f t="shared" si="380"/>
        <v>41925.69835648148</v>
      </c>
      <c r="T3519" s="14">
        <f t="shared" si="381"/>
        <v>41955.740023148144</v>
      </c>
      <c r="U3519" s="13" t="str">
        <f t="shared" si="382"/>
        <v>Oct</v>
      </c>
      <c r="V3519" t="str">
        <f t="shared" si="383"/>
        <v>Nov</v>
      </c>
      <c r="W3519" t="str">
        <f t="shared" si="384"/>
        <v>2014</v>
      </c>
    </row>
    <row r="3520" spans="1:23" ht="45" x14ac:dyDescent="0.2">
      <c r="A3520">
        <v>1926</v>
      </c>
      <c r="B3520" s="3" t="s">
        <v>1927</v>
      </c>
      <c r="C3520" s="3" t="s">
        <v>6036</v>
      </c>
      <c r="D3520">
        <v>1500</v>
      </c>
      <c r="E3520">
        <v>2930.69</v>
      </c>
      <c r="F3520" t="s">
        <v>8219</v>
      </c>
      <c r="G3520" t="s">
        <v>8224</v>
      </c>
      <c r="H3520" t="s">
        <v>8246</v>
      </c>
      <c r="I3520">
        <v>1288657560</v>
      </c>
      <c r="J3520">
        <v>1286319256</v>
      </c>
      <c r="K3520" t="b">
        <v>0</v>
      </c>
      <c r="L3520">
        <v>107</v>
      </c>
      <c r="M3520" t="b">
        <v>1</v>
      </c>
      <c r="N3520" t="s">
        <v>8279</v>
      </c>
      <c r="O3520" s="8">
        <f t="shared" si="378"/>
        <v>195.37933333333334</v>
      </c>
      <c r="P3520" s="9">
        <f t="shared" si="379"/>
        <v>27.3896261682243</v>
      </c>
      <c r="Q3520" t="s">
        <v>8325</v>
      </c>
      <c r="R3520" t="s">
        <v>8329</v>
      </c>
      <c r="S3520" s="13">
        <f t="shared" si="380"/>
        <v>40456.746018518512</v>
      </c>
      <c r="T3520" s="14">
        <f t="shared" si="381"/>
        <v>40483.80972222222</v>
      </c>
      <c r="U3520" s="13" t="str">
        <f t="shared" si="382"/>
        <v>Oct</v>
      </c>
      <c r="V3520" t="str">
        <f t="shared" si="383"/>
        <v>Nov</v>
      </c>
      <c r="W3520" t="str">
        <f t="shared" si="384"/>
        <v>2010</v>
      </c>
    </row>
    <row r="3521" spans="1:23" ht="45" x14ac:dyDescent="0.2">
      <c r="A3521">
        <v>1947</v>
      </c>
      <c r="B3521" s="3" t="s">
        <v>1948</v>
      </c>
      <c r="C3521" s="3" t="s">
        <v>6057</v>
      </c>
      <c r="D3521">
        <v>800</v>
      </c>
      <c r="E3521">
        <v>805.07</v>
      </c>
      <c r="F3521" t="s">
        <v>8219</v>
      </c>
      <c r="G3521" t="s">
        <v>8224</v>
      </c>
      <c r="H3521" t="s">
        <v>8246</v>
      </c>
      <c r="I3521">
        <v>1258955940</v>
      </c>
      <c r="J3521">
        <v>1255730520</v>
      </c>
      <c r="K3521" t="b">
        <v>1</v>
      </c>
      <c r="L3521">
        <v>23</v>
      </c>
      <c r="M3521" t="b">
        <v>1</v>
      </c>
      <c r="N3521" t="s">
        <v>8295</v>
      </c>
      <c r="O3521" s="8">
        <f t="shared" si="378"/>
        <v>100.63375000000001</v>
      </c>
      <c r="P3521" s="9">
        <f t="shared" si="379"/>
        <v>35.003043478260871</v>
      </c>
      <c r="Q3521" t="s">
        <v>8319</v>
      </c>
      <c r="R3521" t="s">
        <v>8349</v>
      </c>
      <c r="S3521" s="13">
        <f t="shared" si="380"/>
        <v>40102.709722222222</v>
      </c>
      <c r="T3521" s="14">
        <f t="shared" si="381"/>
        <v>40140.040972222218</v>
      </c>
      <c r="U3521" s="13" t="str">
        <f t="shared" si="382"/>
        <v>Oct</v>
      </c>
      <c r="V3521" t="str">
        <f t="shared" si="383"/>
        <v>Nov</v>
      </c>
      <c r="W3521" t="str">
        <f t="shared" si="384"/>
        <v>2009</v>
      </c>
    </row>
    <row r="3522" spans="1:23" ht="45" x14ac:dyDescent="0.2">
      <c r="A3522">
        <v>1951</v>
      </c>
      <c r="B3522" s="3" t="s">
        <v>1952</v>
      </c>
      <c r="C3522" s="3" t="s">
        <v>6061</v>
      </c>
      <c r="D3522">
        <v>50000</v>
      </c>
      <c r="E3522">
        <v>106222</v>
      </c>
      <c r="F3522" t="s">
        <v>8219</v>
      </c>
      <c r="G3522" t="s">
        <v>8224</v>
      </c>
      <c r="H3522" t="s">
        <v>8246</v>
      </c>
      <c r="I3522">
        <v>1478516737</v>
      </c>
      <c r="J3522">
        <v>1475921137</v>
      </c>
      <c r="K3522" t="b">
        <v>1</v>
      </c>
      <c r="L3522">
        <v>834</v>
      </c>
      <c r="M3522" t="b">
        <v>1</v>
      </c>
      <c r="N3522" t="s">
        <v>8295</v>
      </c>
      <c r="O3522" s="8">
        <f t="shared" ref="O3522:O3585" si="385">(E3522/D3522)*100</f>
        <v>212.44399999999999</v>
      </c>
      <c r="P3522" s="9">
        <f t="shared" ref="P3522:P3585" si="386">IFERROR(E3522/L3522,0)</f>
        <v>127.36450839328538</v>
      </c>
      <c r="Q3522" t="s">
        <v>8319</v>
      </c>
      <c r="R3522" t="s">
        <v>8349</v>
      </c>
      <c r="S3522" s="13">
        <f t="shared" ref="S3522:S3585" si="387">(J3522/86400)+25569+(-5/24)</f>
        <v>42651.212233796294</v>
      </c>
      <c r="T3522" s="14">
        <f t="shared" ref="T3522:T3585" si="388">(I3522/86400)+25569+(-5/24)</f>
        <v>42681.253900462958</v>
      </c>
      <c r="U3522" s="13" t="str">
        <f t="shared" ref="U3522:U3585" si="389">TEXT((S3522),"mmm")</f>
        <v>Oct</v>
      </c>
      <c r="V3522" t="str">
        <f t="shared" ref="V3522:V3585" si="390">TEXT((T3522),"mmm")</f>
        <v>Nov</v>
      </c>
      <c r="W3522" t="str">
        <f t="shared" ref="W3522:W3585" si="391">TEXT((S3522),"yyyy")</f>
        <v>2016</v>
      </c>
    </row>
    <row r="3523" spans="1:23" ht="45" x14ac:dyDescent="0.2">
      <c r="A3523">
        <v>1971</v>
      </c>
      <c r="B3523" s="3" t="s">
        <v>1972</v>
      </c>
      <c r="C3523" s="3" t="s">
        <v>6081</v>
      </c>
      <c r="D3523">
        <v>400000</v>
      </c>
      <c r="E3523">
        <v>1052110.8700000001</v>
      </c>
      <c r="F3523" t="s">
        <v>8219</v>
      </c>
      <c r="G3523" t="s">
        <v>8224</v>
      </c>
      <c r="H3523" t="s">
        <v>8246</v>
      </c>
      <c r="I3523">
        <v>1384488000</v>
      </c>
      <c r="J3523">
        <v>1381752061</v>
      </c>
      <c r="K3523" t="b">
        <v>1</v>
      </c>
      <c r="L3523">
        <v>3863</v>
      </c>
      <c r="M3523" t="b">
        <v>1</v>
      </c>
      <c r="N3523" t="s">
        <v>8295</v>
      </c>
      <c r="O3523" s="8">
        <f t="shared" si="385"/>
        <v>263.02771750000005</v>
      </c>
      <c r="P3523" s="9">
        <f t="shared" si="386"/>
        <v>272.35590732591254</v>
      </c>
      <c r="Q3523" t="s">
        <v>8319</v>
      </c>
      <c r="R3523" t="s">
        <v>8349</v>
      </c>
      <c r="S3523" s="13">
        <f t="shared" si="387"/>
        <v>41561.29237268518</v>
      </c>
      <c r="T3523" s="14">
        <f t="shared" si="388"/>
        <v>41592.958333333328</v>
      </c>
      <c r="U3523" s="13" t="str">
        <f t="shared" si="389"/>
        <v>Oct</v>
      </c>
      <c r="V3523" t="str">
        <f t="shared" si="390"/>
        <v>Nov</v>
      </c>
      <c r="W3523" t="str">
        <f t="shared" si="391"/>
        <v>2013</v>
      </c>
    </row>
    <row r="3524" spans="1:23" ht="45" x14ac:dyDescent="0.2">
      <c r="A3524">
        <v>1972</v>
      </c>
      <c r="B3524" s="3" t="s">
        <v>1973</v>
      </c>
      <c r="C3524" s="3" t="s">
        <v>6082</v>
      </c>
      <c r="D3524">
        <v>2500</v>
      </c>
      <c r="E3524">
        <v>16862</v>
      </c>
      <c r="F3524" t="s">
        <v>8219</v>
      </c>
      <c r="G3524" t="s">
        <v>8224</v>
      </c>
      <c r="H3524" t="s">
        <v>8246</v>
      </c>
      <c r="I3524">
        <v>1353201444</v>
      </c>
      <c r="J3524">
        <v>1350605844</v>
      </c>
      <c r="K3524" t="b">
        <v>1</v>
      </c>
      <c r="L3524">
        <v>238</v>
      </c>
      <c r="M3524" t="b">
        <v>1</v>
      </c>
      <c r="N3524" t="s">
        <v>8295</v>
      </c>
      <c r="O3524" s="8">
        <f t="shared" si="385"/>
        <v>674.48</v>
      </c>
      <c r="P3524" s="9">
        <f t="shared" si="386"/>
        <v>70.848739495798313</v>
      </c>
      <c r="Q3524" t="s">
        <v>8319</v>
      </c>
      <c r="R3524" t="s">
        <v>8349</v>
      </c>
      <c r="S3524" s="13">
        <f t="shared" si="387"/>
        <v>41200.803749999999</v>
      </c>
      <c r="T3524" s="14">
        <f t="shared" si="388"/>
        <v>41230.845416666663</v>
      </c>
      <c r="U3524" s="13" t="str">
        <f t="shared" si="389"/>
        <v>Oct</v>
      </c>
      <c r="V3524" t="str">
        <f t="shared" si="390"/>
        <v>Nov</v>
      </c>
      <c r="W3524" t="str">
        <f t="shared" si="391"/>
        <v>2012</v>
      </c>
    </row>
    <row r="3525" spans="1:23" ht="30" x14ac:dyDescent="0.2">
      <c r="A3525">
        <v>1979</v>
      </c>
      <c r="B3525" s="3" t="s">
        <v>1980</v>
      </c>
      <c r="C3525" s="3" t="s">
        <v>6089</v>
      </c>
      <c r="D3525">
        <v>200000</v>
      </c>
      <c r="E3525">
        <v>229802.31</v>
      </c>
      <c r="F3525" t="s">
        <v>8219</v>
      </c>
      <c r="G3525" t="s">
        <v>8224</v>
      </c>
      <c r="H3525" t="s">
        <v>8246</v>
      </c>
      <c r="I3525">
        <v>1447909140</v>
      </c>
      <c r="J3525">
        <v>1444734146</v>
      </c>
      <c r="K3525" t="b">
        <v>1</v>
      </c>
      <c r="L3525">
        <v>813</v>
      </c>
      <c r="M3525" t="b">
        <v>1</v>
      </c>
      <c r="N3525" t="s">
        <v>8295</v>
      </c>
      <c r="O3525" s="8">
        <f t="shared" si="385"/>
        <v>114.901155</v>
      </c>
      <c r="P3525" s="9">
        <f t="shared" si="386"/>
        <v>282.65966789667897</v>
      </c>
      <c r="Q3525" t="s">
        <v>8319</v>
      </c>
      <c r="R3525" t="s">
        <v>8349</v>
      </c>
      <c r="S3525" s="13">
        <f t="shared" si="387"/>
        <v>42290.25168981481</v>
      </c>
      <c r="T3525" s="14">
        <f t="shared" si="388"/>
        <v>42326.999305555553</v>
      </c>
      <c r="U3525" s="13" t="str">
        <f t="shared" si="389"/>
        <v>Oct</v>
      </c>
      <c r="V3525" t="str">
        <f t="shared" si="390"/>
        <v>Nov</v>
      </c>
      <c r="W3525" t="str">
        <f t="shared" si="391"/>
        <v>2015</v>
      </c>
    </row>
    <row r="3526" spans="1:23" ht="45" x14ac:dyDescent="0.2">
      <c r="A3526">
        <v>2006</v>
      </c>
      <c r="B3526" s="3" t="s">
        <v>2007</v>
      </c>
      <c r="C3526" s="3" t="s">
        <v>6116</v>
      </c>
      <c r="D3526">
        <v>50000</v>
      </c>
      <c r="E3526">
        <v>123920</v>
      </c>
      <c r="F3526" t="s">
        <v>8219</v>
      </c>
      <c r="G3526" t="s">
        <v>8224</v>
      </c>
      <c r="H3526" t="s">
        <v>8246</v>
      </c>
      <c r="I3526">
        <v>1417611645</v>
      </c>
      <c r="J3526">
        <v>1414584045</v>
      </c>
      <c r="K3526" t="b">
        <v>1</v>
      </c>
      <c r="L3526">
        <v>303</v>
      </c>
      <c r="M3526" t="b">
        <v>1</v>
      </c>
      <c r="N3526" t="s">
        <v>8295</v>
      </c>
      <c r="O3526" s="8">
        <f t="shared" si="385"/>
        <v>247.84</v>
      </c>
      <c r="P3526" s="9">
        <f t="shared" si="386"/>
        <v>408.97689768976898</v>
      </c>
      <c r="Q3526" t="s">
        <v>8319</v>
      </c>
      <c r="R3526" t="s">
        <v>8349</v>
      </c>
      <c r="S3526" s="13">
        <f t="shared" si="387"/>
        <v>41941.292187499996</v>
      </c>
      <c r="T3526" s="14">
        <f t="shared" si="388"/>
        <v>41976.333854166667</v>
      </c>
      <c r="U3526" s="13" t="str">
        <f t="shared" si="389"/>
        <v>Oct</v>
      </c>
      <c r="V3526" t="str">
        <f t="shared" si="390"/>
        <v>Dec</v>
      </c>
      <c r="W3526" t="str">
        <f t="shared" si="391"/>
        <v>2014</v>
      </c>
    </row>
    <row r="3527" spans="1:23" ht="45" x14ac:dyDescent="0.2">
      <c r="A3527">
        <v>2009</v>
      </c>
      <c r="B3527" s="3" t="s">
        <v>2010</v>
      </c>
      <c r="C3527" s="3" t="s">
        <v>6119</v>
      </c>
      <c r="D3527">
        <v>50000</v>
      </c>
      <c r="E3527">
        <v>152579</v>
      </c>
      <c r="F3527" t="s">
        <v>8219</v>
      </c>
      <c r="G3527" t="s">
        <v>8236</v>
      </c>
      <c r="H3527" t="s">
        <v>8249</v>
      </c>
      <c r="I3527">
        <v>1479890743</v>
      </c>
      <c r="J3527">
        <v>1476776743</v>
      </c>
      <c r="K3527" t="b">
        <v>1</v>
      </c>
      <c r="L3527">
        <v>398</v>
      </c>
      <c r="M3527" t="b">
        <v>1</v>
      </c>
      <c r="N3527" t="s">
        <v>8295</v>
      </c>
      <c r="O3527" s="8">
        <f t="shared" si="385"/>
        <v>305.15800000000002</v>
      </c>
      <c r="P3527" s="9">
        <f t="shared" si="386"/>
        <v>383.3643216080402</v>
      </c>
      <c r="Q3527" t="s">
        <v>8319</v>
      </c>
      <c r="R3527" t="s">
        <v>8349</v>
      </c>
      <c r="S3527" s="13">
        <f t="shared" si="387"/>
        <v>42661.115081018514</v>
      </c>
      <c r="T3527" s="14">
        <f t="shared" si="388"/>
        <v>42697.156747685185</v>
      </c>
      <c r="U3527" s="13" t="str">
        <f t="shared" si="389"/>
        <v>Oct</v>
      </c>
      <c r="V3527" t="str">
        <f t="shared" si="390"/>
        <v>Nov</v>
      </c>
      <c r="W3527" t="str">
        <f t="shared" si="391"/>
        <v>2016</v>
      </c>
    </row>
    <row r="3528" spans="1:23" ht="45" x14ac:dyDescent="0.2">
      <c r="A3528">
        <v>2030</v>
      </c>
      <c r="B3528" s="3" t="s">
        <v>2031</v>
      </c>
      <c r="C3528" s="3" t="s">
        <v>6140</v>
      </c>
      <c r="D3528">
        <v>32768</v>
      </c>
      <c r="E3528">
        <v>74134</v>
      </c>
      <c r="F3528" t="s">
        <v>8219</v>
      </c>
      <c r="G3528" t="s">
        <v>8225</v>
      </c>
      <c r="H3528" t="s">
        <v>8247</v>
      </c>
      <c r="I3528">
        <v>1354233296</v>
      </c>
      <c r="J3528">
        <v>1351641296</v>
      </c>
      <c r="K3528" t="b">
        <v>1</v>
      </c>
      <c r="L3528">
        <v>625</v>
      </c>
      <c r="M3528" t="b">
        <v>1</v>
      </c>
      <c r="N3528" t="s">
        <v>8295</v>
      </c>
      <c r="O3528" s="8">
        <f t="shared" si="385"/>
        <v>226.239013671875</v>
      </c>
      <c r="P3528" s="9">
        <f t="shared" si="386"/>
        <v>118.6144</v>
      </c>
      <c r="Q3528" t="s">
        <v>8319</v>
      </c>
      <c r="R3528" t="s">
        <v>8349</v>
      </c>
      <c r="S3528" s="13">
        <f t="shared" si="387"/>
        <v>41212.788148148145</v>
      </c>
      <c r="T3528" s="14">
        <f t="shared" si="388"/>
        <v>41242.788148148145</v>
      </c>
      <c r="U3528" s="13" t="str">
        <f t="shared" si="389"/>
        <v>Oct</v>
      </c>
      <c r="V3528" t="str">
        <f t="shared" si="390"/>
        <v>Nov</v>
      </c>
      <c r="W3528" t="str">
        <f t="shared" si="391"/>
        <v>2012</v>
      </c>
    </row>
    <row r="3529" spans="1:23" ht="45" x14ac:dyDescent="0.2">
      <c r="A3529">
        <v>2037</v>
      </c>
      <c r="B3529" s="3" t="s">
        <v>2038</v>
      </c>
      <c r="C3529" s="3" t="s">
        <v>6147</v>
      </c>
      <c r="D3529">
        <v>10000</v>
      </c>
      <c r="E3529">
        <v>30047.64</v>
      </c>
      <c r="F3529" t="s">
        <v>8219</v>
      </c>
      <c r="G3529" t="s">
        <v>8224</v>
      </c>
      <c r="H3529" t="s">
        <v>8246</v>
      </c>
      <c r="I3529">
        <v>1388383353</v>
      </c>
      <c r="J3529">
        <v>1383195753</v>
      </c>
      <c r="K3529" t="b">
        <v>1</v>
      </c>
      <c r="L3529">
        <v>429</v>
      </c>
      <c r="M3529" t="b">
        <v>1</v>
      </c>
      <c r="N3529" t="s">
        <v>8295</v>
      </c>
      <c r="O3529" s="8">
        <f t="shared" si="385"/>
        <v>300.47639999999996</v>
      </c>
      <c r="P3529" s="9">
        <f t="shared" si="386"/>
        <v>70.041118881118877</v>
      </c>
      <c r="Q3529" t="s">
        <v>8319</v>
      </c>
      <c r="R3529" t="s">
        <v>8349</v>
      </c>
      <c r="S3529" s="13">
        <f t="shared" si="387"/>
        <v>41578.001770833333</v>
      </c>
      <c r="T3529" s="14">
        <f t="shared" si="388"/>
        <v>41638.043437499997</v>
      </c>
      <c r="U3529" s="13" t="str">
        <f t="shared" si="389"/>
        <v>Oct</v>
      </c>
      <c r="V3529" t="str">
        <f t="shared" si="390"/>
        <v>Dec</v>
      </c>
      <c r="W3529" t="str">
        <f t="shared" si="391"/>
        <v>2013</v>
      </c>
    </row>
    <row r="3530" spans="1:23" ht="30" x14ac:dyDescent="0.2">
      <c r="A3530">
        <v>2040</v>
      </c>
      <c r="B3530" s="3" t="s">
        <v>2041</v>
      </c>
      <c r="C3530" s="3" t="s">
        <v>6150</v>
      </c>
      <c r="D3530">
        <v>3000</v>
      </c>
      <c r="E3530">
        <v>7445.14</v>
      </c>
      <c r="F3530" t="s">
        <v>8219</v>
      </c>
      <c r="G3530" t="s">
        <v>8224</v>
      </c>
      <c r="H3530" t="s">
        <v>8246</v>
      </c>
      <c r="I3530">
        <v>1384557303</v>
      </c>
      <c r="J3530">
        <v>1383257703</v>
      </c>
      <c r="K3530" t="b">
        <v>1</v>
      </c>
      <c r="L3530">
        <v>271</v>
      </c>
      <c r="M3530" t="b">
        <v>1</v>
      </c>
      <c r="N3530" t="s">
        <v>8295</v>
      </c>
      <c r="O3530" s="8">
        <f t="shared" si="385"/>
        <v>248.17133333333334</v>
      </c>
      <c r="P3530" s="9">
        <f t="shared" si="386"/>
        <v>27.472841328413285</v>
      </c>
      <c r="Q3530" t="s">
        <v>8319</v>
      </c>
      <c r="R3530" t="s">
        <v>8349</v>
      </c>
      <c r="S3530" s="13">
        <f t="shared" si="387"/>
        <v>41578.718784722216</v>
      </c>
      <c r="T3530" s="14">
        <f t="shared" si="388"/>
        <v>41593.760451388887</v>
      </c>
      <c r="U3530" s="13" t="str">
        <f t="shared" si="389"/>
        <v>Oct</v>
      </c>
      <c r="V3530" t="str">
        <f t="shared" si="390"/>
        <v>Nov</v>
      </c>
      <c r="W3530" t="str">
        <f t="shared" si="391"/>
        <v>2013</v>
      </c>
    </row>
    <row r="3531" spans="1:23" ht="45" x14ac:dyDescent="0.2">
      <c r="A3531">
        <v>2041</v>
      </c>
      <c r="B3531" s="3" t="s">
        <v>2042</v>
      </c>
      <c r="C3531" s="3" t="s">
        <v>6151</v>
      </c>
      <c r="D3531">
        <v>9500</v>
      </c>
      <c r="E3531">
        <v>17277</v>
      </c>
      <c r="F3531" t="s">
        <v>8219</v>
      </c>
      <c r="G3531" t="s">
        <v>8224</v>
      </c>
      <c r="H3531" t="s">
        <v>8246</v>
      </c>
      <c r="I3531">
        <v>1478785027</v>
      </c>
      <c r="J3531">
        <v>1476189427</v>
      </c>
      <c r="K3531" t="b">
        <v>0</v>
      </c>
      <c r="L3531">
        <v>120</v>
      </c>
      <c r="M3531" t="b">
        <v>1</v>
      </c>
      <c r="N3531" t="s">
        <v>8295</v>
      </c>
      <c r="O3531" s="8">
        <f t="shared" si="385"/>
        <v>181.86315789473684</v>
      </c>
      <c r="P3531" s="9">
        <f t="shared" si="386"/>
        <v>143.97499999999999</v>
      </c>
      <c r="Q3531" t="s">
        <v>8319</v>
      </c>
      <c r="R3531" t="s">
        <v>8349</v>
      </c>
      <c r="S3531" s="13">
        <f t="shared" si="387"/>
        <v>42654.317442129628</v>
      </c>
      <c r="T3531" s="14">
        <f t="shared" si="388"/>
        <v>42684.359108796292</v>
      </c>
      <c r="U3531" s="13" t="str">
        <f t="shared" si="389"/>
        <v>Oct</v>
      </c>
      <c r="V3531" t="str">
        <f t="shared" si="390"/>
        <v>Nov</v>
      </c>
      <c r="W3531" t="str">
        <f t="shared" si="391"/>
        <v>2016</v>
      </c>
    </row>
    <row r="3532" spans="1:23" ht="45" x14ac:dyDescent="0.2">
      <c r="A3532">
        <v>2043</v>
      </c>
      <c r="B3532" s="3" t="s">
        <v>2044</v>
      </c>
      <c r="C3532" s="3" t="s">
        <v>6153</v>
      </c>
      <c r="D3532">
        <v>1385</v>
      </c>
      <c r="E3532">
        <v>7011</v>
      </c>
      <c r="F3532" t="s">
        <v>8219</v>
      </c>
      <c r="G3532" t="s">
        <v>8224</v>
      </c>
      <c r="H3532" t="s">
        <v>8246</v>
      </c>
      <c r="I3532">
        <v>1481432340</v>
      </c>
      <c r="J3532">
        <v>1476764077</v>
      </c>
      <c r="K3532" t="b">
        <v>0</v>
      </c>
      <c r="L3532">
        <v>193</v>
      </c>
      <c r="M3532" t="b">
        <v>1</v>
      </c>
      <c r="N3532" t="s">
        <v>8295</v>
      </c>
      <c r="O3532" s="8">
        <f t="shared" si="385"/>
        <v>506.20938628158842</v>
      </c>
      <c r="P3532" s="9">
        <f t="shared" si="386"/>
        <v>36.326424870466319</v>
      </c>
      <c r="Q3532" t="s">
        <v>8319</v>
      </c>
      <c r="R3532" t="s">
        <v>8349</v>
      </c>
      <c r="S3532" s="13">
        <f t="shared" si="387"/>
        <v>42660.968483796292</v>
      </c>
      <c r="T3532" s="14">
        <f t="shared" si="388"/>
        <v>42714.999305555553</v>
      </c>
      <c r="U3532" s="13" t="str">
        <f t="shared" si="389"/>
        <v>Oct</v>
      </c>
      <c r="V3532" t="str">
        <f t="shared" si="390"/>
        <v>Dec</v>
      </c>
      <c r="W3532" t="str">
        <f t="shared" si="391"/>
        <v>2016</v>
      </c>
    </row>
    <row r="3533" spans="1:23" x14ac:dyDescent="0.2">
      <c r="A3533">
        <v>2049</v>
      </c>
      <c r="B3533" s="3" t="s">
        <v>2050</v>
      </c>
      <c r="C3533" s="3" t="s">
        <v>6159</v>
      </c>
      <c r="D3533">
        <v>50000</v>
      </c>
      <c r="E3533">
        <v>60095.35</v>
      </c>
      <c r="F3533" t="s">
        <v>8219</v>
      </c>
      <c r="G3533" t="s">
        <v>8225</v>
      </c>
      <c r="H3533" t="s">
        <v>8247</v>
      </c>
      <c r="I3533">
        <v>1386025140</v>
      </c>
      <c r="J3533">
        <v>1382963963</v>
      </c>
      <c r="K3533" t="b">
        <v>0</v>
      </c>
      <c r="L3533">
        <v>742</v>
      </c>
      <c r="M3533" t="b">
        <v>1</v>
      </c>
      <c r="N3533" t="s">
        <v>8295</v>
      </c>
      <c r="O3533" s="8">
        <f t="shared" si="385"/>
        <v>120.19070000000001</v>
      </c>
      <c r="P3533" s="9">
        <f t="shared" si="386"/>
        <v>80.991037735849048</v>
      </c>
      <c r="Q3533" t="s">
        <v>8319</v>
      </c>
      <c r="R3533" t="s">
        <v>8349</v>
      </c>
      <c r="S3533" s="13">
        <f t="shared" si="387"/>
        <v>41575.319016203699</v>
      </c>
      <c r="T3533" s="14">
        <f t="shared" si="388"/>
        <v>41610.749305555553</v>
      </c>
      <c r="U3533" s="13" t="str">
        <f t="shared" si="389"/>
        <v>Oct</v>
      </c>
      <c r="V3533" t="str">
        <f t="shared" si="390"/>
        <v>Dec</v>
      </c>
      <c r="W3533" t="str">
        <f t="shared" si="391"/>
        <v>2013</v>
      </c>
    </row>
    <row r="3534" spans="1:23" ht="45" x14ac:dyDescent="0.2">
      <c r="A3534">
        <v>2053</v>
      </c>
      <c r="B3534" s="3" t="s">
        <v>2054</v>
      </c>
      <c r="C3534" s="3" t="s">
        <v>6163</v>
      </c>
      <c r="D3534">
        <v>5000</v>
      </c>
      <c r="E3534">
        <v>5051</v>
      </c>
      <c r="F3534" t="s">
        <v>8219</v>
      </c>
      <c r="G3534" t="s">
        <v>8224</v>
      </c>
      <c r="H3534" t="s">
        <v>8246</v>
      </c>
      <c r="I3534">
        <v>1448466551</v>
      </c>
      <c r="J3534">
        <v>1445870951</v>
      </c>
      <c r="K3534" t="b">
        <v>0</v>
      </c>
      <c r="L3534">
        <v>121</v>
      </c>
      <c r="M3534" t="b">
        <v>1</v>
      </c>
      <c r="N3534" t="s">
        <v>8295</v>
      </c>
      <c r="O3534" s="8">
        <f t="shared" si="385"/>
        <v>101.02</v>
      </c>
      <c r="P3534" s="9">
        <f t="shared" si="386"/>
        <v>41.743801652892564</v>
      </c>
      <c r="Q3534" t="s">
        <v>8319</v>
      </c>
      <c r="R3534" t="s">
        <v>8349</v>
      </c>
      <c r="S3534" s="13">
        <f t="shared" si="387"/>
        <v>42303.409155092588</v>
      </c>
      <c r="T3534" s="14">
        <f t="shared" si="388"/>
        <v>42333.450821759259</v>
      </c>
      <c r="U3534" s="13" t="str">
        <f t="shared" si="389"/>
        <v>Oct</v>
      </c>
      <c r="V3534" t="str">
        <f t="shared" si="390"/>
        <v>Nov</v>
      </c>
      <c r="W3534" t="str">
        <f t="shared" si="391"/>
        <v>2015</v>
      </c>
    </row>
    <row r="3535" spans="1:23" ht="45" x14ac:dyDescent="0.2">
      <c r="A3535">
        <v>2080</v>
      </c>
      <c r="B3535" s="3" t="s">
        <v>2081</v>
      </c>
      <c r="C3535" s="3" t="s">
        <v>6190</v>
      </c>
      <c r="D3535">
        <v>1000</v>
      </c>
      <c r="E3535">
        <v>5078</v>
      </c>
      <c r="F3535" t="s">
        <v>8219</v>
      </c>
      <c r="G3535" t="s">
        <v>8224</v>
      </c>
      <c r="H3535" t="s">
        <v>8246</v>
      </c>
      <c r="I3535">
        <v>1447286300</v>
      </c>
      <c r="J3535">
        <v>1444690700</v>
      </c>
      <c r="K3535" t="b">
        <v>0</v>
      </c>
      <c r="L3535">
        <v>50</v>
      </c>
      <c r="M3535" t="b">
        <v>1</v>
      </c>
      <c r="N3535" t="s">
        <v>8295</v>
      </c>
      <c r="O3535" s="8">
        <f t="shared" si="385"/>
        <v>507.8</v>
      </c>
      <c r="P3535" s="9">
        <f t="shared" si="386"/>
        <v>101.56</v>
      </c>
      <c r="Q3535" t="s">
        <v>8319</v>
      </c>
      <c r="R3535" t="s">
        <v>8349</v>
      </c>
      <c r="S3535" s="13">
        <f t="shared" si="387"/>
        <v>42289.748842592591</v>
      </c>
      <c r="T3535" s="14">
        <f t="shared" si="388"/>
        <v>42319.790509259255</v>
      </c>
      <c r="U3535" s="13" t="str">
        <f t="shared" si="389"/>
        <v>Oct</v>
      </c>
      <c r="V3535" t="str">
        <f t="shared" si="390"/>
        <v>Nov</v>
      </c>
      <c r="W3535" t="str">
        <f t="shared" si="391"/>
        <v>2015</v>
      </c>
    </row>
    <row r="3536" spans="1:23" ht="45" x14ac:dyDescent="0.2">
      <c r="A3536">
        <v>2093</v>
      </c>
      <c r="B3536" s="3" t="s">
        <v>2094</v>
      </c>
      <c r="C3536" s="3" t="s">
        <v>6203</v>
      </c>
      <c r="D3536">
        <v>1500</v>
      </c>
      <c r="E3536">
        <v>1537</v>
      </c>
      <c r="F3536" t="s">
        <v>8219</v>
      </c>
      <c r="G3536" t="s">
        <v>8224</v>
      </c>
      <c r="H3536" t="s">
        <v>8246</v>
      </c>
      <c r="I3536">
        <v>1356211832</v>
      </c>
      <c r="J3536">
        <v>1351024232</v>
      </c>
      <c r="K3536" t="b">
        <v>0</v>
      </c>
      <c r="L3536">
        <v>23</v>
      </c>
      <c r="M3536" t="b">
        <v>1</v>
      </c>
      <c r="N3536" t="s">
        <v>8279</v>
      </c>
      <c r="O3536" s="8">
        <f t="shared" si="385"/>
        <v>102.46666666666667</v>
      </c>
      <c r="P3536" s="9">
        <f t="shared" si="386"/>
        <v>66.826086956521735</v>
      </c>
      <c r="Q3536" t="s">
        <v>8325</v>
      </c>
      <c r="R3536" t="s">
        <v>8329</v>
      </c>
      <c r="S3536" s="13">
        <f t="shared" si="387"/>
        <v>41205.646203703705</v>
      </c>
      <c r="T3536" s="14">
        <f t="shared" si="388"/>
        <v>41265.68787037037</v>
      </c>
      <c r="U3536" s="13" t="str">
        <f t="shared" si="389"/>
        <v>Oct</v>
      </c>
      <c r="V3536" t="str">
        <f t="shared" si="390"/>
        <v>Dec</v>
      </c>
      <c r="W3536" t="str">
        <f t="shared" si="391"/>
        <v>2012</v>
      </c>
    </row>
    <row r="3537" spans="1:23" ht="45" x14ac:dyDescent="0.2">
      <c r="A3537">
        <v>2096</v>
      </c>
      <c r="B3537" s="3" t="s">
        <v>2097</v>
      </c>
      <c r="C3537" s="3" t="s">
        <v>6206</v>
      </c>
      <c r="D3537">
        <v>600</v>
      </c>
      <c r="E3537">
        <v>610</v>
      </c>
      <c r="F3537" t="s">
        <v>8219</v>
      </c>
      <c r="G3537" t="s">
        <v>8224</v>
      </c>
      <c r="H3537" t="s">
        <v>8246</v>
      </c>
      <c r="I3537">
        <v>1351223940</v>
      </c>
      <c r="J3537">
        <v>1349892735</v>
      </c>
      <c r="K3537" t="b">
        <v>0</v>
      </c>
      <c r="L3537">
        <v>14</v>
      </c>
      <c r="M3537" t="b">
        <v>1</v>
      </c>
      <c r="N3537" t="s">
        <v>8279</v>
      </c>
      <c r="O3537" s="8">
        <f t="shared" si="385"/>
        <v>101.66666666666666</v>
      </c>
      <c r="P3537" s="9">
        <f t="shared" si="386"/>
        <v>43.571428571428569</v>
      </c>
      <c r="Q3537" t="s">
        <v>8325</v>
      </c>
      <c r="R3537" t="s">
        <v>8329</v>
      </c>
      <c r="S3537" s="13">
        <f t="shared" si="387"/>
        <v>41192.550173611111</v>
      </c>
      <c r="T3537" s="14">
        <f t="shared" si="388"/>
        <v>41207.957638888889</v>
      </c>
      <c r="U3537" s="13" t="str">
        <f t="shared" si="389"/>
        <v>Oct</v>
      </c>
      <c r="V3537" t="str">
        <f t="shared" si="390"/>
        <v>Oct</v>
      </c>
      <c r="W3537" t="str">
        <f t="shared" si="391"/>
        <v>2012</v>
      </c>
    </row>
    <row r="3538" spans="1:23" ht="45" x14ac:dyDescent="0.2">
      <c r="A3538">
        <v>2097</v>
      </c>
      <c r="B3538" s="3" t="s">
        <v>2098</v>
      </c>
      <c r="C3538" s="3" t="s">
        <v>6207</v>
      </c>
      <c r="D3538">
        <v>3000</v>
      </c>
      <c r="E3538">
        <v>3000</v>
      </c>
      <c r="F3538" t="s">
        <v>8219</v>
      </c>
      <c r="G3538" t="s">
        <v>8224</v>
      </c>
      <c r="H3538" t="s">
        <v>8246</v>
      </c>
      <c r="I3538">
        <v>1322751735</v>
      </c>
      <c r="J3538">
        <v>1317564135</v>
      </c>
      <c r="K3538" t="b">
        <v>0</v>
      </c>
      <c r="L3538">
        <v>38</v>
      </c>
      <c r="M3538" t="b">
        <v>1</v>
      </c>
      <c r="N3538" t="s">
        <v>8279</v>
      </c>
      <c r="O3538" s="8">
        <f t="shared" si="385"/>
        <v>100</v>
      </c>
      <c r="P3538" s="9">
        <f t="shared" si="386"/>
        <v>78.94736842105263</v>
      </c>
      <c r="Q3538" t="s">
        <v>8325</v>
      </c>
      <c r="R3538" t="s">
        <v>8329</v>
      </c>
      <c r="S3538" s="13">
        <f t="shared" si="387"/>
        <v>40818.376562500001</v>
      </c>
      <c r="T3538" s="14">
        <f t="shared" si="388"/>
        <v>40878.418229166666</v>
      </c>
      <c r="U3538" s="13" t="str">
        <f t="shared" si="389"/>
        <v>Oct</v>
      </c>
      <c r="V3538" t="str">
        <f t="shared" si="390"/>
        <v>Dec</v>
      </c>
      <c r="W3538" t="str">
        <f t="shared" si="391"/>
        <v>2011</v>
      </c>
    </row>
    <row r="3539" spans="1:23" ht="30" x14ac:dyDescent="0.2">
      <c r="A3539">
        <v>2103</v>
      </c>
      <c r="B3539" s="3" t="s">
        <v>2104</v>
      </c>
      <c r="C3539" s="3" t="s">
        <v>6213</v>
      </c>
      <c r="D3539">
        <v>7777</v>
      </c>
      <c r="E3539">
        <v>11364</v>
      </c>
      <c r="F3539" t="s">
        <v>8219</v>
      </c>
      <c r="G3539" t="s">
        <v>8224</v>
      </c>
      <c r="H3539" t="s">
        <v>8246</v>
      </c>
      <c r="I3539">
        <v>1352488027</v>
      </c>
      <c r="J3539">
        <v>1349892427</v>
      </c>
      <c r="K3539" t="b">
        <v>0</v>
      </c>
      <c r="L3539">
        <v>115</v>
      </c>
      <c r="M3539" t="b">
        <v>1</v>
      </c>
      <c r="N3539" t="s">
        <v>8279</v>
      </c>
      <c r="O3539" s="8">
        <f t="shared" si="385"/>
        <v>146.12318374694613</v>
      </c>
      <c r="P3539" s="9">
        <f t="shared" si="386"/>
        <v>98.817391304347822</v>
      </c>
      <c r="Q3539" t="s">
        <v>8325</v>
      </c>
      <c r="R3539" t="s">
        <v>8329</v>
      </c>
      <c r="S3539" s="13">
        <f t="shared" si="387"/>
        <v>41192.546608796292</v>
      </c>
      <c r="T3539" s="14">
        <f t="shared" si="388"/>
        <v>41222.588275462964</v>
      </c>
      <c r="U3539" s="13" t="str">
        <f t="shared" si="389"/>
        <v>Oct</v>
      </c>
      <c r="V3539" t="str">
        <f t="shared" si="390"/>
        <v>Nov</v>
      </c>
      <c r="W3539" t="str">
        <f t="shared" si="391"/>
        <v>2012</v>
      </c>
    </row>
    <row r="3540" spans="1:23" ht="45" x14ac:dyDescent="0.2">
      <c r="A3540">
        <v>2107</v>
      </c>
      <c r="B3540" s="3" t="s">
        <v>2108</v>
      </c>
      <c r="C3540" s="3" t="s">
        <v>6217</v>
      </c>
      <c r="D3540">
        <v>2000</v>
      </c>
      <c r="E3540">
        <v>2154.66</v>
      </c>
      <c r="F3540" t="s">
        <v>8219</v>
      </c>
      <c r="G3540" t="s">
        <v>8224</v>
      </c>
      <c r="H3540" t="s">
        <v>8246</v>
      </c>
      <c r="I3540">
        <v>1415815393</v>
      </c>
      <c r="J3540">
        <v>1413997393</v>
      </c>
      <c r="K3540" t="b">
        <v>0</v>
      </c>
      <c r="L3540">
        <v>58</v>
      </c>
      <c r="M3540" t="b">
        <v>1</v>
      </c>
      <c r="N3540" t="s">
        <v>8279</v>
      </c>
      <c r="O3540" s="8">
        <f t="shared" si="385"/>
        <v>107.73299999999999</v>
      </c>
      <c r="P3540" s="9">
        <f t="shared" si="386"/>
        <v>37.149310344827583</v>
      </c>
      <c r="Q3540" t="s">
        <v>8325</v>
      </c>
      <c r="R3540" t="s">
        <v>8329</v>
      </c>
      <c r="S3540" s="13">
        <f t="shared" si="387"/>
        <v>41934.502233796295</v>
      </c>
      <c r="T3540" s="14">
        <f t="shared" si="388"/>
        <v>41955.543900462959</v>
      </c>
      <c r="U3540" s="13" t="str">
        <f t="shared" si="389"/>
        <v>Oct</v>
      </c>
      <c r="V3540" t="str">
        <f t="shared" si="390"/>
        <v>Nov</v>
      </c>
      <c r="W3540" t="str">
        <f t="shared" si="391"/>
        <v>2014</v>
      </c>
    </row>
    <row r="3541" spans="1:23" ht="45" x14ac:dyDescent="0.2">
      <c r="A3541">
        <v>2114</v>
      </c>
      <c r="B3541" s="3" t="s">
        <v>2115</v>
      </c>
      <c r="C3541" s="3" t="s">
        <v>6224</v>
      </c>
      <c r="D3541">
        <v>5000</v>
      </c>
      <c r="E3541">
        <v>5235</v>
      </c>
      <c r="F3541" t="s">
        <v>8219</v>
      </c>
      <c r="G3541" t="s">
        <v>8224</v>
      </c>
      <c r="H3541" t="s">
        <v>8246</v>
      </c>
      <c r="I3541">
        <v>1291870740</v>
      </c>
      <c r="J3541">
        <v>1286480070</v>
      </c>
      <c r="K3541" t="b">
        <v>0</v>
      </c>
      <c r="L3541">
        <v>147</v>
      </c>
      <c r="M3541" t="b">
        <v>1</v>
      </c>
      <c r="N3541" t="s">
        <v>8279</v>
      </c>
      <c r="O3541" s="8">
        <f t="shared" si="385"/>
        <v>104.69999999999999</v>
      </c>
      <c r="P3541" s="9">
        <f t="shared" si="386"/>
        <v>35.612244897959187</v>
      </c>
      <c r="Q3541" t="s">
        <v>8325</v>
      </c>
      <c r="R3541" t="s">
        <v>8329</v>
      </c>
      <c r="S3541" s="13">
        <f t="shared" si="387"/>
        <v>40458.607291666667</v>
      </c>
      <c r="T3541" s="14">
        <f t="shared" si="388"/>
        <v>40520.999305555553</v>
      </c>
      <c r="U3541" s="13" t="str">
        <f t="shared" si="389"/>
        <v>Oct</v>
      </c>
      <c r="V3541" t="str">
        <f t="shared" si="390"/>
        <v>Dec</v>
      </c>
      <c r="W3541" t="str">
        <f t="shared" si="391"/>
        <v>2010</v>
      </c>
    </row>
    <row r="3542" spans="1:23" ht="45" x14ac:dyDescent="0.2">
      <c r="A3542">
        <v>2117</v>
      </c>
      <c r="B3542" s="3" t="s">
        <v>2118</v>
      </c>
      <c r="C3542" s="3" t="s">
        <v>6227</v>
      </c>
      <c r="D3542">
        <v>1200</v>
      </c>
      <c r="E3542">
        <v>1773</v>
      </c>
      <c r="F3542" t="s">
        <v>8219</v>
      </c>
      <c r="G3542" t="s">
        <v>8224</v>
      </c>
      <c r="H3542" t="s">
        <v>8246</v>
      </c>
      <c r="I3542">
        <v>1445921940</v>
      </c>
      <c r="J3542">
        <v>1444699549</v>
      </c>
      <c r="K3542" t="b">
        <v>0</v>
      </c>
      <c r="L3542">
        <v>35</v>
      </c>
      <c r="M3542" t="b">
        <v>1</v>
      </c>
      <c r="N3542" t="s">
        <v>8279</v>
      </c>
      <c r="O3542" s="8">
        <f t="shared" si="385"/>
        <v>147.75</v>
      </c>
      <c r="P3542" s="9">
        <f t="shared" si="386"/>
        <v>50.657142857142858</v>
      </c>
      <c r="Q3542" t="s">
        <v>8325</v>
      </c>
      <c r="R3542" t="s">
        <v>8329</v>
      </c>
      <c r="S3542" s="13">
        <f t="shared" si="387"/>
        <v>42289.851261574069</v>
      </c>
      <c r="T3542" s="14">
        <f t="shared" si="388"/>
        <v>42303.999305555553</v>
      </c>
      <c r="U3542" s="13" t="str">
        <f t="shared" si="389"/>
        <v>Oct</v>
      </c>
      <c r="V3542" t="str">
        <f t="shared" si="390"/>
        <v>Oct</v>
      </c>
      <c r="W3542" t="str">
        <f t="shared" si="391"/>
        <v>2015</v>
      </c>
    </row>
    <row r="3543" spans="1:23" ht="45" x14ac:dyDescent="0.2">
      <c r="A3543">
        <v>2166</v>
      </c>
      <c r="B3543" s="3" t="s">
        <v>2167</v>
      </c>
      <c r="C3543" s="3" t="s">
        <v>6276</v>
      </c>
      <c r="D3543">
        <v>2000</v>
      </c>
      <c r="E3543">
        <v>2932</v>
      </c>
      <c r="F3543" t="s">
        <v>8219</v>
      </c>
      <c r="G3543" t="s">
        <v>8224</v>
      </c>
      <c r="H3543" t="s">
        <v>8246</v>
      </c>
      <c r="I3543">
        <v>1417813618</v>
      </c>
      <c r="J3543">
        <v>1413922018</v>
      </c>
      <c r="K3543" t="b">
        <v>0</v>
      </c>
      <c r="L3543">
        <v>32</v>
      </c>
      <c r="M3543" t="b">
        <v>1</v>
      </c>
      <c r="N3543" t="s">
        <v>8276</v>
      </c>
      <c r="O3543" s="8">
        <f t="shared" si="385"/>
        <v>146.6</v>
      </c>
      <c r="P3543" s="9">
        <f t="shared" si="386"/>
        <v>91.625</v>
      </c>
      <c r="Q3543" t="s">
        <v>8325</v>
      </c>
      <c r="R3543" t="s">
        <v>8326</v>
      </c>
      <c r="S3543" s="13">
        <f t="shared" si="387"/>
        <v>41933.629837962959</v>
      </c>
      <c r="T3543" s="14">
        <f t="shared" si="388"/>
        <v>41978.671504629623</v>
      </c>
      <c r="U3543" s="13" t="str">
        <f t="shared" si="389"/>
        <v>Oct</v>
      </c>
      <c r="V3543" t="str">
        <f t="shared" si="390"/>
        <v>Dec</v>
      </c>
      <c r="W3543" t="str">
        <f t="shared" si="391"/>
        <v>2014</v>
      </c>
    </row>
    <row r="3544" spans="1:23" ht="30" x14ac:dyDescent="0.2">
      <c r="A3544">
        <v>2180</v>
      </c>
      <c r="B3544" s="3" t="s">
        <v>2181</v>
      </c>
      <c r="C3544" s="3" t="s">
        <v>6290</v>
      </c>
      <c r="D3544">
        <v>5000</v>
      </c>
      <c r="E3544">
        <v>5359.21</v>
      </c>
      <c r="F3544" t="s">
        <v>8219</v>
      </c>
      <c r="G3544" t="s">
        <v>8224</v>
      </c>
      <c r="H3544" t="s">
        <v>8246</v>
      </c>
      <c r="I3544">
        <v>1447434268</v>
      </c>
      <c r="J3544">
        <v>1443801868</v>
      </c>
      <c r="K3544" t="b">
        <v>0</v>
      </c>
      <c r="L3544">
        <v>78</v>
      </c>
      <c r="M3544" t="b">
        <v>1</v>
      </c>
      <c r="N3544" t="s">
        <v>8276</v>
      </c>
      <c r="O3544" s="8">
        <f t="shared" si="385"/>
        <v>107.18419999999999</v>
      </c>
      <c r="P3544" s="9">
        <f t="shared" si="386"/>
        <v>68.707820512820518</v>
      </c>
      <c r="Q3544" t="s">
        <v>8325</v>
      </c>
      <c r="R3544" t="s">
        <v>8326</v>
      </c>
      <c r="S3544" s="13">
        <f t="shared" si="387"/>
        <v>42279.461435185185</v>
      </c>
      <c r="T3544" s="14">
        <f t="shared" si="388"/>
        <v>42321.503101851849</v>
      </c>
      <c r="U3544" s="13" t="str">
        <f t="shared" si="389"/>
        <v>Oct</v>
      </c>
      <c r="V3544" t="str">
        <f t="shared" si="390"/>
        <v>Nov</v>
      </c>
      <c r="W3544" t="str">
        <f t="shared" si="391"/>
        <v>2015</v>
      </c>
    </row>
    <row r="3545" spans="1:23" ht="45" x14ac:dyDescent="0.2">
      <c r="A3545">
        <v>2193</v>
      </c>
      <c r="B3545" s="3" t="s">
        <v>2194</v>
      </c>
      <c r="C3545" s="3" t="s">
        <v>6303</v>
      </c>
      <c r="D3545">
        <v>15000</v>
      </c>
      <c r="E3545">
        <v>67856</v>
      </c>
      <c r="F3545" t="s">
        <v>8219</v>
      </c>
      <c r="G3545" t="s">
        <v>8224</v>
      </c>
      <c r="H3545" t="s">
        <v>8246</v>
      </c>
      <c r="I3545">
        <v>1479704340</v>
      </c>
      <c r="J3545">
        <v>1477043072</v>
      </c>
      <c r="K3545" t="b">
        <v>0</v>
      </c>
      <c r="L3545">
        <v>897</v>
      </c>
      <c r="M3545" t="b">
        <v>1</v>
      </c>
      <c r="N3545" t="s">
        <v>8297</v>
      </c>
      <c r="O3545" s="8">
        <f t="shared" si="385"/>
        <v>452.37333333333333</v>
      </c>
      <c r="P3545" s="9">
        <f t="shared" si="386"/>
        <v>75.647714604236342</v>
      </c>
      <c r="Q3545" t="s">
        <v>8333</v>
      </c>
      <c r="R3545" t="s">
        <v>8351</v>
      </c>
      <c r="S3545" s="13">
        <f t="shared" si="387"/>
        <v>42664.197592592587</v>
      </c>
      <c r="T3545" s="14">
        <f t="shared" si="388"/>
        <v>42694.999305555553</v>
      </c>
      <c r="U3545" s="13" t="str">
        <f t="shared" si="389"/>
        <v>Oct</v>
      </c>
      <c r="V3545" t="str">
        <f t="shared" si="390"/>
        <v>Nov</v>
      </c>
      <c r="W3545" t="str">
        <f t="shared" si="391"/>
        <v>2016</v>
      </c>
    </row>
    <row r="3546" spans="1:23" ht="45" x14ac:dyDescent="0.2">
      <c r="A3546">
        <v>2198</v>
      </c>
      <c r="B3546" s="3" t="s">
        <v>2199</v>
      </c>
      <c r="C3546" s="3" t="s">
        <v>6308</v>
      </c>
      <c r="D3546">
        <v>40000</v>
      </c>
      <c r="E3546">
        <v>53157</v>
      </c>
      <c r="F3546" t="s">
        <v>8219</v>
      </c>
      <c r="G3546" t="s">
        <v>8224</v>
      </c>
      <c r="H3546" t="s">
        <v>8246</v>
      </c>
      <c r="I3546">
        <v>1447507200</v>
      </c>
      <c r="J3546">
        <v>1444911600</v>
      </c>
      <c r="K3546" t="b">
        <v>0</v>
      </c>
      <c r="L3546">
        <v>651</v>
      </c>
      <c r="M3546" t="b">
        <v>1</v>
      </c>
      <c r="N3546" t="s">
        <v>8297</v>
      </c>
      <c r="O3546" s="8">
        <f t="shared" si="385"/>
        <v>132.89249999999998</v>
      </c>
      <c r="P3546" s="9">
        <f t="shared" si="386"/>
        <v>81.654377880184327</v>
      </c>
      <c r="Q3546" t="s">
        <v>8333</v>
      </c>
      <c r="R3546" t="s">
        <v>8351</v>
      </c>
      <c r="S3546" s="13">
        <f t="shared" si="387"/>
        <v>42292.305555555555</v>
      </c>
      <c r="T3546" s="14">
        <f t="shared" si="388"/>
        <v>42322.347222222219</v>
      </c>
      <c r="U3546" s="13" t="str">
        <f t="shared" si="389"/>
        <v>Oct</v>
      </c>
      <c r="V3546" t="str">
        <f t="shared" si="390"/>
        <v>Nov</v>
      </c>
      <c r="W3546" t="str">
        <f t="shared" si="391"/>
        <v>2015</v>
      </c>
    </row>
    <row r="3547" spans="1:23" ht="30" x14ac:dyDescent="0.2">
      <c r="A3547">
        <v>2202</v>
      </c>
      <c r="B3547" s="3" t="s">
        <v>2203</v>
      </c>
      <c r="C3547" s="3" t="s">
        <v>6312</v>
      </c>
      <c r="D3547">
        <v>4000</v>
      </c>
      <c r="E3547">
        <v>28167.25</v>
      </c>
      <c r="F3547" t="s">
        <v>8219</v>
      </c>
      <c r="G3547" t="s">
        <v>8224</v>
      </c>
      <c r="H3547" t="s">
        <v>8246</v>
      </c>
      <c r="I3547">
        <v>1351801368</v>
      </c>
      <c r="J3547">
        <v>1349209368</v>
      </c>
      <c r="K3547" t="b">
        <v>0</v>
      </c>
      <c r="L3547">
        <v>721</v>
      </c>
      <c r="M3547" t="b">
        <v>1</v>
      </c>
      <c r="N3547" t="s">
        <v>8280</v>
      </c>
      <c r="O3547" s="8">
        <f t="shared" si="385"/>
        <v>704.18124999999998</v>
      </c>
      <c r="P3547" s="9">
        <f t="shared" si="386"/>
        <v>39.066920943134534</v>
      </c>
      <c r="Q3547" t="s">
        <v>8325</v>
      </c>
      <c r="R3547" t="s">
        <v>8330</v>
      </c>
      <c r="S3547" s="13">
        <f t="shared" si="387"/>
        <v>41184.640833333331</v>
      </c>
      <c r="T3547" s="14">
        <f t="shared" si="388"/>
        <v>41214.640833333331</v>
      </c>
      <c r="U3547" s="13" t="str">
        <f t="shared" si="389"/>
        <v>Oct</v>
      </c>
      <c r="V3547" t="str">
        <f t="shared" si="390"/>
        <v>Nov</v>
      </c>
      <c r="W3547" t="str">
        <f t="shared" si="391"/>
        <v>2012</v>
      </c>
    </row>
    <row r="3548" spans="1:23" ht="45" x14ac:dyDescent="0.2">
      <c r="A3548">
        <v>2207</v>
      </c>
      <c r="B3548" s="3" t="s">
        <v>2208</v>
      </c>
      <c r="C3548" s="3" t="s">
        <v>6317</v>
      </c>
      <c r="D3548">
        <v>2000</v>
      </c>
      <c r="E3548">
        <v>2000</v>
      </c>
      <c r="F3548" t="s">
        <v>8219</v>
      </c>
      <c r="G3548" t="s">
        <v>8224</v>
      </c>
      <c r="H3548" t="s">
        <v>8246</v>
      </c>
      <c r="I3548">
        <v>1384580373</v>
      </c>
      <c r="J3548">
        <v>1381984773</v>
      </c>
      <c r="K3548" t="b">
        <v>0</v>
      </c>
      <c r="L3548">
        <v>7</v>
      </c>
      <c r="M3548" t="b">
        <v>1</v>
      </c>
      <c r="N3548" t="s">
        <v>8280</v>
      </c>
      <c r="O3548" s="8">
        <f t="shared" si="385"/>
        <v>100</v>
      </c>
      <c r="P3548" s="9">
        <f t="shared" si="386"/>
        <v>285.71428571428572</v>
      </c>
      <c r="Q3548" t="s">
        <v>8325</v>
      </c>
      <c r="R3548" t="s">
        <v>8330</v>
      </c>
      <c r="S3548" s="13">
        <f t="shared" si="387"/>
        <v>41563.985798611109</v>
      </c>
      <c r="T3548" s="14">
        <f t="shared" si="388"/>
        <v>41594.027465277773</v>
      </c>
      <c r="U3548" s="13" t="str">
        <f t="shared" si="389"/>
        <v>Oct</v>
      </c>
      <c r="V3548" t="str">
        <f t="shared" si="390"/>
        <v>Nov</v>
      </c>
      <c r="W3548" t="str">
        <f t="shared" si="391"/>
        <v>2013</v>
      </c>
    </row>
    <row r="3549" spans="1:23" ht="45" x14ac:dyDescent="0.2">
      <c r="A3549">
        <v>2212</v>
      </c>
      <c r="B3549" s="3" t="s">
        <v>2213</v>
      </c>
      <c r="C3549" s="3" t="s">
        <v>6322</v>
      </c>
      <c r="D3549">
        <v>6000</v>
      </c>
      <c r="E3549">
        <v>6863</v>
      </c>
      <c r="F3549" t="s">
        <v>8219</v>
      </c>
      <c r="G3549" t="s">
        <v>8224</v>
      </c>
      <c r="H3549" t="s">
        <v>8246</v>
      </c>
      <c r="I3549">
        <v>1383526800</v>
      </c>
      <c r="J3549">
        <v>1380650177</v>
      </c>
      <c r="K3549" t="b">
        <v>0</v>
      </c>
      <c r="L3549">
        <v>123</v>
      </c>
      <c r="M3549" t="b">
        <v>1</v>
      </c>
      <c r="N3549" t="s">
        <v>8280</v>
      </c>
      <c r="O3549" s="8">
        <f t="shared" si="385"/>
        <v>114.38333333333333</v>
      </c>
      <c r="P3549" s="9">
        <f t="shared" si="386"/>
        <v>55.796747967479675</v>
      </c>
      <c r="Q3549" t="s">
        <v>8325</v>
      </c>
      <c r="R3549" t="s">
        <v>8330</v>
      </c>
      <c r="S3549" s="13">
        <f t="shared" si="387"/>
        <v>41548.539085648146</v>
      </c>
      <c r="T3549" s="14">
        <f t="shared" si="388"/>
        <v>41581.833333333328</v>
      </c>
      <c r="U3549" s="13" t="str">
        <f t="shared" si="389"/>
        <v>Oct</v>
      </c>
      <c r="V3549" t="str">
        <f t="shared" si="390"/>
        <v>Nov</v>
      </c>
      <c r="W3549" t="str">
        <f t="shared" si="391"/>
        <v>2013</v>
      </c>
    </row>
    <row r="3550" spans="1:23" ht="45" x14ac:dyDescent="0.2">
      <c r="A3550">
        <v>2217</v>
      </c>
      <c r="B3550" s="3" t="s">
        <v>2218</v>
      </c>
      <c r="C3550" s="3" t="s">
        <v>6327</v>
      </c>
      <c r="D3550">
        <v>420</v>
      </c>
      <c r="E3550">
        <v>425</v>
      </c>
      <c r="F3550" t="s">
        <v>8219</v>
      </c>
      <c r="G3550" t="s">
        <v>8224</v>
      </c>
      <c r="H3550" t="s">
        <v>8246</v>
      </c>
      <c r="I3550">
        <v>1446451200</v>
      </c>
      <c r="J3550">
        <v>1445539113</v>
      </c>
      <c r="K3550" t="b">
        <v>0</v>
      </c>
      <c r="L3550">
        <v>9</v>
      </c>
      <c r="M3550" t="b">
        <v>1</v>
      </c>
      <c r="N3550" t="s">
        <v>8280</v>
      </c>
      <c r="O3550" s="8">
        <f t="shared" si="385"/>
        <v>101.19047619047619</v>
      </c>
      <c r="P3550" s="9">
        <f t="shared" si="386"/>
        <v>47.222222222222221</v>
      </c>
      <c r="Q3550" t="s">
        <v>8325</v>
      </c>
      <c r="R3550" t="s">
        <v>8330</v>
      </c>
      <c r="S3550" s="13">
        <f t="shared" si="387"/>
        <v>42299.568437499998</v>
      </c>
      <c r="T3550" s="14">
        <f t="shared" si="388"/>
        <v>42310.124999999993</v>
      </c>
      <c r="U3550" s="13" t="str">
        <f t="shared" si="389"/>
        <v>Oct</v>
      </c>
      <c r="V3550" t="str">
        <f t="shared" si="390"/>
        <v>Nov</v>
      </c>
      <c r="W3550" t="str">
        <f t="shared" si="391"/>
        <v>2015</v>
      </c>
    </row>
    <row r="3551" spans="1:23" ht="45" x14ac:dyDescent="0.2">
      <c r="A3551">
        <v>2224</v>
      </c>
      <c r="B3551" s="3" t="s">
        <v>2225</v>
      </c>
      <c r="C3551" s="3" t="s">
        <v>6334</v>
      </c>
      <c r="D3551">
        <v>10000</v>
      </c>
      <c r="E3551">
        <v>24315</v>
      </c>
      <c r="F3551" t="s">
        <v>8219</v>
      </c>
      <c r="G3551" t="s">
        <v>8224</v>
      </c>
      <c r="H3551" t="s">
        <v>8246</v>
      </c>
      <c r="I3551">
        <v>1477767600</v>
      </c>
      <c r="J3551">
        <v>1475337675</v>
      </c>
      <c r="K3551" t="b">
        <v>0</v>
      </c>
      <c r="L3551">
        <v>296</v>
      </c>
      <c r="M3551" t="b">
        <v>1</v>
      </c>
      <c r="N3551" t="s">
        <v>8297</v>
      </c>
      <c r="O3551" s="8">
        <f t="shared" si="385"/>
        <v>243.15000000000003</v>
      </c>
      <c r="P3551" s="9">
        <f t="shared" si="386"/>
        <v>82.145270270270274</v>
      </c>
      <c r="Q3551" t="s">
        <v>8333</v>
      </c>
      <c r="R3551" t="s">
        <v>8351</v>
      </c>
      <c r="S3551" s="13">
        <f t="shared" si="387"/>
        <v>42644.459201388883</v>
      </c>
      <c r="T3551" s="14">
        <f t="shared" si="388"/>
        <v>42672.583333333336</v>
      </c>
      <c r="U3551" s="13" t="str">
        <f t="shared" si="389"/>
        <v>Oct</v>
      </c>
      <c r="V3551" t="str">
        <f t="shared" si="390"/>
        <v>Oct</v>
      </c>
      <c r="W3551" t="str">
        <f t="shared" si="391"/>
        <v>2016</v>
      </c>
    </row>
    <row r="3552" spans="1:23" ht="45" x14ac:dyDescent="0.2">
      <c r="A3552">
        <v>2227</v>
      </c>
      <c r="B3552" s="3" t="s">
        <v>2228</v>
      </c>
      <c r="C3552" s="3" t="s">
        <v>6337</v>
      </c>
      <c r="D3552">
        <v>13000</v>
      </c>
      <c r="E3552">
        <v>20459</v>
      </c>
      <c r="F3552" t="s">
        <v>8219</v>
      </c>
      <c r="G3552" t="s">
        <v>8225</v>
      </c>
      <c r="H3552" t="s">
        <v>8247</v>
      </c>
      <c r="I3552">
        <v>1384374155</v>
      </c>
      <c r="J3552">
        <v>1381778555</v>
      </c>
      <c r="K3552" t="b">
        <v>0</v>
      </c>
      <c r="L3552">
        <v>301</v>
      </c>
      <c r="M3552" t="b">
        <v>1</v>
      </c>
      <c r="N3552" t="s">
        <v>8297</v>
      </c>
      <c r="O3552" s="8">
        <f t="shared" si="385"/>
        <v>157.37692307692308</v>
      </c>
      <c r="P3552" s="9">
        <f t="shared" si="386"/>
        <v>67.970099667774093</v>
      </c>
      <c r="Q3552" t="s">
        <v>8333</v>
      </c>
      <c r="R3552" t="s">
        <v>8351</v>
      </c>
      <c r="S3552" s="13">
        <f t="shared" si="387"/>
        <v>41561.599016203698</v>
      </c>
      <c r="T3552" s="14">
        <f t="shared" si="388"/>
        <v>41591.640682870369</v>
      </c>
      <c r="U3552" s="13" t="str">
        <f t="shared" si="389"/>
        <v>Oct</v>
      </c>
      <c r="V3552" t="str">
        <f t="shared" si="390"/>
        <v>Nov</v>
      </c>
      <c r="W3552" t="str">
        <f t="shared" si="391"/>
        <v>2013</v>
      </c>
    </row>
    <row r="3553" spans="1:23" ht="45" x14ac:dyDescent="0.2">
      <c r="A3553">
        <v>2237</v>
      </c>
      <c r="B3553" s="3" t="s">
        <v>2238</v>
      </c>
      <c r="C3553" s="3" t="s">
        <v>6347</v>
      </c>
      <c r="D3553">
        <v>18000</v>
      </c>
      <c r="E3553">
        <v>63527</v>
      </c>
      <c r="F3553" t="s">
        <v>8219</v>
      </c>
      <c r="G3553" t="s">
        <v>8224</v>
      </c>
      <c r="H3553" t="s">
        <v>8246</v>
      </c>
      <c r="I3553">
        <v>1415779140</v>
      </c>
      <c r="J3553">
        <v>1412294683</v>
      </c>
      <c r="K3553" t="b">
        <v>0</v>
      </c>
      <c r="L3553">
        <v>983</v>
      </c>
      <c r="M3553" t="b">
        <v>1</v>
      </c>
      <c r="N3553" t="s">
        <v>8297</v>
      </c>
      <c r="O3553" s="8">
        <f t="shared" si="385"/>
        <v>352.92777777777775</v>
      </c>
      <c r="P3553" s="9">
        <f t="shared" si="386"/>
        <v>64.625635808748726</v>
      </c>
      <c r="Q3553" t="s">
        <v>8333</v>
      </c>
      <c r="R3553" t="s">
        <v>8351</v>
      </c>
      <c r="S3553" s="13">
        <f t="shared" si="387"/>
        <v>41914.794942129629</v>
      </c>
      <c r="T3553" s="14">
        <f t="shared" si="388"/>
        <v>41955.124305555553</v>
      </c>
      <c r="U3553" s="13" t="str">
        <f t="shared" si="389"/>
        <v>Oct</v>
      </c>
      <c r="V3553" t="str">
        <f t="shared" si="390"/>
        <v>Nov</v>
      </c>
      <c r="W3553" t="str">
        <f t="shared" si="391"/>
        <v>2014</v>
      </c>
    </row>
    <row r="3554" spans="1:23" ht="30" x14ac:dyDescent="0.2">
      <c r="A3554">
        <v>2239</v>
      </c>
      <c r="B3554" s="3" t="s">
        <v>2240</v>
      </c>
      <c r="C3554" s="3" t="s">
        <v>6349</v>
      </c>
      <c r="D3554">
        <v>25000</v>
      </c>
      <c r="E3554">
        <v>32006.67</v>
      </c>
      <c r="F3554" t="s">
        <v>8219</v>
      </c>
      <c r="G3554" t="s">
        <v>8224</v>
      </c>
      <c r="H3554" t="s">
        <v>8246</v>
      </c>
      <c r="I3554">
        <v>1385870520</v>
      </c>
      <c r="J3554">
        <v>1382742014</v>
      </c>
      <c r="K3554" t="b">
        <v>0</v>
      </c>
      <c r="L3554">
        <v>426</v>
      </c>
      <c r="M3554" t="b">
        <v>1</v>
      </c>
      <c r="N3554" t="s">
        <v>8297</v>
      </c>
      <c r="O3554" s="8">
        <f t="shared" si="385"/>
        <v>128.02668</v>
      </c>
      <c r="P3554" s="9">
        <f t="shared" si="386"/>
        <v>75.133028169014082</v>
      </c>
      <c r="Q3554" t="s">
        <v>8333</v>
      </c>
      <c r="R3554" t="s">
        <v>8351</v>
      </c>
      <c r="S3554" s="13">
        <f t="shared" si="387"/>
        <v>41572.750162037039</v>
      </c>
      <c r="T3554" s="14">
        <f t="shared" si="388"/>
        <v>41608.959722222222</v>
      </c>
      <c r="U3554" s="13" t="str">
        <f t="shared" si="389"/>
        <v>Oct</v>
      </c>
      <c r="V3554" t="str">
        <f t="shared" si="390"/>
        <v>Nov</v>
      </c>
      <c r="W3554" t="str">
        <f t="shared" si="391"/>
        <v>2013</v>
      </c>
    </row>
    <row r="3555" spans="1:23" ht="30" x14ac:dyDescent="0.2">
      <c r="A3555">
        <v>2242</v>
      </c>
      <c r="B3555" s="3" t="s">
        <v>2243</v>
      </c>
      <c r="C3555" s="3" t="s">
        <v>6352</v>
      </c>
      <c r="D3555">
        <v>10000</v>
      </c>
      <c r="E3555">
        <v>136009.76</v>
      </c>
      <c r="F3555" t="s">
        <v>8219</v>
      </c>
      <c r="G3555" t="s">
        <v>8224</v>
      </c>
      <c r="H3555" t="s">
        <v>8246</v>
      </c>
      <c r="I3555">
        <v>1385521320</v>
      </c>
      <c r="J3555">
        <v>1382449733</v>
      </c>
      <c r="K3555" t="b">
        <v>0</v>
      </c>
      <c r="L3555">
        <v>2525</v>
      </c>
      <c r="M3555" t="b">
        <v>1</v>
      </c>
      <c r="N3555" t="s">
        <v>8297</v>
      </c>
      <c r="O3555" s="8">
        <f t="shared" si="385"/>
        <v>1360.0976000000001</v>
      </c>
      <c r="P3555" s="9">
        <f t="shared" si="386"/>
        <v>53.865251485148519</v>
      </c>
      <c r="Q3555" t="s">
        <v>8333</v>
      </c>
      <c r="R3555" t="s">
        <v>8351</v>
      </c>
      <c r="S3555" s="13">
        <f t="shared" si="387"/>
        <v>41569.367280092592</v>
      </c>
      <c r="T3555" s="14">
        <f t="shared" si="388"/>
        <v>41604.918055555558</v>
      </c>
      <c r="U3555" s="13" t="str">
        <f t="shared" si="389"/>
        <v>Oct</v>
      </c>
      <c r="V3555" t="str">
        <f t="shared" si="390"/>
        <v>Nov</v>
      </c>
      <c r="W3555" t="str">
        <f t="shared" si="391"/>
        <v>2013</v>
      </c>
    </row>
    <row r="3556" spans="1:23" ht="45" x14ac:dyDescent="0.2">
      <c r="A3556">
        <v>2244</v>
      </c>
      <c r="B3556" s="3" t="s">
        <v>2245</v>
      </c>
      <c r="C3556" s="3" t="s">
        <v>6354</v>
      </c>
      <c r="D3556">
        <v>5000</v>
      </c>
      <c r="E3556">
        <v>18851</v>
      </c>
      <c r="F3556" t="s">
        <v>8219</v>
      </c>
      <c r="G3556" t="s">
        <v>8224</v>
      </c>
      <c r="H3556" t="s">
        <v>8246</v>
      </c>
      <c r="I3556">
        <v>1476649800</v>
      </c>
      <c r="J3556">
        <v>1475609946</v>
      </c>
      <c r="K3556" t="b">
        <v>0</v>
      </c>
      <c r="L3556">
        <v>290</v>
      </c>
      <c r="M3556" t="b">
        <v>1</v>
      </c>
      <c r="N3556" t="s">
        <v>8297</v>
      </c>
      <c r="O3556" s="8">
        <f t="shared" si="385"/>
        <v>377.02</v>
      </c>
      <c r="P3556" s="9">
        <f t="shared" si="386"/>
        <v>65.00344827586207</v>
      </c>
      <c r="Q3556" t="s">
        <v>8333</v>
      </c>
      <c r="R3556" t="s">
        <v>8351</v>
      </c>
      <c r="S3556" s="13">
        <f t="shared" si="387"/>
        <v>42647.610486111109</v>
      </c>
      <c r="T3556" s="14">
        <f t="shared" si="388"/>
        <v>42659.645833333336</v>
      </c>
      <c r="U3556" s="13" t="str">
        <f t="shared" si="389"/>
        <v>Oct</v>
      </c>
      <c r="V3556" t="str">
        <f t="shared" si="390"/>
        <v>Oct</v>
      </c>
      <c r="W3556" t="str">
        <f t="shared" si="391"/>
        <v>2016</v>
      </c>
    </row>
    <row r="3557" spans="1:23" ht="45" x14ac:dyDescent="0.2">
      <c r="A3557">
        <v>2253</v>
      </c>
      <c r="B3557" s="3" t="s">
        <v>2254</v>
      </c>
      <c r="C3557" s="3" t="s">
        <v>6363</v>
      </c>
      <c r="D3557">
        <v>8000</v>
      </c>
      <c r="E3557">
        <v>9015</v>
      </c>
      <c r="F3557" t="s">
        <v>8219</v>
      </c>
      <c r="G3557" t="s">
        <v>8224</v>
      </c>
      <c r="H3557" t="s">
        <v>8246</v>
      </c>
      <c r="I3557">
        <v>1447862947</v>
      </c>
      <c r="J3557">
        <v>1445267347</v>
      </c>
      <c r="K3557" t="b">
        <v>0</v>
      </c>
      <c r="L3557">
        <v>84</v>
      </c>
      <c r="M3557" t="b">
        <v>1</v>
      </c>
      <c r="N3557" t="s">
        <v>8297</v>
      </c>
      <c r="O3557" s="8">
        <f t="shared" si="385"/>
        <v>112.6875</v>
      </c>
      <c r="P3557" s="9">
        <f t="shared" si="386"/>
        <v>107.32142857142857</v>
      </c>
      <c r="Q3557" t="s">
        <v>8333</v>
      </c>
      <c r="R3557" t="s">
        <v>8351</v>
      </c>
      <c r="S3557" s="13">
        <f t="shared" si="387"/>
        <v>42296.422997685186</v>
      </c>
      <c r="T3557" s="14">
        <f t="shared" si="388"/>
        <v>42326.46466435185</v>
      </c>
      <c r="U3557" s="13" t="str">
        <f t="shared" si="389"/>
        <v>Oct</v>
      </c>
      <c r="V3557" t="str">
        <f t="shared" si="390"/>
        <v>Nov</v>
      </c>
      <c r="W3557" t="str">
        <f t="shared" si="391"/>
        <v>2015</v>
      </c>
    </row>
    <row r="3558" spans="1:23" ht="30" x14ac:dyDescent="0.2">
      <c r="A3558">
        <v>2262</v>
      </c>
      <c r="B3558" s="3" t="s">
        <v>2263</v>
      </c>
      <c r="C3558" s="3" t="s">
        <v>6372</v>
      </c>
      <c r="D3558">
        <v>3300</v>
      </c>
      <c r="E3558">
        <v>5087</v>
      </c>
      <c r="F3558" t="s">
        <v>8219</v>
      </c>
      <c r="G3558" t="s">
        <v>8224</v>
      </c>
      <c r="H3558" t="s">
        <v>8246</v>
      </c>
      <c r="I3558">
        <v>1416268800</v>
      </c>
      <c r="J3558">
        <v>1413295358</v>
      </c>
      <c r="K3558" t="b">
        <v>0</v>
      </c>
      <c r="L3558">
        <v>181</v>
      </c>
      <c r="M3558" t="b">
        <v>1</v>
      </c>
      <c r="N3558" t="s">
        <v>8297</v>
      </c>
      <c r="O3558" s="8">
        <f t="shared" si="385"/>
        <v>154.15151515151516</v>
      </c>
      <c r="P3558" s="9">
        <f t="shared" si="386"/>
        <v>28.104972375690608</v>
      </c>
      <c r="Q3558" t="s">
        <v>8333</v>
      </c>
      <c r="R3558" t="s">
        <v>8351</v>
      </c>
      <c r="S3558" s="13">
        <f t="shared" si="387"/>
        <v>41926.376828703702</v>
      </c>
      <c r="T3558" s="14">
        <f t="shared" si="388"/>
        <v>41960.791666666664</v>
      </c>
      <c r="U3558" s="13" t="str">
        <f t="shared" si="389"/>
        <v>Oct</v>
      </c>
      <c r="V3558" t="str">
        <f t="shared" si="390"/>
        <v>Nov</v>
      </c>
      <c r="W3558" t="str">
        <f t="shared" si="391"/>
        <v>2014</v>
      </c>
    </row>
    <row r="3559" spans="1:23" ht="45" x14ac:dyDescent="0.2">
      <c r="A3559">
        <v>2289</v>
      </c>
      <c r="B3559" s="3" t="s">
        <v>2290</v>
      </c>
      <c r="C3559" s="3" t="s">
        <v>6399</v>
      </c>
      <c r="D3559">
        <v>1500</v>
      </c>
      <c r="E3559">
        <v>1611</v>
      </c>
      <c r="F3559" t="s">
        <v>8219</v>
      </c>
      <c r="G3559" t="s">
        <v>8224</v>
      </c>
      <c r="H3559" t="s">
        <v>8246</v>
      </c>
      <c r="I3559">
        <v>1386372120</v>
      </c>
      <c r="J3559">
        <v>1382659060</v>
      </c>
      <c r="K3559" t="b">
        <v>0</v>
      </c>
      <c r="L3559">
        <v>25</v>
      </c>
      <c r="M3559" t="b">
        <v>1</v>
      </c>
      <c r="N3559" t="s">
        <v>8276</v>
      </c>
      <c r="O3559" s="8">
        <f t="shared" si="385"/>
        <v>107.4</v>
      </c>
      <c r="P3559" s="9">
        <f t="shared" si="386"/>
        <v>64.44</v>
      </c>
      <c r="Q3559" t="s">
        <v>8325</v>
      </c>
      <c r="R3559" t="s">
        <v>8326</v>
      </c>
      <c r="S3559" s="13">
        <f t="shared" si="387"/>
        <v>41571.790046296293</v>
      </c>
      <c r="T3559" s="14">
        <f t="shared" si="388"/>
        <v>41614.765277777777</v>
      </c>
      <c r="U3559" s="13" t="str">
        <f t="shared" si="389"/>
        <v>Oct</v>
      </c>
      <c r="V3559" t="str">
        <f t="shared" si="390"/>
        <v>Dec</v>
      </c>
      <c r="W3559" t="str">
        <f t="shared" si="391"/>
        <v>2013</v>
      </c>
    </row>
    <row r="3560" spans="1:23" ht="45" x14ac:dyDescent="0.2">
      <c r="A3560">
        <v>2334</v>
      </c>
      <c r="B3560" s="3" t="s">
        <v>2335</v>
      </c>
      <c r="C3560" s="3" t="s">
        <v>6444</v>
      </c>
      <c r="D3560">
        <v>4000</v>
      </c>
      <c r="E3560">
        <v>4078</v>
      </c>
      <c r="F3560" t="s">
        <v>8219</v>
      </c>
      <c r="G3560" t="s">
        <v>8224</v>
      </c>
      <c r="H3560" t="s">
        <v>8246</v>
      </c>
      <c r="I3560">
        <v>1415208840</v>
      </c>
      <c r="J3560">
        <v>1412611498</v>
      </c>
      <c r="K3560" t="b">
        <v>1</v>
      </c>
      <c r="L3560">
        <v>67</v>
      </c>
      <c r="M3560" t="b">
        <v>1</v>
      </c>
      <c r="N3560" t="s">
        <v>8298</v>
      </c>
      <c r="O3560" s="8">
        <f t="shared" si="385"/>
        <v>101.95</v>
      </c>
      <c r="P3560" s="9">
        <f t="shared" si="386"/>
        <v>60.865671641791046</v>
      </c>
      <c r="Q3560" t="s">
        <v>8336</v>
      </c>
      <c r="R3560" t="s">
        <v>8352</v>
      </c>
      <c r="S3560" s="13">
        <f t="shared" si="387"/>
        <v>41918.461782407401</v>
      </c>
      <c r="T3560" s="14">
        <f t="shared" si="388"/>
        <v>41948.523611111108</v>
      </c>
      <c r="U3560" s="13" t="str">
        <f t="shared" si="389"/>
        <v>Oct</v>
      </c>
      <c r="V3560" t="str">
        <f t="shared" si="390"/>
        <v>Nov</v>
      </c>
      <c r="W3560" t="str">
        <f t="shared" si="391"/>
        <v>2014</v>
      </c>
    </row>
    <row r="3561" spans="1:23" ht="45" x14ac:dyDescent="0.2">
      <c r="A3561">
        <v>2446</v>
      </c>
      <c r="B3561" s="3" t="s">
        <v>2447</v>
      </c>
      <c r="C3561" s="3" t="s">
        <v>6556</v>
      </c>
      <c r="D3561">
        <v>5000</v>
      </c>
      <c r="E3561">
        <v>8399</v>
      </c>
      <c r="F3561" t="s">
        <v>8219</v>
      </c>
      <c r="G3561" t="s">
        <v>8224</v>
      </c>
      <c r="H3561" t="s">
        <v>8246</v>
      </c>
      <c r="I3561">
        <v>1480174071</v>
      </c>
      <c r="J3561">
        <v>1477578471</v>
      </c>
      <c r="K3561" t="b">
        <v>0</v>
      </c>
      <c r="L3561">
        <v>111</v>
      </c>
      <c r="M3561" t="b">
        <v>1</v>
      </c>
      <c r="N3561" t="s">
        <v>8298</v>
      </c>
      <c r="O3561" s="8">
        <f t="shared" si="385"/>
        <v>167.98</v>
      </c>
      <c r="P3561" s="9">
        <f t="shared" si="386"/>
        <v>75.666666666666671</v>
      </c>
      <c r="Q3561" t="s">
        <v>8336</v>
      </c>
      <c r="R3561" t="s">
        <v>8352</v>
      </c>
      <c r="S3561" s="13">
        <f t="shared" si="387"/>
        <v>42670.394340277773</v>
      </c>
      <c r="T3561" s="14">
        <f t="shared" si="388"/>
        <v>42700.436006944445</v>
      </c>
      <c r="U3561" s="13" t="str">
        <f t="shared" si="389"/>
        <v>Oct</v>
      </c>
      <c r="V3561" t="str">
        <f t="shared" si="390"/>
        <v>Nov</v>
      </c>
      <c r="W3561" t="str">
        <f t="shared" si="391"/>
        <v>2016</v>
      </c>
    </row>
    <row r="3562" spans="1:23" ht="45" x14ac:dyDescent="0.2">
      <c r="A3562">
        <v>2447</v>
      </c>
      <c r="B3562" s="3" t="s">
        <v>2448</v>
      </c>
      <c r="C3562" s="3" t="s">
        <v>6557</v>
      </c>
      <c r="D3562">
        <v>2500</v>
      </c>
      <c r="E3562">
        <v>10680</v>
      </c>
      <c r="F3562" t="s">
        <v>8219</v>
      </c>
      <c r="G3562" t="s">
        <v>8224</v>
      </c>
      <c r="H3562" t="s">
        <v>8246</v>
      </c>
      <c r="I3562">
        <v>1478923200</v>
      </c>
      <c r="J3562">
        <v>1476184593</v>
      </c>
      <c r="K3562" t="b">
        <v>0</v>
      </c>
      <c r="L3562">
        <v>337</v>
      </c>
      <c r="M3562" t="b">
        <v>1</v>
      </c>
      <c r="N3562" t="s">
        <v>8298</v>
      </c>
      <c r="O3562" s="8">
        <f t="shared" si="385"/>
        <v>427.20000000000005</v>
      </c>
      <c r="P3562" s="9">
        <f t="shared" si="386"/>
        <v>31.691394658753708</v>
      </c>
      <c r="Q3562" t="s">
        <v>8336</v>
      </c>
      <c r="R3562" t="s">
        <v>8352</v>
      </c>
      <c r="S3562" s="13">
        <f t="shared" si="387"/>
        <v>42654.26149305555</v>
      </c>
      <c r="T3562" s="14">
        <f t="shared" si="388"/>
        <v>42685.958333333336</v>
      </c>
      <c r="U3562" s="13" t="str">
        <f t="shared" si="389"/>
        <v>Oct</v>
      </c>
      <c r="V3562" t="str">
        <f t="shared" si="390"/>
        <v>Nov</v>
      </c>
      <c r="W3562" t="str">
        <f t="shared" si="391"/>
        <v>2016</v>
      </c>
    </row>
    <row r="3563" spans="1:23" ht="45" x14ac:dyDescent="0.2">
      <c r="A3563">
        <v>2449</v>
      </c>
      <c r="B3563" s="3" t="s">
        <v>2450</v>
      </c>
      <c r="C3563" s="3" t="s">
        <v>6559</v>
      </c>
      <c r="D3563">
        <v>10000</v>
      </c>
      <c r="E3563">
        <v>10800</v>
      </c>
      <c r="F3563" t="s">
        <v>8219</v>
      </c>
      <c r="G3563" t="s">
        <v>8224</v>
      </c>
      <c r="H3563" t="s">
        <v>8246</v>
      </c>
      <c r="I3563">
        <v>1417321515</v>
      </c>
      <c r="J3563">
        <v>1414725915</v>
      </c>
      <c r="K3563" t="b">
        <v>0</v>
      </c>
      <c r="L3563">
        <v>120</v>
      </c>
      <c r="M3563" t="b">
        <v>1</v>
      </c>
      <c r="N3563" t="s">
        <v>8298</v>
      </c>
      <c r="O3563" s="8">
        <f t="shared" si="385"/>
        <v>108</v>
      </c>
      <c r="P3563" s="9">
        <f t="shared" si="386"/>
        <v>90</v>
      </c>
      <c r="Q3563" t="s">
        <v>8336</v>
      </c>
      <c r="R3563" t="s">
        <v>8352</v>
      </c>
      <c r="S3563" s="13">
        <f t="shared" si="387"/>
        <v>41942.934201388889</v>
      </c>
      <c r="T3563" s="14">
        <f t="shared" si="388"/>
        <v>41972.975868055553</v>
      </c>
      <c r="U3563" s="13" t="str">
        <f t="shared" si="389"/>
        <v>Oct</v>
      </c>
      <c r="V3563" t="str">
        <f t="shared" si="390"/>
        <v>Nov</v>
      </c>
      <c r="W3563" t="str">
        <f t="shared" si="391"/>
        <v>2014</v>
      </c>
    </row>
    <row r="3564" spans="1:23" ht="45" x14ac:dyDescent="0.2">
      <c r="A3564">
        <v>2473</v>
      </c>
      <c r="B3564" s="3" t="s">
        <v>2474</v>
      </c>
      <c r="C3564" s="3" t="s">
        <v>6583</v>
      </c>
      <c r="D3564">
        <v>2000</v>
      </c>
      <c r="E3564">
        <v>2000</v>
      </c>
      <c r="F3564" t="s">
        <v>8219</v>
      </c>
      <c r="G3564" t="s">
        <v>8224</v>
      </c>
      <c r="H3564" t="s">
        <v>8246</v>
      </c>
      <c r="I3564">
        <v>1352573869</v>
      </c>
      <c r="J3564">
        <v>1349978269</v>
      </c>
      <c r="K3564" t="b">
        <v>0</v>
      </c>
      <c r="L3564">
        <v>47</v>
      </c>
      <c r="M3564" t="b">
        <v>1</v>
      </c>
      <c r="N3564" t="s">
        <v>8279</v>
      </c>
      <c r="O3564" s="8">
        <f t="shared" si="385"/>
        <v>100</v>
      </c>
      <c r="P3564" s="9">
        <f t="shared" si="386"/>
        <v>42.553191489361701</v>
      </c>
      <c r="Q3564" t="s">
        <v>8325</v>
      </c>
      <c r="R3564" t="s">
        <v>8329</v>
      </c>
      <c r="S3564" s="13">
        <f t="shared" si="387"/>
        <v>41193.540150462963</v>
      </c>
      <c r="T3564" s="14">
        <f t="shared" si="388"/>
        <v>41223.581817129627</v>
      </c>
      <c r="U3564" s="13" t="str">
        <f t="shared" si="389"/>
        <v>Oct</v>
      </c>
      <c r="V3564" t="str">
        <f t="shared" si="390"/>
        <v>Nov</v>
      </c>
      <c r="W3564" t="str">
        <f t="shared" si="391"/>
        <v>2012</v>
      </c>
    </row>
    <row r="3565" spans="1:23" ht="45" x14ac:dyDescent="0.2">
      <c r="A3565">
        <v>2476</v>
      </c>
      <c r="B3565" s="3" t="s">
        <v>2477</v>
      </c>
      <c r="C3565" s="3" t="s">
        <v>6586</v>
      </c>
      <c r="D3565">
        <v>3200</v>
      </c>
      <c r="E3565">
        <v>3360.72</v>
      </c>
      <c r="F3565" t="s">
        <v>8219</v>
      </c>
      <c r="G3565" t="s">
        <v>8224</v>
      </c>
      <c r="H3565" t="s">
        <v>8246</v>
      </c>
      <c r="I3565">
        <v>1415004770</v>
      </c>
      <c r="J3565">
        <v>1412149970</v>
      </c>
      <c r="K3565" t="b">
        <v>0</v>
      </c>
      <c r="L3565">
        <v>55</v>
      </c>
      <c r="M3565" t="b">
        <v>1</v>
      </c>
      <c r="N3565" t="s">
        <v>8279</v>
      </c>
      <c r="O3565" s="8">
        <f t="shared" si="385"/>
        <v>105.02249999999999</v>
      </c>
      <c r="P3565" s="9">
        <f t="shared" si="386"/>
        <v>61.103999999999999</v>
      </c>
      <c r="Q3565" t="s">
        <v>8325</v>
      </c>
      <c r="R3565" t="s">
        <v>8329</v>
      </c>
      <c r="S3565" s="13">
        <f t="shared" si="387"/>
        <v>41913.120023148142</v>
      </c>
      <c r="T3565" s="14">
        <f t="shared" si="388"/>
        <v>41946.161689814813</v>
      </c>
      <c r="U3565" s="13" t="str">
        <f t="shared" si="389"/>
        <v>Oct</v>
      </c>
      <c r="V3565" t="str">
        <f t="shared" si="390"/>
        <v>Nov</v>
      </c>
      <c r="W3565" t="str">
        <f t="shared" si="391"/>
        <v>2014</v>
      </c>
    </row>
    <row r="3566" spans="1:23" ht="45" x14ac:dyDescent="0.2">
      <c r="A3566">
        <v>2488</v>
      </c>
      <c r="B3566" s="3" t="s">
        <v>2488</v>
      </c>
      <c r="C3566" s="3" t="s">
        <v>6598</v>
      </c>
      <c r="D3566">
        <v>3000</v>
      </c>
      <c r="E3566">
        <v>3201</v>
      </c>
      <c r="F3566" t="s">
        <v>8219</v>
      </c>
      <c r="G3566" t="s">
        <v>8224</v>
      </c>
      <c r="H3566" t="s">
        <v>8246</v>
      </c>
      <c r="I3566">
        <v>1321459908</v>
      </c>
      <c r="J3566">
        <v>1318864308</v>
      </c>
      <c r="K3566" t="b">
        <v>0</v>
      </c>
      <c r="L3566">
        <v>65</v>
      </c>
      <c r="M3566" t="b">
        <v>1</v>
      </c>
      <c r="N3566" t="s">
        <v>8279</v>
      </c>
      <c r="O3566" s="8">
        <f t="shared" si="385"/>
        <v>106.69999999999999</v>
      </c>
      <c r="P3566" s="9">
        <f t="shared" si="386"/>
        <v>49.246153846153845</v>
      </c>
      <c r="Q3566" t="s">
        <v>8325</v>
      </c>
      <c r="R3566" t="s">
        <v>8329</v>
      </c>
      <c r="S3566" s="13">
        <f t="shared" si="387"/>
        <v>40833.424861111111</v>
      </c>
      <c r="T3566" s="14">
        <f t="shared" si="388"/>
        <v>40863.466527777775</v>
      </c>
      <c r="U3566" s="13" t="str">
        <f t="shared" si="389"/>
        <v>Oct</v>
      </c>
      <c r="V3566" t="str">
        <f t="shared" si="390"/>
        <v>Nov</v>
      </c>
      <c r="W3566" t="str">
        <f t="shared" si="391"/>
        <v>2011</v>
      </c>
    </row>
    <row r="3567" spans="1:23" ht="45" x14ac:dyDescent="0.2">
      <c r="A3567">
        <v>2523</v>
      </c>
      <c r="B3567" s="3" t="s">
        <v>2523</v>
      </c>
      <c r="C3567" s="3" t="s">
        <v>6633</v>
      </c>
      <c r="D3567">
        <v>900</v>
      </c>
      <c r="E3567">
        <v>1408</v>
      </c>
      <c r="F3567" t="s">
        <v>8219</v>
      </c>
      <c r="G3567" t="s">
        <v>8224</v>
      </c>
      <c r="H3567" t="s">
        <v>8246</v>
      </c>
      <c r="I3567">
        <v>1416270292</v>
      </c>
      <c r="J3567">
        <v>1413674692</v>
      </c>
      <c r="K3567" t="b">
        <v>0</v>
      </c>
      <c r="L3567">
        <v>26</v>
      </c>
      <c r="M3567" t="b">
        <v>1</v>
      </c>
      <c r="N3567" t="s">
        <v>8300</v>
      </c>
      <c r="O3567" s="8">
        <f t="shared" si="385"/>
        <v>156.44444444444446</v>
      </c>
      <c r="P3567" s="9">
        <f t="shared" si="386"/>
        <v>54.153846153846153</v>
      </c>
      <c r="Q3567" t="s">
        <v>8325</v>
      </c>
      <c r="R3567" t="s">
        <v>8354</v>
      </c>
      <c r="S3567" s="13">
        <f t="shared" si="387"/>
        <v>41930.767268518517</v>
      </c>
      <c r="T3567" s="14">
        <f t="shared" si="388"/>
        <v>41960.808935185181</v>
      </c>
      <c r="U3567" s="13" t="str">
        <f t="shared" si="389"/>
        <v>Oct</v>
      </c>
      <c r="V3567" t="str">
        <f t="shared" si="390"/>
        <v>Nov</v>
      </c>
      <c r="W3567" t="str">
        <f t="shared" si="391"/>
        <v>2014</v>
      </c>
    </row>
    <row r="3568" spans="1:23" x14ac:dyDescent="0.2">
      <c r="A3568">
        <v>2535</v>
      </c>
      <c r="B3568" s="3" t="s">
        <v>2535</v>
      </c>
      <c r="C3568" s="3" t="s">
        <v>6645</v>
      </c>
      <c r="D3568">
        <v>20000</v>
      </c>
      <c r="E3568">
        <v>20755</v>
      </c>
      <c r="F3568" t="s">
        <v>8219</v>
      </c>
      <c r="G3568" t="s">
        <v>8224</v>
      </c>
      <c r="H3568" t="s">
        <v>8246</v>
      </c>
      <c r="I3568">
        <v>1417463945</v>
      </c>
      <c r="J3568">
        <v>1414781945</v>
      </c>
      <c r="K3568" t="b">
        <v>0</v>
      </c>
      <c r="L3568">
        <v>78</v>
      </c>
      <c r="M3568" t="b">
        <v>1</v>
      </c>
      <c r="N3568" t="s">
        <v>8300</v>
      </c>
      <c r="O3568" s="8">
        <f t="shared" si="385"/>
        <v>103.77499999999999</v>
      </c>
      <c r="P3568" s="9">
        <f t="shared" si="386"/>
        <v>266.08974358974359</v>
      </c>
      <c r="Q3568" t="s">
        <v>8325</v>
      </c>
      <c r="R3568" t="s">
        <v>8354</v>
      </c>
      <c r="S3568" s="13">
        <f t="shared" si="387"/>
        <v>41943.582696759258</v>
      </c>
      <c r="T3568" s="14">
        <f t="shared" si="388"/>
        <v>41974.624363425923</v>
      </c>
      <c r="U3568" s="13" t="str">
        <f t="shared" si="389"/>
        <v>Oct</v>
      </c>
      <c r="V3568" t="str">
        <f t="shared" si="390"/>
        <v>Dec</v>
      </c>
      <c r="W3568" t="str">
        <f t="shared" si="391"/>
        <v>2014</v>
      </c>
    </row>
    <row r="3569" spans="1:23" ht="45" x14ac:dyDescent="0.2">
      <c r="A3569">
        <v>2559</v>
      </c>
      <c r="B3569" s="3" t="s">
        <v>2559</v>
      </c>
      <c r="C3569" s="3" t="s">
        <v>6669</v>
      </c>
      <c r="D3569">
        <v>800</v>
      </c>
      <c r="E3569">
        <v>890</v>
      </c>
      <c r="F3569" t="s">
        <v>8219</v>
      </c>
      <c r="G3569" t="s">
        <v>8224</v>
      </c>
      <c r="H3569" t="s">
        <v>8246</v>
      </c>
      <c r="I3569">
        <v>1321385820</v>
      </c>
      <c r="J3569">
        <v>1318539484</v>
      </c>
      <c r="K3569" t="b">
        <v>0</v>
      </c>
      <c r="L3569">
        <v>25</v>
      </c>
      <c r="M3569" t="b">
        <v>1</v>
      </c>
      <c r="N3569" t="s">
        <v>8300</v>
      </c>
      <c r="O3569" s="8">
        <f t="shared" si="385"/>
        <v>111.25</v>
      </c>
      <c r="P3569" s="9">
        <f t="shared" si="386"/>
        <v>35.6</v>
      </c>
      <c r="Q3569" t="s">
        <v>8325</v>
      </c>
      <c r="R3569" t="s">
        <v>8354</v>
      </c>
      <c r="S3569" s="13">
        <f t="shared" si="387"/>
        <v>40829.665324074071</v>
      </c>
      <c r="T3569" s="14">
        <f t="shared" si="388"/>
        <v>40862.609027777777</v>
      </c>
      <c r="U3569" s="13" t="str">
        <f t="shared" si="389"/>
        <v>Oct</v>
      </c>
      <c r="V3569" t="str">
        <f t="shared" si="390"/>
        <v>Nov</v>
      </c>
      <c r="W3569" t="str">
        <f t="shared" si="391"/>
        <v>2011</v>
      </c>
    </row>
    <row r="3570" spans="1:23" ht="45" x14ac:dyDescent="0.2">
      <c r="A3570">
        <v>2602</v>
      </c>
      <c r="B3570" s="3" t="s">
        <v>2602</v>
      </c>
      <c r="C3570" s="3" t="s">
        <v>6712</v>
      </c>
      <c r="D3570">
        <v>12000</v>
      </c>
      <c r="E3570">
        <v>39131</v>
      </c>
      <c r="F3570" t="s">
        <v>8219</v>
      </c>
      <c r="G3570" t="s">
        <v>8224</v>
      </c>
      <c r="H3570" t="s">
        <v>8246</v>
      </c>
      <c r="I3570">
        <v>1415827200</v>
      </c>
      <c r="J3570">
        <v>1412358968</v>
      </c>
      <c r="K3570" t="b">
        <v>1</v>
      </c>
      <c r="L3570">
        <v>489</v>
      </c>
      <c r="M3570" t="b">
        <v>1</v>
      </c>
      <c r="N3570" t="s">
        <v>8301</v>
      </c>
      <c r="O3570" s="8">
        <f t="shared" si="385"/>
        <v>326.0916666666667</v>
      </c>
      <c r="P3570" s="9">
        <f t="shared" si="386"/>
        <v>80.022494887525568</v>
      </c>
      <c r="Q3570" t="s">
        <v>8319</v>
      </c>
      <c r="R3570" t="s">
        <v>8355</v>
      </c>
      <c r="S3570" s="13">
        <f t="shared" si="387"/>
        <v>41915.538981481477</v>
      </c>
      <c r="T3570" s="14">
        <f t="shared" si="388"/>
        <v>41955.680555555555</v>
      </c>
      <c r="U3570" s="13" t="str">
        <f t="shared" si="389"/>
        <v>Oct</v>
      </c>
      <c r="V3570" t="str">
        <f t="shared" si="390"/>
        <v>Nov</v>
      </c>
      <c r="W3570" t="str">
        <f t="shared" si="391"/>
        <v>2014</v>
      </c>
    </row>
    <row r="3571" spans="1:23" ht="30" x14ac:dyDescent="0.2">
      <c r="A3571">
        <v>2618</v>
      </c>
      <c r="B3571" s="3" t="s">
        <v>2618</v>
      </c>
      <c r="C3571" s="3" t="s">
        <v>6728</v>
      </c>
      <c r="D3571">
        <v>15000</v>
      </c>
      <c r="E3571">
        <v>15808</v>
      </c>
      <c r="F3571" t="s">
        <v>8219</v>
      </c>
      <c r="G3571" t="s">
        <v>8224</v>
      </c>
      <c r="H3571" t="s">
        <v>8246</v>
      </c>
      <c r="I3571">
        <v>1449000061</v>
      </c>
      <c r="J3571">
        <v>1443812461</v>
      </c>
      <c r="K3571" t="b">
        <v>1</v>
      </c>
      <c r="L3571">
        <v>77</v>
      </c>
      <c r="M3571" t="b">
        <v>1</v>
      </c>
      <c r="N3571" t="s">
        <v>8301</v>
      </c>
      <c r="O3571" s="8">
        <f t="shared" si="385"/>
        <v>105.38666666666667</v>
      </c>
      <c r="P3571" s="9">
        <f t="shared" si="386"/>
        <v>205.2987012987013</v>
      </c>
      <c r="Q3571" t="s">
        <v>8319</v>
      </c>
      <c r="R3571" t="s">
        <v>8355</v>
      </c>
      <c r="S3571" s="13">
        <f t="shared" si="387"/>
        <v>42279.584039351852</v>
      </c>
      <c r="T3571" s="14">
        <f t="shared" si="388"/>
        <v>42339.625706018516</v>
      </c>
      <c r="U3571" s="13" t="str">
        <f t="shared" si="389"/>
        <v>Oct</v>
      </c>
      <c r="V3571" t="str">
        <f t="shared" si="390"/>
        <v>Dec</v>
      </c>
      <c r="W3571" t="str">
        <f t="shared" si="391"/>
        <v>2015</v>
      </c>
    </row>
    <row r="3572" spans="1:23" ht="45" x14ac:dyDescent="0.2">
      <c r="A3572">
        <v>2625</v>
      </c>
      <c r="B3572" s="3" t="s">
        <v>2625</v>
      </c>
      <c r="C3572" s="3" t="s">
        <v>6735</v>
      </c>
      <c r="D3572">
        <v>150</v>
      </c>
      <c r="E3572">
        <v>1434</v>
      </c>
      <c r="F3572" t="s">
        <v>8219</v>
      </c>
      <c r="G3572" t="s">
        <v>8236</v>
      </c>
      <c r="H3572" t="s">
        <v>8249</v>
      </c>
      <c r="I3572">
        <v>1478723208</v>
      </c>
      <c r="J3572">
        <v>1476559608</v>
      </c>
      <c r="K3572" t="b">
        <v>0</v>
      </c>
      <c r="L3572">
        <v>52</v>
      </c>
      <c r="M3572" t="b">
        <v>1</v>
      </c>
      <c r="N3572" t="s">
        <v>8301</v>
      </c>
      <c r="O3572" s="8">
        <f t="shared" si="385"/>
        <v>956</v>
      </c>
      <c r="P3572" s="9">
        <f t="shared" si="386"/>
        <v>27.576923076923077</v>
      </c>
      <c r="Q3572" t="s">
        <v>8319</v>
      </c>
      <c r="R3572" t="s">
        <v>8355</v>
      </c>
      <c r="S3572" s="13">
        <f t="shared" si="387"/>
        <v>42658.601944444446</v>
      </c>
      <c r="T3572" s="14">
        <f t="shared" si="388"/>
        <v>42683.643611111103</v>
      </c>
      <c r="U3572" s="13" t="str">
        <f t="shared" si="389"/>
        <v>Oct</v>
      </c>
      <c r="V3572" t="str">
        <f t="shared" si="390"/>
        <v>Nov</v>
      </c>
      <c r="W3572" t="str">
        <f t="shared" si="391"/>
        <v>2016</v>
      </c>
    </row>
    <row r="3573" spans="1:23" ht="45" x14ac:dyDescent="0.2">
      <c r="A3573">
        <v>2627</v>
      </c>
      <c r="B3573" s="3" t="s">
        <v>2627</v>
      </c>
      <c r="C3573" s="3" t="s">
        <v>6737</v>
      </c>
      <c r="D3573">
        <v>150</v>
      </c>
      <c r="E3573">
        <v>970</v>
      </c>
      <c r="F3573" t="s">
        <v>8219</v>
      </c>
      <c r="G3573" t="s">
        <v>8224</v>
      </c>
      <c r="H3573" t="s">
        <v>8246</v>
      </c>
      <c r="I3573">
        <v>1448571261</v>
      </c>
      <c r="J3573">
        <v>1445975661</v>
      </c>
      <c r="K3573" t="b">
        <v>0</v>
      </c>
      <c r="L3573">
        <v>45</v>
      </c>
      <c r="M3573" t="b">
        <v>1</v>
      </c>
      <c r="N3573" t="s">
        <v>8301</v>
      </c>
      <c r="O3573" s="8">
        <f t="shared" si="385"/>
        <v>646.66666666666663</v>
      </c>
      <c r="P3573" s="9">
        <f t="shared" si="386"/>
        <v>21.555555555555557</v>
      </c>
      <c r="Q3573" t="s">
        <v>8319</v>
      </c>
      <c r="R3573" t="s">
        <v>8355</v>
      </c>
      <c r="S3573" s="13">
        <f t="shared" si="387"/>
        <v>42304.621076388888</v>
      </c>
      <c r="T3573" s="14">
        <f t="shared" si="388"/>
        <v>42334.662743055553</v>
      </c>
      <c r="U3573" s="13" t="str">
        <f t="shared" si="389"/>
        <v>Oct</v>
      </c>
      <c r="V3573" t="str">
        <f t="shared" si="390"/>
        <v>Nov</v>
      </c>
      <c r="W3573" t="str">
        <f t="shared" si="391"/>
        <v>2015</v>
      </c>
    </row>
    <row r="3574" spans="1:23" ht="45" x14ac:dyDescent="0.2">
      <c r="A3574">
        <v>2717</v>
      </c>
      <c r="B3574" s="3" t="s">
        <v>2717</v>
      </c>
      <c r="C3574" s="3" t="s">
        <v>6827</v>
      </c>
      <c r="D3574">
        <v>25000</v>
      </c>
      <c r="E3574">
        <v>30026</v>
      </c>
      <c r="F3574" t="s">
        <v>8219</v>
      </c>
      <c r="G3574" t="s">
        <v>8224</v>
      </c>
      <c r="H3574" t="s">
        <v>8246</v>
      </c>
      <c r="I3574">
        <v>1417906649</v>
      </c>
      <c r="J3574">
        <v>1414015049</v>
      </c>
      <c r="K3574" t="b">
        <v>1</v>
      </c>
      <c r="L3574">
        <v>325</v>
      </c>
      <c r="M3574" t="b">
        <v>1</v>
      </c>
      <c r="N3574" t="s">
        <v>8303</v>
      </c>
      <c r="O3574" s="8">
        <f t="shared" si="385"/>
        <v>120.10400000000001</v>
      </c>
      <c r="P3574" s="9">
        <f t="shared" si="386"/>
        <v>92.387692307692305</v>
      </c>
      <c r="Q3574" t="s">
        <v>8317</v>
      </c>
      <c r="R3574" t="s">
        <v>8357</v>
      </c>
      <c r="S3574" s="13">
        <f t="shared" si="387"/>
        <v>41934.706585648142</v>
      </c>
      <c r="T3574" s="14">
        <f t="shared" si="388"/>
        <v>41979.748252314814</v>
      </c>
      <c r="U3574" s="13" t="str">
        <f t="shared" si="389"/>
        <v>Oct</v>
      </c>
      <c r="V3574" t="str">
        <f t="shared" si="390"/>
        <v>Dec</v>
      </c>
      <c r="W3574" t="str">
        <f t="shared" si="391"/>
        <v>2014</v>
      </c>
    </row>
    <row r="3575" spans="1:23" ht="30" x14ac:dyDescent="0.2">
      <c r="A3575">
        <v>2720</v>
      </c>
      <c r="B3575" s="3" t="s">
        <v>2720</v>
      </c>
      <c r="C3575" s="3" t="s">
        <v>6830</v>
      </c>
      <c r="D3575">
        <v>25000</v>
      </c>
      <c r="E3575">
        <v>29531</v>
      </c>
      <c r="F3575" t="s">
        <v>8219</v>
      </c>
      <c r="G3575" t="s">
        <v>8224</v>
      </c>
      <c r="H3575" t="s">
        <v>8246</v>
      </c>
      <c r="I3575">
        <v>1478866253</v>
      </c>
      <c r="J3575">
        <v>1476270653</v>
      </c>
      <c r="K3575" t="b">
        <v>0</v>
      </c>
      <c r="L3575">
        <v>173</v>
      </c>
      <c r="M3575" t="b">
        <v>1</v>
      </c>
      <c r="N3575" t="s">
        <v>8303</v>
      </c>
      <c r="O3575" s="8">
        <f t="shared" si="385"/>
        <v>118.12400000000001</v>
      </c>
      <c r="P3575" s="9">
        <f t="shared" si="386"/>
        <v>170.69942196531792</v>
      </c>
      <c r="Q3575" t="s">
        <v>8317</v>
      </c>
      <c r="R3575" t="s">
        <v>8357</v>
      </c>
      <c r="S3575" s="13">
        <f t="shared" si="387"/>
        <v>42655.257557870369</v>
      </c>
      <c r="T3575" s="14">
        <f t="shared" si="388"/>
        <v>42685.299224537033</v>
      </c>
      <c r="U3575" s="13" t="str">
        <f t="shared" si="389"/>
        <v>Oct</v>
      </c>
      <c r="V3575" t="str">
        <f t="shared" si="390"/>
        <v>Nov</v>
      </c>
      <c r="W3575" t="str">
        <f t="shared" si="391"/>
        <v>2016</v>
      </c>
    </row>
    <row r="3576" spans="1:23" ht="45" x14ac:dyDescent="0.2">
      <c r="A3576">
        <v>2784</v>
      </c>
      <c r="B3576" s="3" t="s">
        <v>2784</v>
      </c>
      <c r="C3576" s="3" t="s">
        <v>6894</v>
      </c>
      <c r="D3576">
        <v>6000</v>
      </c>
      <c r="E3576">
        <v>7140</v>
      </c>
      <c r="F3576" t="s">
        <v>8219</v>
      </c>
      <c r="G3576" t="s">
        <v>8224</v>
      </c>
      <c r="H3576" t="s">
        <v>8246</v>
      </c>
      <c r="I3576">
        <v>1414608843</v>
      </c>
      <c r="J3576">
        <v>1412794443</v>
      </c>
      <c r="K3576" t="b">
        <v>0</v>
      </c>
      <c r="L3576">
        <v>108</v>
      </c>
      <c r="M3576" t="b">
        <v>1</v>
      </c>
      <c r="N3576" t="s">
        <v>8271</v>
      </c>
      <c r="O3576" s="8">
        <f t="shared" si="385"/>
        <v>119</v>
      </c>
      <c r="P3576" s="9">
        <f t="shared" si="386"/>
        <v>66.111111111111114</v>
      </c>
      <c r="Q3576" t="s">
        <v>8317</v>
      </c>
      <c r="R3576" t="s">
        <v>8318</v>
      </c>
      <c r="S3576" s="13">
        <f t="shared" si="387"/>
        <v>41920.579201388886</v>
      </c>
      <c r="T3576" s="14">
        <f t="shared" si="388"/>
        <v>41941.579201388886</v>
      </c>
      <c r="U3576" s="13" t="str">
        <f t="shared" si="389"/>
        <v>Oct</v>
      </c>
      <c r="V3576" t="str">
        <f t="shared" si="390"/>
        <v>Oct</v>
      </c>
      <c r="W3576" t="str">
        <f t="shared" si="391"/>
        <v>2014</v>
      </c>
    </row>
    <row r="3577" spans="1:23" ht="45" x14ac:dyDescent="0.2">
      <c r="A3577">
        <v>2832</v>
      </c>
      <c r="B3577" s="3" t="s">
        <v>2832</v>
      </c>
      <c r="C3577" s="3" t="s">
        <v>6942</v>
      </c>
      <c r="D3577">
        <v>2500</v>
      </c>
      <c r="E3577">
        <v>2867.99</v>
      </c>
      <c r="F3577" t="s">
        <v>8219</v>
      </c>
      <c r="G3577" t="s">
        <v>8225</v>
      </c>
      <c r="H3577" t="s">
        <v>8247</v>
      </c>
      <c r="I3577">
        <v>1416780000</v>
      </c>
      <c r="J3577">
        <v>1414342894</v>
      </c>
      <c r="K3577" t="b">
        <v>0</v>
      </c>
      <c r="L3577">
        <v>95</v>
      </c>
      <c r="M3577" t="b">
        <v>1</v>
      </c>
      <c r="N3577" t="s">
        <v>8271</v>
      </c>
      <c r="O3577" s="8">
        <f t="shared" si="385"/>
        <v>114.71959999999999</v>
      </c>
      <c r="P3577" s="9">
        <f t="shared" si="386"/>
        <v>30.189368421052631</v>
      </c>
      <c r="Q3577" t="s">
        <v>8317</v>
      </c>
      <c r="R3577" t="s">
        <v>8318</v>
      </c>
      <c r="S3577" s="13">
        <f t="shared" si="387"/>
        <v>41938.501087962963</v>
      </c>
      <c r="T3577" s="14">
        <f t="shared" si="388"/>
        <v>41966.708333333336</v>
      </c>
      <c r="U3577" s="13" t="str">
        <f t="shared" si="389"/>
        <v>Oct</v>
      </c>
      <c r="V3577" t="str">
        <f t="shared" si="390"/>
        <v>Nov</v>
      </c>
      <c r="W3577" t="str">
        <f t="shared" si="391"/>
        <v>2014</v>
      </c>
    </row>
    <row r="3578" spans="1:23" ht="60" x14ac:dyDescent="0.2">
      <c r="A3578">
        <v>2837</v>
      </c>
      <c r="B3578" s="3" t="s">
        <v>2837</v>
      </c>
      <c r="C3578" s="3" t="s">
        <v>6947</v>
      </c>
      <c r="D3578">
        <v>850</v>
      </c>
      <c r="E3578">
        <v>850</v>
      </c>
      <c r="F3578" t="s">
        <v>8219</v>
      </c>
      <c r="G3578" t="s">
        <v>8229</v>
      </c>
      <c r="H3578" t="s">
        <v>8251</v>
      </c>
      <c r="I3578">
        <v>1449701284</v>
      </c>
      <c r="J3578">
        <v>1446241684</v>
      </c>
      <c r="K3578" t="b">
        <v>0</v>
      </c>
      <c r="L3578">
        <v>21</v>
      </c>
      <c r="M3578" t="b">
        <v>1</v>
      </c>
      <c r="N3578" t="s">
        <v>8271</v>
      </c>
      <c r="O3578" s="8">
        <f t="shared" si="385"/>
        <v>100</v>
      </c>
      <c r="P3578" s="9">
        <f t="shared" si="386"/>
        <v>40.476190476190474</v>
      </c>
      <c r="Q3578" t="s">
        <v>8317</v>
      </c>
      <c r="R3578" t="s">
        <v>8318</v>
      </c>
      <c r="S3578" s="13">
        <f t="shared" si="387"/>
        <v>42307.700046296297</v>
      </c>
      <c r="T3578" s="14">
        <f t="shared" si="388"/>
        <v>42347.741712962961</v>
      </c>
      <c r="U3578" s="13" t="str">
        <f t="shared" si="389"/>
        <v>Oct</v>
      </c>
      <c r="V3578" t="str">
        <f t="shared" si="390"/>
        <v>Dec</v>
      </c>
      <c r="W3578" t="str">
        <f t="shared" si="391"/>
        <v>2015</v>
      </c>
    </row>
    <row r="3579" spans="1:23" ht="45" x14ac:dyDescent="0.2">
      <c r="A3579">
        <v>2975</v>
      </c>
      <c r="B3579" s="3" t="s">
        <v>2975</v>
      </c>
      <c r="C3579" s="3" t="s">
        <v>7085</v>
      </c>
      <c r="D3579">
        <v>8000</v>
      </c>
      <c r="E3579">
        <v>8010</v>
      </c>
      <c r="F3579" t="s">
        <v>8219</v>
      </c>
      <c r="G3579" t="s">
        <v>8224</v>
      </c>
      <c r="H3579" t="s">
        <v>8246</v>
      </c>
      <c r="I3579">
        <v>1417057200</v>
      </c>
      <c r="J3579">
        <v>1414599886</v>
      </c>
      <c r="K3579" t="b">
        <v>0</v>
      </c>
      <c r="L3579">
        <v>113</v>
      </c>
      <c r="M3579" t="b">
        <v>1</v>
      </c>
      <c r="N3579" t="s">
        <v>8271</v>
      </c>
      <c r="O3579" s="8">
        <f t="shared" si="385"/>
        <v>100.125</v>
      </c>
      <c r="P3579" s="9">
        <f t="shared" si="386"/>
        <v>70.884955752212392</v>
      </c>
      <c r="Q3579" t="s">
        <v>8317</v>
      </c>
      <c r="R3579" t="s">
        <v>8318</v>
      </c>
      <c r="S3579" s="13">
        <f t="shared" si="387"/>
        <v>41941.475532407407</v>
      </c>
      <c r="T3579" s="14">
        <f t="shared" si="388"/>
        <v>41969.916666666664</v>
      </c>
      <c r="U3579" s="13" t="str">
        <f t="shared" si="389"/>
        <v>Oct</v>
      </c>
      <c r="V3579" t="str">
        <f t="shared" si="390"/>
        <v>Nov</v>
      </c>
      <c r="W3579" t="str">
        <f t="shared" si="391"/>
        <v>2014</v>
      </c>
    </row>
    <row r="3580" spans="1:23" ht="45" x14ac:dyDescent="0.2">
      <c r="A3580">
        <v>2978</v>
      </c>
      <c r="B3580" s="3" t="s">
        <v>2978</v>
      </c>
      <c r="C3580" s="3" t="s">
        <v>7088</v>
      </c>
      <c r="D3580">
        <v>750</v>
      </c>
      <c r="E3580">
        <v>971</v>
      </c>
      <c r="F3580" t="s">
        <v>8219</v>
      </c>
      <c r="G3580" t="s">
        <v>8224</v>
      </c>
      <c r="H3580" t="s">
        <v>8246</v>
      </c>
      <c r="I3580">
        <v>1413784740</v>
      </c>
      <c r="J3580">
        <v>1412954547</v>
      </c>
      <c r="K3580" t="b">
        <v>0</v>
      </c>
      <c r="L3580">
        <v>16</v>
      </c>
      <c r="M3580" t="b">
        <v>1</v>
      </c>
      <c r="N3580" t="s">
        <v>8271</v>
      </c>
      <c r="O3580" s="8">
        <f t="shared" si="385"/>
        <v>129.46666666666667</v>
      </c>
      <c r="P3580" s="9">
        <f t="shared" si="386"/>
        <v>60.6875</v>
      </c>
      <c r="Q3580" t="s">
        <v>8317</v>
      </c>
      <c r="R3580" t="s">
        <v>8318</v>
      </c>
      <c r="S3580" s="13">
        <f t="shared" si="387"/>
        <v>41922.432256944441</v>
      </c>
      <c r="T3580" s="14">
        <f t="shared" si="388"/>
        <v>41932.040972222218</v>
      </c>
      <c r="U3580" s="13" t="str">
        <f t="shared" si="389"/>
        <v>Oct</v>
      </c>
      <c r="V3580" t="str">
        <f t="shared" si="390"/>
        <v>Oct</v>
      </c>
      <c r="W3580" t="str">
        <f t="shared" si="391"/>
        <v>2014</v>
      </c>
    </row>
    <row r="3581" spans="1:23" ht="45" x14ac:dyDescent="0.2">
      <c r="A3581">
        <v>2985</v>
      </c>
      <c r="B3581" s="3" t="s">
        <v>2985</v>
      </c>
      <c r="C3581" s="3" t="s">
        <v>7095</v>
      </c>
      <c r="D3581">
        <v>10000</v>
      </c>
      <c r="E3581">
        <v>12165</v>
      </c>
      <c r="F3581" t="s">
        <v>8219</v>
      </c>
      <c r="G3581" t="s">
        <v>8228</v>
      </c>
      <c r="H3581" t="s">
        <v>8250</v>
      </c>
      <c r="I3581">
        <v>1477886400</v>
      </c>
      <c r="J3581">
        <v>1476228128</v>
      </c>
      <c r="K3581" t="b">
        <v>0</v>
      </c>
      <c r="L3581">
        <v>111</v>
      </c>
      <c r="M3581" t="b">
        <v>1</v>
      </c>
      <c r="N3581" t="s">
        <v>8303</v>
      </c>
      <c r="O3581" s="8">
        <f t="shared" si="385"/>
        <v>121.64999999999999</v>
      </c>
      <c r="P3581" s="9">
        <f t="shared" si="386"/>
        <v>109.5945945945946</v>
      </c>
      <c r="Q3581" t="s">
        <v>8317</v>
      </c>
      <c r="R3581" t="s">
        <v>8357</v>
      </c>
      <c r="S3581" s="13">
        <f t="shared" si="387"/>
        <v>42654.765370370369</v>
      </c>
      <c r="T3581" s="14">
        <f t="shared" si="388"/>
        <v>42673.958333333336</v>
      </c>
      <c r="U3581" s="13" t="str">
        <f t="shared" si="389"/>
        <v>Oct</v>
      </c>
      <c r="V3581" t="str">
        <f t="shared" si="390"/>
        <v>Oct</v>
      </c>
      <c r="W3581" t="str">
        <f t="shared" si="391"/>
        <v>2016</v>
      </c>
    </row>
    <row r="3582" spans="1:23" ht="45" x14ac:dyDescent="0.2">
      <c r="A3582">
        <v>3004</v>
      </c>
      <c r="B3582" s="3" t="s">
        <v>3004</v>
      </c>
      <c r="C3582" s="3" t="s">
        <v>7114</v>
      </c>
      <c r="D3582">
        <v>40000</v>
      </c>
      <c r="E3582">
        <v>45126</v>
      </c>
      <c r="F3582" t="s">
        <v>8219</v>
      </c>
      <c r="G3582" t="s">
        <v>8224</v>
      </c>
      <c r="H3582" t="s">
        <v>8246</v>
      </c>
      <c r="I3582">
        <v>1416089324</v>
      </c>
      <c r="J3582">
        <v>1413493724</v>
      </c>
      <c r="K3582" t="b">
        <v>0</v>
      </c>
      <c r="L3582">
        <v>277</v>
      </c>
      <c r="M3582" t="b">
        <v>1</v>
      </c>
      <c r="N3582" t="s">
        <v>8303</v>
      </c>
      <c r="O3582" s="8">
        <f t="shared" si="385"/>
        <v>112.815</v>
      </c>
      <c r="P3582" s="9">
        <f t="shared" si="386"/>
        <v>162.90974729241879</v>
      </c>
      <c r="Q3582" t="s">
        <v>8317</v>
      </c>
      <c r="R3582" t="s">
        <v>8357</v>
      </c>
      <c r="S3582" s="13">
        <f t="shared" si="387"/>
        <v>41928.672731481478</v>
      </c>
      <c r="T3582" s="14">
        <f t="shared" si="388"/>
        <v>41958.714398148142</v>
      </c>
      <c r="U3582" s="13" t="str">
        <f t="shared" si="389"/>
        <v>Oct</v>
      </c>
      <c r="V3582" t="str">
        <f t="shared" si="390"/>
        <v>Nov</v>
      </c>
      <c r="W3582" t="str">
        <f t="shared" si="391"/>
        <v>2014</v>
      </c>
    </row>
    <row r="3583" spans="1:23" ht="45" x14ac:dyDescent="0.2">
      <c r="A3583">
        <v>3009</v>
      </c>
      <c r="B3583" s="3" t="s">
        <v>3009</v>
      </c>
      <c r="C3583" s="3" t="s">
        <v>7119</v>
      </c>
      <c r="D3583">
        <v>25000</v>
      </c>
      <c r="E3583">
        <v>29939</v>
      </c>
      <c r="F3583" t="s">
        <v>8219</v>
      </c>
      <c r="G3583" t="s">
        <v>8224</v>
      </c>
      <c r="H3583" t="s">
        <v>8246</v>
      </c>
      <c r="I3583">
        <v>1417012840</v>
      </c>
      <c r="J3583">
        <v>1414417240</v>
      </c>
      <c r="K3583" t="b">
        <v>0</v>
      </c>
      <c r="L3583">
        <v>128</v>
      </c>
      <c r="M3583" t="b">
        <v>1</v>
      </c>
      <c r="N3583" t="s">
        <v>8303</v>
      </c>
      <c r="O3583" s="8">
        <f t="shared" si="385"/>
        <v>119.756</v>
      </c>
      <c r="P3583" s="9">
        <f t="shared" si="386"/>
        <v>233.8984375</v>
      </c>
      <c r="Q3583" t="s">
        <v>8317</v>
      </c>
      <c r="R3583" t="s">
        <v>8357</v>
      </c>
      <c r="S3583" s="13">
        <f t="shared" si="387"/>
        <v>41939.361574074072</v>
      </c>
      <c r="T3583" s="14">
        <f t="shared" si="388"/>
        <v>41969.403240740743</v>
      </c>
      <c r="U3583" s="13" t="str">
        <f t="shared" si="389"/>
        <v>Oct</v>
      </c>
      <c r="V3583" t="str">
        <f t="shared" si="390"/>
        <v>Nov</v>
      </c>
      <c r="W3583" t="str">
        <f t="shared" si="391"/>
        <v>2014</v>
      </c>
    </row>
    <row r="3584" spans="1:23" ht="45" x14ac:dyDescent="0.2">
      <c r="A3584">
        <v>3014</v>
      </c>
      <c r="B3584" s="3" t="s">
        <v>3014</v>
      </c>
      <c r="C3584" s="3" t="s">
        <v>7124</v>
      </c>
      <c r="D3584">
        <v>25000</v>
      </c>
      <c r="E3584">
        <v>28276</v>
      </c>
      <c r="F3584" t="s">
        <v>8219</v>
      </c>
      <c r="G3584" t="s">
        <v>8224</v>
      </c>
      <c r="H3584" t="s">
        <v>8246</v>
      </c>
      <c r="I3584">
        <v>1415163600</v>
      </c>
      <c r="J3584">
        <v>1412737080</v>
      </c>
      <c r="K3584" t="b">
        <v>0</v>
      </c>
      <c r="L3584">
        <v>557</v>
      </c>
      <c r="M3584" t="b">
        <v>1</v>
      </c>
      <c r="N3584" t="s">
        <v>8303</v>
      </c>
      <c r="O3584" s="8">
        <f t="shared" si="385"/>
        <v>113.104</v>
      </c>
      <c r="P3584" s="9">
        <f t="shared" si="386"/>
        <v>50.764811490125673</v>
      </c>
      <c r="Q3584" t="s">
        <v>8317</v>
      </c>
      <c r="R3584" t="s">
        <v>8357</v>
      </c>
      <c r="S3584" s="13">
        <f t="shared" si="387"/>
        <v>41919.915277777771</v>
      </c>
      <c r="T3584" s="14">
        <f t="shared" si="388"/>
        <v>41948</v>
      </c>
      <c r="U3584" s="13" t="str">
        <f t="shared" si="389"/>
        <v>Oct</v>
      </c>
      <c r="V3584" t="str">
        <f t="shared" si="390"/>
        <v>Nov</v>
      </c>
      <c r="W3584" t="str">
        <f t="shared" si="391"/>
        <v>2014</v>
      </c>
    </row>
    <row r="3585" spans="1:23" ht="45" x14ac:dyDescent="0.2">
      <c r="A3585">
        <v>3021</v>
      </c>
      <c r="B3585" s="3" t="s">
        <v>3021</v>
      </c>
      <c r="C3585" s="3" t="s">
        <v>7131</v>
      </c>
      <c r="D3585">
        <v>4500</v>
      </c>
      <c r="E3585">
        <v>5221</v>
      </c>
      <c r="F3585" t="s">
        <v>8219</v>
      </c>
      <c r="G3585" t="s">
        <v>8224</v>
      </c>
      <c r="H3585" t="s">
        <v>8246</v>
      </c>
      <c r="I3585">
        <v>1479794340</v>
      </c>
      <c r="J3585">
        <v>1476715869</v>
      </c>
      <c r="K3585" t="b">
        <v>0</v>
      </c>
      <c r="L3585">
        <v>103</v>
      </c>
      <c r="M3585" t="b">
        <v>1</v>
      </c>
      <c r="N3585" t="s">
        <v>8303</v>
      </c>
      <c r="O3585" s="8">
        <f t="shared" si="385"/>
        <v>116.02222222222223</v>
      </c>
      <c r="P3585" s="9">
        <f t="shared" si="386"/>
        <v>50.689320388349515</v>
      </c>
      <c r="Q3585" t="s">
        <v>8317</v>
      </c>
      <c r="R3585" t="s">
        <v>8357</v>
      </c>
      <c r="S3585" s="13">
        <f t="shared" si="387"/>
        <v>42660.410520833328</v>
      </c>
      <c r="T3585" s="14">
        <f t="shared" si="388"/>
        <v>42696.040972222218</v>
      </c>
      <c r="U3585" s="13" t="str">
        <f t="shared" si="389"/>
        <v>Oct</v>
      </c>
      <c r="V3585" t="str">
        <f t="shared" si="390"/>
        <v>Nov</v>
      </c>
      <c r="W3585" t="str">
        <f t="shared" si="391"/>
        <v>2016</v>
      </c>
    </row>
    <row r="3586" spans="1:23" ht="45" x14ac:dyDescent="0.2">
      <c r="A3586">
        <v>3029</v>
      </c>
      <c r="B3586" s="3" t="s">
        <v>3029</v>
      </c>
      <c r="C3586" s="3" t="s">
        <v>7139</v>
      </c>
      <c r="D3586">
        <v>30000</v>
      </c>
      <c r="E3586">
        <v>32903</v>
      </c>
      <c r="F3586" t="s">
        <v>8219</v>
      </c>
      <c r="G3586" t="s">
        <v>8224</v>
      </c>
      <c r="H3586" t="s">
        <v>8246</v>
      </c>
      <c r="I3586">
        <v>1416285300</v>
      </c>
      <c r="J3586">
        <v>1413824447</v>
      </c>
      <c r="K3586" t="b">
        <v>0</v>
      </c>
      <c r="L3586">
        <v>348</v>
      </c>
      <c r="M3586" t="b">
        <v>1</v>
      </c>
      <c r="N3586" t="s">
        <v>8303</v>
      </c>
      <c r="O3586" s="8">
        <f t="shared" ref="O3586:O3649" si="392">(E3586/D3586)*100</f>
        <v>109.67666666666666</v>
      </c>
      <c r="P3586" s="9">
        <f t="shared" ref="P3586:P3649" si="393">IFERROR(E3586/L3586,0)</f>
        <v>94.548850574712645</v>
      </c>
      <c r="Q3586" t="s">
        <v>8317</v>
      </c>
      <c r="R3586" t="s">
        <v>8357</v>
      </c>
      <c r="S3586" s="13">
        <f t="shared" ref="S3586:S3649" si="394">(J3586/86400)+25569+(-5/24)</f>
        <v>41932.500543981478</v>
      </c>
      <c r="T3586" s="14">
        <f t="shared" ref="T3586:T3649" si="395">(I3586/86400)+25569+(-5/24)</f>
        <v>41960.982638888883</v>
      </c>
      <c r="U3586" s="13" t="str">
        <f t="shared" ref="U3586:U3649" si="396">TEXT((S3586),"mmm")</f>
        <v>Oct</v>
      </c>
      <c r="V3586" t="str">
        <f t="shared" ref="V3586:V3649" si="397">TEXT((T3586),"mmm")</f>
        <v>Nov</v>
      </c>
      <c r="W3586" t="str">
        <f t="shared" ref="W3586:W3649" si="398">TEXT((S3586),"yyyy")</f>
        <v>2014</v>
      </c>
    </row>
    <row r="3587" spans="1:23" ht="60" x14ac:dyDescent="0.2">
      <c r="A3587">
        <v>3034</v>
      </c>
      <c r="B3587" s="3" t="s">
        <v>3034</v>
      </c>
      <c r="C3587" s="3" t="s">
        <v>7144</v>
      </c>
      <c r="D3587">
        <v>100000</v>
      </c>
      <c r="E3587">
        <v>112536</v>
      </c>
      <c r="F3587" t="s">
        <v>8219</v>
      </c>
      <c r="G3587" t="s">
        <v>8224</v>
      </c>
      <c r="H3587" t="s">
        <v>8246</v>
      </c>
      <c r="I3587">
        <v>1477972740</v>
      </c>
      <c r="J3587">
        <v>1475326255</v>
      </c>
      <c r="K3587" t="b">
        <v>0</v>
      </c>
      <c r="L3587">
        <v>1260</v>
      </c>
      <c r="M3587" t="b">
        <v>1</v>
      </c>
      <c r="N3587" t="s">
        <v>8303</v>
      </c>
      <c r="O3587" s="8">
        <f t="shared" si="392"/>
        <v>112.53599999999999</v>
      </c>
      <c r="P3587" s="9">
        <f t="shared" si="393"/>
        <v>89.314285714285717</v>
      </c>
      <c r="Q3587" t="s">
        <v>8317</v>
      </c>
      <c r="R3587" t="s">
        <v>8357</v>
      </c>
      <c r="S3587" s="13">
        <f t="shared" si="394"/>
        <v>42644.327025462961</v>
      </c>
      <c r="T3587" s="14">
        <f t="shared" si="395"/>
        <v>42674.957638888889</v>
      </c>
      <c r="U3587" s="13" t="str">
        <f t="shared" si="396"/>
        <v>Oct</v>
      </c>
      <c r="V3587" t="str">
        <f t="shared" si="397"/>
        <v>Oct</v>
      </c>
      <c r="W3587" t="str">
        <f t="shared" si="398"/>
        <v>2016</v>
      </c>
    </row>
    <row r="3588" spans="1:23" ht="60" x14ac:dyDescent="0.2">
      <c r="A3588">
        <v>3150</v>
      </c>
      <c r="B3588" s="3" t="s">
        <v>3150</v>
      </c>
      <c r="C3588" s="3" t="s">
        <v>7260</v>
      </c>
      <c r="D3588">
        <v>3500</v>
      </c>
      <c r="E3588">
        <v>3535</v>
      </c>
      <c r="F3588" t="s">
        <v>8219</v>
      </c>
      <c r="G3588" t="s">
        <v>8224</v>
      </c>
      <c r="H3588" t="s">
        <v>8246</v>
      </c>
      <c r="I3588">
        <v>1295928000</v>
      </c>
      <c r="J3588">
        <v>1288160403</v>
      </c>
      <c r="K3588" t="b">
        <v>1</v>
      </c>
      <c r="L3588">
        <v>104</v>
      </c>
      <c r="M3588" t="b">
        <v>1</v>
      </c>
      <c r="N3588" t="s">
        <v>8271</v>
      </c>
      <c r="O3588" s="8">
        <f t="shared" si="392"/>
        <v>101</v>
      </c>
      <c r="P3588" s="9">
        <f t="shared" si="393"/>
        <v>33.990384615384613</v>
      </c>
      <c r="Q3588" t="s">
        <v>8317</v>
      </c>
      <c r="R3588" t="s">
        <v>8318</v>
      </c>
      <c r="S3588" s="13">
        <f t="shared" si="394"/>
        <v>40478.055590277778</v>
      </c>
      <c r="T3588" s="14">
        <f t="shared" si="395"/>
        <v>40567.958333333328</v>
      </c>
      <c r="U3588" s="13" t="str">
        <f t="shared" si="396"/>
        <v>Oct</v>
      </c>
      <c r="V3588" t="str">
        <f t="shared" si="397"/>
        <v>Jan</v>
      </c>
      <c r="W3588" t="str">
        <f t="shared" si="398"/>
        <v>2010</v>
      </c>
    </row>
    <row r="3589" spans="1:23" ht="45" x14ac:dyDescent="0.2">
      <c r="A3589">
        <v>3152</v>
      </c>
      <c r="B3589" s="3" t="s">
        <v>3152</v>
      </c>
      <c r="C3589" s="3" t="s">
        <v>7262</v>
      </c>
      <c r="D3589">
        <v>2200</v>
      </c>
      <c r="E3589">
        <v>2331</v>
      </c>
      <c r="F3589" t="s">
        <v>8219</v>
      </c>
      <c r="G3589" t="s">
        <v>8225</v>
      </c>
      <c r="H3589" t="s">
        <v>8247</v>
      </c>
      <c r="I3589">
        <v>1383425367</v>
      </c>
      <c r="J3589">
        <v>1380833367</v>
      </c>
      <c r="K3589" t="b">
        <v>1</v>
      </c>
      <c r="L3589">
        <v>67</v>
      </c>
      <c r="M3589" t="b">
        <v>1</v>
      </c>
      <c r="N3589" t="s">
        <v>8271</v>
      </c>
      <c r="O3589" s="8">
        <f t="shared" si="392"/>
        <v>105.95454545454545</v>
      </c>
      <c r="P3589" s="9">
        <f t="shared" si="393"/>
        <v>34.791044776119406</v>
      </c>
      <c r="Q3589" t="s">
        <v>8317</v>
      </c>
      <c r="R3589" t="s">
        <v>8318</v>
      </c>
      <c r="S3589" s="13">
        <f t="shared" si="394"/>
        <v>41550.659340277773</v>
      </c>
      <c r="T3589" s="14">
        <f t="shared" si="395"/>
        <v>41580.659340277773</v>
      </c>
      <c r="U3589" s="13" t="str">
        <f t="shared" si="396"/>
        <v>Oct</v>
      </c>
      <c r="V3589" t="str">
        <f t="shared" si="397"/>
        <v>Nov</v>
      </c>
      <c r="W3589" t="str">
        <f t="shared" si="398"/>
        <v>2013</v>
      </c>
    </row>
    <row r="3590" spans="1:23" ht="45" x14ac:dyDescent="0.2">
      <c r="A3590">
        <v>3166</v>
      </c>
      <c r="B3590" s="3" t="s">
        <v>3166</v>
      </c>
      <c r="C3590" s="3" t="s">
        <v>7276</v>
      </c>
      <c r="D3590">
        <v>35000</v>
      </c>
      <c r="E3590">
        <v>56079.83</v>
      </c>
      <c r="F3590" t="s">
        <v>8219</v>
      </c>
      <c r="G3590" t="s">
        <v>8224</v>
      </c>
      <c r="H3590" t="s">
        <v>8246</v>
      </c>
      <c r="I3590">
        <v>1416988740</v>
      </c>
      <c r="J3590">
        <v>1414514153</v>
      </c>
      <c r="K3590" t="b">
        <v>1</v>
      </c>
      <c r="L3590">
        <v>930</v>
      </c>
      <c r="M3590" t="b">
        <v>1</v>
      </c>
      <c r="N3590" t="s">
        <v>8271</v>
      </c>
      <c r="O3590" s="8">
        <f t="shared" si="392"/>
        <v>160.22808571428573</v>
      </c>
      <c r="P3590" s="9">
        <f t="shared" si="393"/>
        <v>60.300892473118282</v>
      </c>
      <c r="Q3590" t="s">
        <v>8317</v>
      </c>
      <c r="R3590" t="s">
        <v>8318</v>
      </c>
      <c r="S3590" s="13">
        <f t="shared" si="394"/>
        <v>41940.483252314814</v>
      </c>
      <c r="T3590" s="14">
        <f t="shared" si="395"/>
        <v>41969.124305555553</v>
      </c>
      <c r="U3590" s="13" t="str">
        <f t="shared" si="396"/>
        <v>Oct</v>
      </c>
      <c r="V3590" t="str">
        <f t="shared" si="397"/>
        <v>Nov</v>
      </c>
      <c r="W3590" t="str">
        <f t="shared" si="398"/>
        <v>2014</v>
      </c>
    </row>
    <row r="3591" spans="1:23" ht="30" x14ac:dyDescent="0.2">
      <c r="A3591">
        <v>3217</v>
      </c>
      <c r="B3591" s="3" t="s">
        <v>3217</v>
      </c>
      <c r="C3591" s="3" t="s">
        <v>7327</v>
      </c>
      <c r="D3591">
        <v>4500</v>
      </c>
      <c r="E3591">
        <v>5221</v>
      </c>
      <c r="F3591" t="s">
        <v>8219</v>
      </c>
      <c r="G3591" t="s">
        <v>8224</v>
      </c>
      <c r="H3591" t="s">
        <v>8246</v>
      </c>
      <c r="I3591">
        <v>1478264784</v>
      </c>
      <c r="J3591">
        <v>1475672784</v>
      </c>
      <c r="K3591" t="b">
        <v>1</v>
      </c>
      <c r="L3591">
        <v>104</v>
      </c>
      <c r="M3591" t="b">
        <v>1</v>
      </c>
      <c r="N3591" t="s">
        <v>8271</v>
      </c>
      <c r="O3591" s="8">
        <f t="shared" si="392"/>
        <v>116.02222222222223</v>
      </c>
      <c r="P3591" s="9">
        <f t="shared" si="393"/>
        <v>50.20192307692308</v>
      </c>
      <c r="Q3591" t="s">
        <v>8317</v>
      </c>
      <c r="R3591" t="s">
        <v>8318</v>
      </c>
      <c r="S3591" s="13">
        <f t="shared" si="394"/>
        <v>42648.337777777771</v>
      </c>
      <c r="T3591" s="14">
        <f t="shared" si="395"/>
        <v>42678.337777777771</v>
      </c>
      <c r="U3591" s="13" t="str">
        <f t="shared" si="396"/>
        <v>Oct</v>
      </c>
      <c r="V3591" t="str">
        <f t="shared" si="397"/>
        <v>Nov</v>
      </c>
      <c r="W3591" t="str">
        <f t="shared" si="398"/>
        <v>2016</v>
      </c>
    </row>
    <row r="3592" spans="1:23" ht="45" x14ac:dyDescent="0.2">
      <c r="A3592">
        <v>3229</v>
      </c>
      <c r="B3592" s="3" t="s">
        <v>3229</v>
      </c>
      <c r="C3592" s="3" t="s">
        <v>7339</v>
      </c>
      <c r="D3592">
        <v>20000</v>
      </c>
      <c r="E3592">
        <v>21573</v>
      </c>
      <c r="F3592" t="s">
        <v>8219</v>
      </c>
      <c r="G3592" t="s">
        <v>8224</v>
      </c>
      <c r="H3592" t="s">
        <v>8246</v>
      </c>
      <c r="I3592">
        <v>1416470398</v>
      </c>
      <c r="J3592">
        <v>1413874798</v>
      </c>
      <c r="K3592" t="b">
        <v>1</v>
      </c>
      <c r="L3592">
        <v>202</v>
      </c>
      <c r="M3592" t="b">
        <v>1</v>
      </c>
      <c r="N3592" t="s">
        <v>8271</v>
      </c>
      <c r="O3592" s="8">
        <f t="shared" si="392"/>
        <v>107.86500000000001</v>
      </c>
      <c r="P3592" s="9">
        <f t="shared" si="393"/>
        <v>106.79702970297029</v>
      </c>
      <c r="Q3592" t="s">
        <v>8317</v>
      </c>
      <c r="R3592" t="s">
        <v>8318</v>
      </c>
      <c r="S3592" s="13">
        <f t="shared" si="394"/>
        <v>41933.083310185182</v>
      </c>
      <c r="T3592" s="14">
        <f t="shared" si="395"/>
        <v>41963.124976851854</v>
      </c>
      <c r="U3592" s="13" t="str">
        <f t="shared" si="396"/>
        <v>Oct</v>
      </c>
      <c r="V3592" t="str">
        <f t="shared" si="397"/>
        <v>Nov</v>
      </c>
      <c r="W3592" t="str">
        <f t="shared" si="398"/>
        <v>2014</v>
      </c>
    </row>
    <row r="3593" spans="1:23" ht="45" x14ac:dyDescent="0.2">
      <c r="A3593">
        <v>3250</v>
      </c>
      <c r="B3593" s="3" t="s">
        <v>3250</v>
      </c>
      <c r="C3593" s="3" t="s">
        <v>7360</v>
      </c>
      <c r="D3593">
        <v>25000</v>
      </c>
      <c r="E3593">
        <v>25388</v>
      </c>
      <c r="F3593" t="s">
        <v>8219</v>
      </c>
      <c r="G3593" t="s">
        <v>8224</v>
      </c>
      <c r="H3593" t="s">
        <v>8246</v>
      </c>
      <c r="I3593">
        <v>1415213324</v>
      </c>
      <c r="J3593">
        <v>1412617724</v>
      </c>
      <c r="K3593" t="b">
        <v>1</v>
      </c>
      <c r="L3593">
        <v>213</v>
      </c>
      <c r="M3593" t="b">
        <v>1</v>
      </c>
      <c r="N3593" t="s">
        <v>8271</v>
      </c>
      <c r="O3593" s="8">
        <f t="shared" si="392"/>
        <v>101.55199999999999</v>
      </c>
      <c r="P3593" s="9">
        <f t="shared" si="393"/>
        <v>119.1924882629108</v>
      </c>
      <c r="Q3593" t="s">
        <v>8317</v>
      </c>
      <c r="R3593" t="s">
        <v>8318</v>
      </c>
      <c r="S3593" s="13">
        <f t="shared" si="394"/>
        <v>41918.533842592587</v>
      </c>
      <c r="T3593" s="14">
        <f t="shared" si="395"/>
        <v>41948.575509259259</v>
      </c>
      <c r="U3593" s="13" t="str">
        <f t="shared" si="396"/>
        <v>Oct</v>
      </c>
      <c r="V3593" t="str">
        <f t="shared" si="397"/>
        <v>Nov</v>
      </c>
      <c r="W3593" t="str">
        <f t="shared" si="398"/>
        <v>2014</v>
      </c>
    </row>
    <row r="3594" spans="1:23" ht="45" x14ac:dyDescent="0.2">
      <c r="A3594">
        <v>3260</v>
      </c>
      <c r="B3594" s="3" t="s">
        <v>3260</v>
      </c>
      <c r="C3594" s="3" t="s">
        <v>7370</v>
      </c>
      <c r="D3594">
        <v>5000</v>
      </c>
      <c r="E3594">
        <v>5462</v>
      </c>
      <c r="F3594" t="s">
        <v>8219</v>
      </c>
      <c r="G3594" t="s">
        <v>8224</v>
      </c>
      <c r="H3594" t="s">
        <v>8246</v>
      </c>
      <c r="I3594">
        <v>1448903318</v>
      </c>
      <c r="J3594">
        <v>1445875718</v>
      </c>
      <c r="K3594" t="b">
        <v>1</v>
      </c>
      <c r="L3594">
        <v>73</v>
      </c>
      <c r="M3594" t="b">
        <v>1</v>
      </c>
      <c r="N3594" t="s">
        <v>8271</v>
      </c>
      <c r="O3594" s="8">
        <f t="shared" si="392"/>
        <v>109.24000000000001</v>
      </c>
      <c r="P3594" s="9">
        <f t="shared" si="393"/>
        <v>74.821917808219183</v>
      </c>
      <c r="Q3594" t="s">
        <v>8317</v>
      </c>
      <c r="R3594" t="s">
        <v>8318</v>
      </c>
      <c r="S3594" s="13">
        <f t="shared" si="394"/>
        <v>42303.464328703696</v>
      </c>
      <c r="T3594" s="14">
        <f t="shared" si="395"/>
        <v>42338.505995370368</v>
      </c>
      <c r="U3594" s="13" t="str">
        <f t="shared" si="396"/>
        <v>Oct</v>
      </c>
      <c r="V3594" t="str">
        <f t="shared" si="397"/>
        <v>Nov</v>
      </c>
      <c r="W3594" t="str">
        <f t="shared" si="398"/>
        <v>2015</v>
      </c>
    </row>
    <row r="3595" spans="1:23" ht="30" x14ac:dyDescent="0.2">
      <c r="A3595">
        <v>3263</v>
      </c>
      <c r="B3595" s="3" t="s">
        <v>3263</v>
      </c>
      <c r="C3595" s="3" t="s">
        <v>7373</v>
      </c>
      <c r="D3595">
        <v>2500</v>
      </c>
      <c r="E3595">
        <v>2804.16</v>
      </c>
      <c r="F3595" t="s">
        <v>8219</v>
      </c>
      <c r="G3595" t="s">
        <v>8224</v>
      </c>
      <c r="H3595" t="s">
        <v>8246</v>
      </c>
      <c r="I3595">
        <v>1446238800</v>
      </c>
      <c r="J3595">
        <v>1444220588</v>
      </c>
      <c r="K3595" t="b">
        <v>1</v>
      </c>
      <c r="L3595">
        <v>68</v>
      </c>
      <c r="M3595" t="b">
        <v>1</v>
      </c>
      <c r="N3595" t="s">
        <v>8271</v>
      </c>
      <c r="O3595" s="8">
        <f t="shared" si="392"/>
        <v>112.1664</v>
      </c>
      <c r="P3595" s="9">
        <f t="shared" si="393"/>
        <v>41.237647058823526</v>
      </c>
      <c r="Q3595" t="s">
        <v>8317</v>
      </c>
      <c r="R3595" t="s">
        <v>8318</v>
      </c>
      <c r="S3595" s="13">
        <f t="shared" si="394"/>
        <v>42284.30773148148</v>
      </c>
      <c r="T3595" s="14">
        <f t="shared" si="395"/>
        <v>42307.666666666664</v>
      </c>
      <c r="U3595" s="13" t="str">
        <f t="shared" si="396"/>
        <v>Oct</v>
      </c>
      <c r="V3595" t="str">
        <f t="shared" si="397"/>
        <v>Oct</v>
      </c>
      <c r="W3595" t="str">
        <f t="shared" si="398"/>
        <v>2015</v>
      </c>
    </row>
    <row r="3596" spans="1:23" x14ac:dyDescent="0.2">
      <c r="A3596">
        <v>3271</v>
      </c>
      <c r="B3596" s="3" t="s">
        <v>3271</v>
      </c>
      <c r="C3596" s="3" t="s">
        <v>7381</v>
      </c>
      <c r="D3596">
        <v>1500</v>
      </c>
      <c r="E3596">
        <v>1950</v>
      </c>
      <c r="F3596" t="s">
        <v>8219</v>
      </c>
      <c r="G3596" t="s">
        <v>8225</v>
      </c>
      <c r="H3596" t="s">
        <v>8247</v>
      </c>
      <c r="I3596">
        <v>1414927775</v>
      </c>
      <c r="J3596">
        <v>1412332175</v>
      </c>
      <c r="K3596" t="b">
        <v>1</v>
      </c>
      <c r="L3596">
        <v>51</v>
      </c>
      <c r="M3596" t="b">
        <v>1</v>
      </c>
      <c r="N3596" t="s">
        <v>8271</v>
      </c>
      <c r="O3596" s="8">
        <f t="shared" si="392"/>
        <v>130</v>
      </c>
      <c r="P3596" s="9">
        <f t="shared" si="393"/>
        <v>38.235294117647058</v>
      </c>
      <c r="Q3596" t="s">
        <v>8317</v>
      </c>
      <c r="R3596" t="s">
        <v>8318</v>
      </c>
      <c r="S3596" s="13">
        <f t="shared" si="394"/>
        <v>41915.22887731481</v>
      </c>
      <c r="T3596" s="14">
        <f t="shared" si="395"/>
        <v>41945.270543981482</v>
      </c>
      <c r="U3596" s="13" t="str">
        <f t="shared" si="396"/>
        <v>Oct</v>
      </c>
      <c r="V3596" t="str">
        <f t="shared" si="397"/>
        <v>Nov</v>
      </c>
      <c r="W3596" t="str">
        <f t="shared" si="398"/>
        <v>2014</v>
      </c>
    </row>
    <row r="3597" spans="1:23" ht="45" x14ac:dyDescent="0.2">
      <c r="A3597">
        <v>3272</v>
      </c>
      <c r="B3597" s="3" t="s">
        <v>3272</v>
      </c>
      <c r="C3597" s="3" t="s">
        <v>7382</v>
      </c>
      <c r="D3597">
        <v>10000</v>
      </c>
      <c r="E3597">
        <v>15443</v>
      </c>
      <c r="F3597" t="s">
        <v>8219</v>
      </c>
      <c r="G3597" t="s">
        <v>8224</v>
      </c>
      <c r="H3597" t="s">
        <v>8246</v>
      </c>
      <c r="I3597">
        <v>1446814809</v>
      </c>
      <c r="J3597">
        <v>1444219209</v>
      </c>
      <c r="K3597" t="b">
        <v>1</v>
      </c>
      <c r="L3597">
        <v>145</v>
      </c>
      <c r="M3597" t="b">
        <v>1</v>
      </c>
      <c r="N3597" t="s">
        <v>8271</v>
      </c>
      <c r="O3597" s="8">
        <f t="shared" si="392"/>
        <v>154.43</v>
      </c>
      <c r="P3597" s="9">
        <f t="shared" si="393"/>
        <v>106.50344827586207</v>
      </c>
      <c r="Q3597" t="s">
        <v>8317</v>
      </c>
      <c r="R3597" t="s">
        <v>8318</v>
      </c>
      <c r="S3597" s="13">
        <f t="shared" si="394"/>
        <v>42284.291770833333</v>
      </c>
      <c r="T3597" s="14">
        <f t="shared" si="395"/>
        <v>42314.333437499998</v>
      </c>
      <c r="U3597" s="13" t="str">
        <f t="shared" si="396"/>
        <v>Oct</v>
      </c>
      <c r="V3597" t="str">
        <f t="shared" si="397"/>
        <v>Nov</v>
      </c>
      <c r="W3597" t="str">
        <f t="shared" si="398"/>
        <v>2015</v>
      </c>
    </row>
    <row r="3598" spans="1:23" ht="45" x14ac:dyDescent="0.2">
      <c r="A3598">
        <v>3277</v>
      </c>
      <c r="B3598" s="3" t="s">
        <v>3277</v>
      </c>
      <c r="C3598" s="3" t="s">
        <v>7387</v>
      </c>
      <c r="D3598">
        <v>5000</v>
      </c>
      <c r="E3598">
        <v>5430</v>
      </c>
      <c r="F3598" t="s">
        <v>8219</v>
      </c>
      <c r="G3598" t="s">
        <v>8225</v>
      </c>
      <c r="H3598" t="s">
        <v>8247</v>
      </c>
      <c r="I3598">
        <v>1416331406</v>
      </c>
      <c r="J3598">
        <v>1413735806</v>
      </c>
      <c r="K3598" t="b">
        <v>1</v>
      </c>
      <c r="L3598">
        <v>100</v>
      </c>
      <c r="M3598" t="b">
        <v>1</v>
      </c>
      <c r="N3598" t="s">
        <v>8271</v>
      </c>
      <c r="O3598" s="8">
        <f t="shared" si="392"/>
        <v>108.60000000000001</v>
      </c>
      <c r="P3598" s="9">
        <f t="shared" si="393"/>
        <v>54.3</v>
      </c>
      <c r="Q3598" t="s">
        <v>8317</v>
      </c>
      <c r="R3598" t="s">
        <v>8318</v>
      </c>
      <c r="S3598" s="13">
        <f t="shared" si="394"/>
        <v>41931.474606481475</v>
      </c>
      <c r="T3598" s="14">
        <f t="shared" si="395"/>
        <v>41961.516273148147</v>
      </c>
      <c r="U3598" s="13" t="str">
        <f t="shared" si="396"/>
        <v>Oct</v>
      </c>
      <c r="V3598" t="str">
        <f t="shared" si="397"/>
        <v>Nov</v>
      </c>
      <c r="W3598" t="str">
        <f t="shared" si="398"/>
        <v>2014</v>
      </c>
    </row>
    <row r="3599" spans="1:23" ht="45" x14ac:dyDescent="0.2">
      <c r="A3599">
        <v>3292</v>
      </c>
      <c r="B3599" s="3" t="s">
        <v>3292</v>
      </c>
      <c r="C3599" s="3" t="s">
        <v>7402</v>
      </c>
      <c r="D3599">
        <v>101</v>
      </c>
      <c r="E3599">
        <v>289</v>
      </c>
      <c r="F3599" t="s">
        <v>8219</v>
      </c>
      <c r="G3599" t="s">
        <v>8225</v>
      </c>
      <c r="H3599" t="s">
        <v>8247</v>
      </c>
      <c r="I3599">
        <v>1449257348</v>
      </c>
      <c r="J3599">
        <v>1444069748</v>
      </c>
      <c r="K3599" t="b">
        <v>0</v>
      </c>
      <c r="L3599">
        <v>15</v>
      </c>
      <c r="M3599" t="b">
        <v>1</v>
      </c>
      <c r="N3599" t="s">
        <v>8271</v>
      </c>
      <c r="O3599" s="8">
        <f t="shared" si="392"/>
        <v>286.13861386138615</v>
      </c>
      <c r="P3599" s="9">
        <f t="shared" si="393"/>
        <v>19.266666666666666</v>
      </c>
      <c r="Q3599" t="s">
        <v>8317</v>
      </c>
      <c r="R3599" t="s">
        <v>8318</v>
      </c>
      <c r="S3599" s="13">
        <f t="shared" si="394"/>
        <v>42282.561898148146</v>
      </c>
      <c r="T3599" s="14">
        <f t="shared" si="395"/>
        <v>42342.603564814817</v>
      </c>
      <c r="U3599" s="13" t="str">
        <f t="shared" si="396"/>
        <v>Oct</v>
      </c>
      <c r="V3599" t="str">
        <f t="shared" si="397"/>
        <v>Dec</v>
      </c>
      <c r="W3599" t="str">
        <f t="shared" si="398"/>
        <v>2015</v>
      </c>
    </row>
    <row r="3600" spans="1:23" ht="45" x14ac:dyDescent="0.2">
      <c r="A3600">
        <v>3312</v>
      </c>
      <c r="B3600" s="3" t="s">
        <v>3312</v>
      </c>
      <c r="C3600" s="3" t="s">
        <v>7422</v>
      </c>
      <c r="D3600">
        <v>2500</v>
      </c>
      <c r="E3600">
        <v>2501</v>
      </c>
      <c r="F3600" t="s">
        <v>8219</v>
      </c>
      <c r="G3600" t="s">
        <v>8224</v>
      </c>
      <c r="H3600" t="s">
        <v>8246</v>
      </c>
      <c r="I3600">
        <v>1478901600</v>
      </c>
      <c r="J3600">
        <v>1477077946</v>
      </c>
      <c r="K3600" t="b">
        <v>0</v>
      </c>
      <c r="L3600">
        <v>41</v>
      </c>
      <c r="M3600" t="b">
        <v>1</v>
      </c>
      <c r="N3600" t="s">
        <v>8271</v>
      </c>
      <c r="O3600" s="8">
        <f t="shared" si="392"/>
        <v>100.03999999999999</v>
      </c>
      <c r="P3600" s="9">
        <f t="shared" si="393"/>
        <v>61</v>
      </c>
      <c r="Q3600" t="s">
        <v>8317</v>
      </c>
      <c r="R3600" t="s">
        <v>8318</v>
      </c>
      <c r="S3600" s="13">
        <f t="shared" si="394"/>
        <v>42664.601226851846</v>
      </c>
      <c r="T3600" s="14">
        <f t="shared" si="395"/>
        <v>42685.708333333336</v>
      </c>
      <c r="U3600" s="13" t="str">
        <f t="shared" si="396"/>
        <v>Oct</v>
      </c>
      <c r="V3600" t="str">
        <f t="shared" si="397"/>
        <v>Nov</v>
      </c>
      <c r="W3600" t="str">
        <f t="shared" si="398"/>
        <v>2016</v>
      </c>
    </row>
    <row r="3601" spans="1:23" ht="45" x14ac:dyDescent="0.2">
      <c r="A3601">
        <v>3321</v>
      </c>
      <c r="B3601" s="3" t="s">
        <v>3321</v>
      </c>
      <c r="C3601" s="3" t="s">
        <v>7431</v>
      </c>
      <c r="D3601">
        <v>500</v>
      </c>
      <c r="E3601">
        <v>537</v>
      </c>
      <c r="F3601" t="s">
        <v>8219</v>
      </c>
      <c r="G3601" t="s">
        <v>8224</v>
      </c>
      <c r="H3601" t="s">
        <v>8246</v>
      </c>
      <c r="I3601">
        <v>1413431940</v>
      </c>
      <c r="J3601">
        <v>1412216665</v>
      </c>
      <c r="K3601" t="b">
        <v>0</v>
      </c>
      <c r="L3601">
        <v>15</v>
      </c>
      <c r="M3601" t="b">
        <v>1</v>
      </c>
      <c r="N3601" t="s">
        <v>8271</v>
      </c>
      <c r="O3601" s="8">
        <f t="shared" si="392"/>
        <v>107.4</v>
      </c>
      <c r="P3601" s="9">
        <f t="shared" si="393"/>
        <v>35.799999999999997</v>
      </c>
      <c r="Q3601" t="s">
        <v>8317</v>
      </c>
      <c r="R3601" t="s">
        <v>8318</v>
      </c>
      <c r="S3601" s="13">
        <f t="shared" si="394"/>
        <v>41913.891956018517</v>
      </c>
      <c r="T3601" s="14">
        <f t="shared" si="395"/>
        <v>41927.957638888889</v>
      </c>
      <c r="U3601" s="13" t="str">
        <f t="shared" si="396"/>
        <v>Oct</v>
      </c>
      <c r="V3601" t="str">
        <f t="shared" si="397"/>
        <v>Oct</v>
      </c>
      <c r="W3601" t="str">
        <f t="shared" si="398"/>
        <v>2014</v>
      </c>
    </row>
    <row r="3602" spans="1:23" ht="45" x14ac:dyDescent="0.2">
      <c r="A3602">
        <v>3350</v>
      </c>
      <c r="B3602" s="3" t="s">
        <v>3349</v>
      </c>
      <c r="C3602" s="3" t="s">
        <v>7460</v>
      </c>
      <c r="D3602">
        <v>3500</v>
      </c>
      <c r="E3602">
        <v>3655</v>
      </c>
      <c r="F3602" t="s">
        <v>8219</v>
      </c>
      <c r="G3602" t="s">
        <v>8243</v>
      </c>
      <c r="H3602" t="s">
        <v>8249</v>
      </c>
      <c r="I3602">
        <v>1448838000</v>
      </c>
      <c r="J3602">
        <v>1445791811</v>
      </c>
      <c r="K3602" t="b">
        <v>0</v>
      </c>
      <c r="L3602">
        <v>51</v>
      </c>
      <c r="M3602" t="b">
        <v>1</v>
      </c>
      <c r="N3602" t="s">
        <v>8271</v>
      </c>
      <c r="O3602" s="8">
        <f t="shared" si="392"/>
        <v>104.42857142857143</v>
      </c>
      <c r="P3602" s="9">
        <f t="shared" si="393"/>
        <v>71.666666666666671</v>
      </c>
      <c r="Q3602" t="s">
        <v>8317</v>
      </c>
      <c r="R3602" t="s">
        <v>8318</v>
      </c>
      <c r="S3602" s="13">
        <f t="shared" si="394"/>
        <v>42302.493182870363</v>
      </c>
      <c r="T3602" s="14">
        <f t="shared" si="395"/>
        <v>42337.749999999993</v>
      </c>
      <c r="U3602" s="13" t="str">
        <f t="shared" si="396"/>
        <v>Oct</v>
      </c>
      <c r="V3602" t="str">
        <f t="shared" si="397"/>
        <v>Nov</v>
      </c>
      <c r="W3602" t="str">
        <f t="shared" si="398"/>
        <v>2015</v>
      </c>
    </row>
    <row r="3603" spans="1:23" ht="45" x14ac:dyDescent="0.2">
      <c r="A3603">
        <v>3358</v>
      </c>
      <c r="B3603" s="3" t="s">
        <v>3357</v>
      </c>
      <c r="C3603" s="3" t="s">
        <v>7468</v>
      </c>
      <c r="D3603">
        <v>10000</v>
      </c>
      <c r="E3603">
        <v>10299</v>
      </c>
      <c r="F3603" t="s">
        <v>8219</v>
      </c>
      <c r="G3603" t="s">
        <v>8224</v>
      </c>
      <c r="H3603" t="s">
        <v>8246</v>
      </c>
      <c r="I3603">
        <v>1416385679</v>
      </c>
      <c r="J3603">
        <v>1413790079</v>
      </c>
      <c r="K3603" t="b">
        <v>0</v>
      </c>
      <c r="L3603">
        <v>162</v>
      </c>
      <c r="M3603" t="b">
        <v>1</v>
      </c>
      <c r="N3603" t="s">
        <v>8271</v>
      </c>
      <c r="O3603" s="8">
        <f t="shared" si="392"/>
        <v>102.99000000000001</v>
      </c>
      <c r="P3603" s="9">
        <f t="shared" si="393"/>
        <v>63.574074074074076</v>
      </c>
      <c r="Q3603" t="s">
        <v>8317</v>
      </c>
      <c r="R3603" t="s">
        <v>8318</v>
      </c>
      <c r="S3603" s="13">
        <f t="shared" si="394"/>
        <v>41932.102766203701</v>
      </c>
      <c r="T3603" s="14">
        <f t="shared" si="395"/>
        <v>41962.144432870373</v>
      </c>
      <c r="U3603" s="13" t="str">
        <f t="shared" si="396"/>
        <v>Oct</v>
      </c>
      <c r="V3603" t="str">
        <f t="shared" si="397"/>
        <v>Nov</v>
      </c>
      <c r="W3603" t="str">
        <f t="shared" si="398"/>
        <v>2014</v>
      </c>
    </row>
    <row r="3604" spans="1:23" ht="45" x14ac:dyDescent="0.2">
      <c r="A3604">
        <v>3380</v>
      </c>
      <c r="B3604" s="3" t="s">
        <v>3379</v>
      </c>
      <c r="C3604" s="3" t="s">
        <v>7490</v>
      </c>
      <c r="D3604">
        <v>3000</v>
      </c>
      <c r="E3604">
        <v>3133</v>
      </c>
      <c r="F3604" t="s">
        <v>8219</v>
      </c>
      <c r="G3604" t="s">
        <v>8224</v>
      </c>
      <c r="H3604" t="s">
        <v>8246</v>
      </c>
      <c r="I3604">
        <v>1417305178</v>
      </c>
      <c r="J3604">
        <v>1414277578</v>
      </c>
      <c r="K3604" t="b">
        <v>0</v>
      </c>
      <c r="L3604">
        <v>28</v>
      </c>
      <c r="M3604" t="b">
        <v>1</v>
      </c>
      <c r="N3604" t="s">
        <v>8271</v>
      </c>
      <c r="O3604" s="8">
        <f t="shared" si="392"/>
        <v>104.43333333333334</v>
      </c>
      <c r="P3604" s="9">
        <f t="shared" si="393"/>
        <v>111.89285714285714</v>
      </c>
      <c r="Q3604" t="s">
        <v>8317</v>
      </c>
      <c r="R3604" t="s">
        <v>8318</v>
      </c>
      <c r="S3604" s="13">
        <f t="shared" si="394"/>
        <v>41937.745115740741</v>
      </c>
      <c r="T3604" s="14">
        <f t="shared" si="395"/>
        <v>41972.786782407406</v>
      </c>
      <c r="U3604" s="13" t="str">
        <f t="shared" si="396"/>
        <v>Oct</v>
      </c>
      <c r="V3604" t="str">
        <f t="shared" si="397"/>
        <v>Nov</v>
      </c>
      <c r="W3604" t="str">
        <f t="shared" si="398"/>
        <v>2014</v>
      </c>
    </row>
    <row r="3605" spans="1:23" ht="45" x14ac:dyDescent="0.2">
      <c r="A3605">
        <v>3384</v>
      </c>
      <c r="B3605" s="3" t="s">
        <v>3383</v>
      </c>
      <c r="C3605" s="3" t="s">
        <v>7494</v>
      </c>
      <c r="D3605">
        <v>6000</v>
      </c>
      <c r="E3605">
        <v>6000.66</v>
      </c>
      <c r="F3605" t="s">
        <v>8219</v>
      </c>
      <c r="G3605" t="s">
        <v>8224</v>
      </c>
      <c r="H3605" t="s">
        <v>8246</v>
      </c>
      <c r="I3605">
        <v>1448074800</v>
      </c>
      <c r="J3605">
        <v>1444874768</v>
      </c>
      <c r="K3605" t="b">
        <v>0</v>
      </c>
      <c r="L3605">
        <v>64</v>
      </c>
      <c r="M3605" t="b">
        <v>1</v>
      </c>
      <c r="N3605" t="s">
        <v>8271</v>
      </c>
      <c r="O3605" s="8">
        <f t="shared" si="392"/>
        <v>100.01100000000001</v>
      </c>
      <c r="P3605" s="9">
        <f t="shared" si="393"/>
        <v>93.760312499999998</v>
      </c>
      <c r="Q3605" t="s">
        <v>8317</v>
      </c>
      <c r="R3605" t="s">
        <v>8318</v>
      </c>
      <c r="S3605" s="13">
        <f t="shared" si="394"/>
        <v>42291.879259259258</v>
      </c>
      <c r="T3605" s="14">
        <f t="shared" si="395"/>
        <v>42328.916666666664</v>
      </c>
      <c r="U3605" s="13" t="str">
        <f t="shared" si="396"/>
        <v>Oct</v>
      </c>
      <c r="V3605" t="str">
        <f t="shared" si="397"/>
        <v>Nov</v>
      </c>
      <c r="W3605" t="str">
        <f t="shared" si="398"/>
        <v>2015</v>
      </c>
    </row>
    <row r="3606" spans="1:23" ht="45" x14ac:dyDescent="0.2">
      <c r="A3606">
        <v>3393</v>
      </c>
      <c r="B3606" s="3" t="s">
        <v>3392</v>
      </c>
      <c r="C3606" s="3" t="s">
        <v>7503</v>
      </c>
      <c r="D3606">
        <v>1500</v>
      </c>
      <c r="E3606">
        <v>1587</v>
      </c>
      <c r="F3606" t="s">
        <v>8219</v>
      </c>
      <c r="G3606" t="s">
        <v>8224</v>
      </c>
      <c r="H3606" t="s">
        <v>8246</v>
      </c>
      <c r="I3606">
        <v>1415234760</v>
      </c>
      <c r="J3606">
        <v>1413065230</v>
      </c>
      <c r="K3606" t="b">
        <v>0</v>
      </c>
      <c r="L3606">
        <v>44</v>
      </c>
      <c r="M3606" t="b">
        <v>1</v>
      </c>
      <c r="N3606" t="s">
        <v>8271</v>
      </c>
      <c r="O3606" s="8">
        <f t="shared" si="392"/>
        <v>105.80000000000001</v>
      </c>
      <c r="P3606" s="9">
        <f t="shared" si="393"/>
        <v>36.06818181818182</v>
      </c>
      <c r="Q3606" t="s">
        <v>8317</v>
      </c>
      <c r="R3606" t="s">
        <v>8318</v>
      </c>
      <c r="S3606" s="13">
        <f t="shared" si="394"/>
        <v>41923.713310185187</v>
      </c>
      <c r="T3606" s="14">
        <f t="shared" si="395"/>
        <v>41948.823611111111</v>
      </c>
      <c r="U3606" s="13" t="str">
        <f t="shared" si="396"/>
        <v>Oct</v>
      </c>
      <c r="V3606" t="str">
        <f t="shared" si="397"/>
        <v>Nov</v>
      </c>
      <c r="W3606" t="str">
        <f t="shared" si="398"/>
        <v>2014</v>
      </c>
    </row>
    <row r="3607" spans="1:23" ht="45" x14ac:dyDescent="0.2">
      <c r="A3607">
        <v>3398</v>
      </c>
      <c r="B3607" s="3" t="s">
        <v>3397</v>
      </c>
      <c r="C3607" s="3" t="s">
        <v>7508</v>
      </c>
      <c r="D3607">
        <v>4000</v>
      </c>
      <c r="E3607">
        <v>4443</v>
      </c>
      <c r="F3607" t="s">
        <v>8219</v>
      </c>
      <c r="G3607" t="s">
        <v>8224</v>
      </c>
      <c r="H3607" t="s">
        <v>8246</v>
      </c>
      <c r="I3607">
        <v>1416589200</v>
      </c>
      <c r="J3607">
        <v>1414605776</v>
      </c>
      <c r="K3607" t="b">
        <v>0</v>
      </c>
      <c r="L3607">
        <v>65</v>
      </c>
      <c r="M3607" t="b">
        <v>1</v>
      </c>
      <c r="N3607" t="s">
        <v>8271</v>
      </c>
      <c r="O3607" s="8">
        <f t="shared" si="392"/>
        <v>111.07499999999999</v>
      </c>
      <c r="P3607" s="9">
        <f t="shared" si="393"/>
        <v>68.353846153846149</v>
      </c>
      <c r="Q3607" t="s">
        <v>8317</v>
      </c>
      <c r="R3607" t="s">
        <v>8318</v>
      </c>
      <c r="S3607" s="13">
        <f t="shared" si="394"/>
        <v>41941.543703703697</v>
      </c>
      <c r="T3607" s="14">
        <f t="shared" si="395"/>
        <v>41964.499999999993</v>
      </c>
      <c r="U3607" s="13" t="str">
        <f t="shared" si="396"/>
        <v>Oct</v>
      </c>
      <c r="V3607" t="str">
        <f t="shared" si="397"/>
        <v>Nov</v>
      </c>
      <c r="W3607" t="str">
        <f t="shared" si="398"/>
        <v>2014</v>
      </c>
    </row>
    <row r="3608" spans="1:23" ht="45" x14ac:dyDescent="0.2">
      <c r="A3608">
        <v>3402</v>
      </c>
      <c r="B3608" s="3" t="s">
        <v>3401</v>
      </c>
      <c r="C3608" s="3" t="s">
        <v>7512</v>
      </c>
      <c r="D3608">
        <v>15000</v>
      </c>
      <c r="E3608">
        <v>16465</v>
      </c>
      <c r="F3608" t="s">
        <v>8219</v>
      </c>
      <c r="G3608" t="s">
        <v>8224</v>
      </c>
      <c r="H3608" t="s">
        <v>8246</v>
      </c>
      <c r="I3608">
        <v>1447295460</v>
      </c>
      <c r="J3608">
        <v>1444747843</v>
      </c>
      <c r="K3608" t="b">
        <v>0</v>
      </c>
      <c r="L3608">
        <v>165</v>
      </c>
      <c r="M3608" t="b">
        <v>1</v>
      </c>
      <c r="N3608" t="s">
        <v>8271</v>
      </c>
      <c r="O3608" s="8">
        <f t="shared" si="392"/>
        <v>109.76666666666665</v>
      </c>
      <c r="P3608" s="9">
        <f t="shared" si="393"/>
        <v>99.787878787878782</v>
      </c>
      <c r="Q3608" t="s">
        <v>8317</v>
      </c>
      <c r="R3608" t="s">
        <v>8318</v>
      </c>
      <c r="S3608" s="13">
        <f t="shared" si="394"/>
        <v>42290.410219907404</v>
      </c>
      <c r="T3608" s="14">
        <f t="shared" si="395"/>
        <v>42319.896527777775</v>
      </c>
      <c r="U3608" s="13" t="str">
        <f t="shared" si="396"/>
        <v>Oct</v>
      </c>
      <c r="V3608" t="str">
        <f t="shared" si="397"/>
        <v>Nov</v>
      </c>
      <c r="W3608" t="str">
        <f t="shared" si="398"/>
        <v>2015</v>
      </c>
    </row>
    <row r="3609" spans="1:23" ht="45" x14ac:dyDescent="0.2">
      <c r="A3609">
        <v>3429</v>
      </c>
      <c r="B3609" s="3" t="s">
        <v>3428</v>
      </c>
      <c r="C3609" s="3" t="s">
        <v>7539</v>
      </c>
      <c r="D3609">
        <v>150</v>
      </c>
      <c r="E3609">
        <v>195</v>
      </c>
      <c r="F3609" t="s">
        <v>8219</v>
      </c>
      <c r="G3609" t="s">
        <v>8225</v>
      </c>
      <c r="H3609" t="s">
        <v>8247</v>
      </c>
      <c r="I3609">
        <v>1478046661</v>
      </c>
      <c r="J3609">
        <v>1476837061</v>
      </c>
      <c r="K3609" t="b">
        <v>0</v>
      </c>
      <c r="L3609">
        <v>12</v>
      </c>
      <c r="M3609" t="b">
        <v>1</v>
      </c>
      <c r="N3609" t="s">
        <v>8271</v>
      </c>
      <c r="O3609" s="8">
        <f t="shared" si="392"/>
        <v>130</v>
      </c>
      <c r="P3609" s="9">
        <f t="shared" si="393"/>
        <v>16.25</v>
      </c>
      <c r="Q3609" t="s">
        <v>8317</v>
      </c>
      <c r="R3609" t="s">
        <v>8318</v>
      </c>
      <c r="S3609" s="13">
        <f t="shared" si="394"/>
        <v>42661.813206018516</v>
      </c>
      <c r="T3609" s="14">
        <f t="shared" si="395"/>
        <v>42675.813206018516</v>
      </c>
      <c r="U3609" s="13" t="str">
        <f t="shared" si="396"/>
        <v>Oct</v>
      </c>
      <c r="V3609" t="str">
        <f t="shared" si="397"/>
        <v>Nov</v>
      </c>
      <c r="W3609" t="str">
        <f t="shared" si="398"/>
        <v>2016</v>
      </c>
    </row>
    <row r="3610" spans="1:23" ht="45" x14ac:dyDescent="0.2">
      <c r="A3610">
        <v>3441</v>
      </c>
      <c r="B3610" s="3" t="s">
        <v>3440</v>
      </c>
      <c r="C3610" s="3" t="s">
        <v>7551</v>
      </c>
      <c r="D3610">
        <v>2500</v>
      </c>
      <c r="E3610">
        <v>2565</v>
      </c>
      <c r="F3610" t="s">
        <v>8219</v>
      </c>
      <c r="G3610" t="s">
        <v>8224</v>
      </c>
      <c r="H3610" t="s">
        <v>8246</v>
      </c>
      <c r="I3610">
        <v>1447445820</v>
      </c>
      <c r="J3610">
        <v>1445077121</v>
      </c>
      <c r="K3610" t="b">
        <v>0</v>
      </c>
      <c r="L3610">
        <v>43</v>
      </c>
      <c r="M3610" t="b">
        <v>1</v>
      </c>
      <c r="N3610" t="s">
        <v>8271</v>
      </c>
      <c r="O3610" s="8">
        <f t="shared" si="392"/>
        <v>102.60000000000001</v>
      </c>
      <c r="P3610" s="9">
        <f t="shared" si="393"/>
        <v>59.651162790697676</v>
      </c>
      <c r="Q3610" t="s">
        <v>8317</v>
      </c>
      <c r="R3610" t="s">
        <v>8318</v>
      </c>
      <c r="S3610" s="13">
        <f t="shared" si="394"/>
        <v>42294.221307870372</v>
      </c>
      <c r="T3610" s="14">
        <f t="shared" si="395"/>
        <v>42321.636805555558</v>
      </c>
      <c r="U3610" s="13" t="str">
        <f t="shared" si="396"/>
        <v>Oct</v>
      </c>
      <c r="V3610" t="str">
        <f t="shared" si="397"/>
        <v>Nov</v>
      </c>
      <c r="W3610" t="str">
        <f t="shared" si="398"/>
        <v>2015</v>
      </c>
    </row>
    <row r="3611" spans="1:23" ht="45" x14ac:dyDescent="0.2">
      <c r="A3611">
        <v>3472</v>
      </c>
      <c r="B3611" s="3" t="s">
        <v>3471</v>
      </c>
      <c r="C3611" s="3" t="s">
        <v>7582</v>
      </c>
      <c r="D3611">
        <v>2000</v>
      </c>
      <c r="E3611">
        <v>2041</v>
      </c>
      <c r="F3611" t="s">
        <v>8219</v>
      </c>
      <c r="G3611" t="s">
        <v>8224</v>
      </c>
      <c r="H3611" t="s">
        <v>8246</v>
      </c>
      <c r="I3611">
        <v>1415253540</v>
      </c>
      <c r="J3611">
        <v>1413432331</v>
      </c>
      <c r="K3611" t="b">
        <v>0</v>
      </c>
      <c r="L3611">
        <v>23</v>
      </c>
      <c r="M3611" t="b">
        <v>1</v>
      </c>
      <c r="N3611" t="s">
        <v>8271</v>
      </c>
      <c r="O3611" s="8">
        <f t="shared" si="392"/>
        <v>102.05</v>
      </c>
      <c r="P3611" s="9">
        <f t="shared" si="393"/>
        <v>88.739130434782609</v>
      </c>
      <c r="Q3611" t="s">
        <v>8317</v>
      </c>
      <c r="R3611" t="s">
        <v>8318</v>
      </c>
      <c r="S3611" s="13">
        <f t="shared" si="394"/>
        <v>41927.962164351848</v>
      </c>
      <c r="T3611" s="14">
        <f t="shared" si="395"/>
        <v>41949.040972222218</v>
      </c>
      <c r="U3611" s="13" t="str">
        <f t="shared" si="396"/>
        <v>Oct</v>
      </c>
      <c r="V3611" t="str">
        <f t="shared" si="397"/>
        <v>Nov</v>
      </c>
      <c r="W3611" t="str">
        <f t="shared" si="398"/>
        <v>2014</v>
      </c>
    </row>
    <row r="3612" spans="1:23" ht="45" x14ac:dyDescent="0.2">
      <c r="A3612">
        <v>3475</v>
      </c>
      <c r="B3612" s="3" t="s">
        <v>3474</v>
      </c>
      <c r="C3612" s="3" t="s">
        <v>7585</v>
      </c>
      <c r="D3612">
        <v>300</v>
      </c>
      <c r="E3612">
        <v>340</v>
      </c>
      <c r="F3612" t="s">
        <v>8219</v>
      </c>
      <c r="G3612" t="s">
        <v>8225</v>
      </c>
      <c r="H3612" t="s">
        <v>8247</v>
      </c>
      <c r="I3612">
        <v>1414972800</v>
      </c>
      <c r="J3612">
        <v>1412629704</v>
      </c>
      <c r="K3612" t="b">
        <v>0</v>
      </c>
      <c r="L3612">
        <v>17</v>
      </c>
      <c r="M3612" t="b">
        <v>1</v>
      </c>
      <c r="N3612" t="s">
        <v>8271</v>
      </c>
      <c r="O3612" s="8">
        <f t="shared" si="392"/>
        <v>113.33333333333333</v>
      </c>
      <c r="P3612" s="9">
        <f t="shared" si="393"/>
        <v>20</v>
      </c>
      <c r="Q3612" t="s">
        <v>8317</v>
      </c>
      <c r="R3612" t="s">
        <v>8318</v>
      </c>
      <c r="S3612" s="13">
        <f t="shared" si="394"/>
        <v>41918.672499999993</v>
      </c>
      <c r="T3612" s="14">
        <f t="shared" si="395"/>
        <v>41945.791666666664</v>
      </c>
      <c r="U3612" s="13" t="str">
        <f t="shared" si="396"/>
        <v>Oct</v>
      </c>
      <c r="V3612" t="str">
        <f t="shared" si="397"/>
        <v>Nov</v>
      </c>
      <c r="W3612" t="str">
        <f t="shared" si="398"/>
        <v>2014</v>
      </c>
    </row>
    <row r="3613" spans="1:23" ht="45" x14ac:dyDescent="0.2">
      <c r="A3613">
        <v>3476</v>
      </c>
      <c r="B3613" s="3" t="s">
        <v>3475</v>
      </c>
      <c r="C3613" s="3" t="s">
        <v>7586</v>
      </c>
      <c r="D3613">
        <v>300</v>
      </c>
      <c r="E3613">
        <v>312</v>
      </c>
      <c r="F3613" t="s">
        <v>8219</v>
      </c>
      <c r="G3613" t="s">
        <v>8224</v>
      </c>
      <c r="H3613" t="s">
        <v>8246</v>
      </c>
      <c r="I3613">
        <v>1414378800</v>
      </c>
      <c r="J3613">
        <v>1412836990</v>
      </c>
      <c r="K3613" t="b">
        <v>0</v>
      </c>
      <c r="L3613">
        <v>6</v>
      </c>
      <c r="M3613" t="b">
        <v>1</v>
      </c>
      <c r="N3613" t="s">
        <v>8271</v>
      </c>
      <c r="O3613" s="8">
        <f t="shared" si="392"/>
        <v>104</v>
      </c>
      <c r="P3613" s="9">
        <f t="shared" si="393"/>
        <v>52</v>
      </c>
      <c r="Q3613" t="s">
        <v>8317</v>
      </c>
      <c r="R3613" t="s">
        <v>8318</v>
      </c>
      <c r="S3613" s="13">
        <f t="shared" si="394"/>
        <v>41921.071643518517</v>
      </c>
      <c r="T3613" s="14">
        <f t="shared" si="395"/>
        <v>41938.916666666664</v>
      </c>
      <c r="U3613" s="13" t="str">
        <f t="shared" si="396"/>
        <v>Oct</v>
      </c>
      <c r="V3613" t="str">
        <f t="shared" si="397"/>
        <v>Oct</v>
      </c>
      <c r="W3613" t="str">
        <f t="shared" si="398"/>
        <v>2014</v>
      </c>
    </row>
    <row r="3614" spans="1:23" ht="45" x14ac:dyDescent="0.2">
      <c r="A3614">
        <v>3495</v>
      </c>
      <c r="B3614" s="3" t="s">
        <v>3494</v>
      </c>
      <c r="C3614" s="3" t="s">
        <v>7605</v>
      </c>
      <c r="D3614">
        <v>5000</v>
      </c>
      <c r="E3614">
        <v>5343</v>
      </c>
      <c r="F3614" t="s">
        <v>8219</v>
      </c>
      <c r="G3614" t="s">
        <v>8229</v>
      </c>
      <c r="H3614" t="s">
        <v>8251</v>
      </c>
      <c r="I3614">
        <v>1414862280</v>
      </c>
      <c r="J3614">
        <v>1412360309</v>
      </c>
      <c r="K3614" t="b">
        <v>0</v>
      </c>
      <c r="L3614">
        <v>72</v>
      </c>
      <c r="M3614" t="b">
        <v>1</v>
      </c>
      <c r="N3614" t="s">
        <v>8271</v>
      </c>
      <c r="O3614" s="8">
        <f t="shared" si="392"/>
        <v>106.86</v>
      </c>
      <c r="P3614" s="9">
        <f t="shared" si="393"/>
        <v>74.208333333333329</v>
      </c>
      <c r="Q3614" t="s">
        <v>8317</v>
      </c>
      <c r="R3614" t="s">
        <v>8318</v>
      </c>
      <c r="S3614" s="13">
        <f t="shared" si="394"/>
        <v>41915.554502314808</v>
      </c>
      <c r="T3614" s="14">
        <f t="shared" si="395"/>
        <v>41944.512499999997</v>
      </c>
      <c r="U3614" s="13" t="str">
        <f t="shared" si="396"/>
        <v>Oct</v>
      </c>
      <c r="V3614" t="str">
        <f t="shared" si="397"/>
        <v>Nov</v>
      </c>
      <c r="W3614" t="str">
        <f t="shared" si="398"/>
        <v>2014</v>
      </c>
    </row>
    <row r="3615" spans="1:23" ht="45" x14ac:dyDescent="0.2">
      <c r="A3615">
        <v>3504</v>
      </c>
      <c r="B3615" s="3" t="s">
        <v>3503</v>
      </c>
      <c r="C3615" s="3" t="s">
        <v>7614</v>
      </c>
      <c r="D3615">
        <v>1000</v>
      </c>
      <c r="E3615">
        <v>1000</v>
      </c>
      <c r="F3615" t="s">
        <v>8219</v>
      </c>
      <c r="G3615" t="s">
        <v>8224</v>
      </c>
      <c r="H3615" t="s">
        <v>8246</v>
      </c>
      <c r="I3615">
        <v>1447959491</v>
      </c>
      <c r="J3615">
        <v>1445363891</v>
      </c>
      <c r="K3615" t="b">
        <v>0</v>
      </c>
      <c r="L3615">
        <v>8</v>
      </c>
      <c r="M3615" t="b">
        <v>1</v>
      </c>
      <c r="N3615" t="s">
        <v>8271</v>
      </c>
      <c r="O3615" s="8">
        <f t="shared" si="392"/>
        <v>100</v>
      </c>
      <c r="P3615" s="9">
        <f t="shared" si="393"/>
        <v>125</v>
      </c>
      <c r="Q3615" t="s">
        <v>8317</v>
      </c>
      <c r="R3615" t="s">
        <v>8318</v>
      </c>
      <c r="S3615" s="13">
        <f t="shared" si="394"/>
        <v>42297.540405092594</v>
      </c>
      <c r="T3615" s="14">
        <f t="shared" si="395"/>
        <v>42327.582071759258</v>
      </c>
      <c r="U3615" s="13" t="str">
        <f t="shared" si="396"/>
        <v>Oct</v>
      </c>
      <c r="V3615" t="str">
        <f t="shared" si="397"/>
        <v>Nov</v>
      </c>
      <c r="W3615" t="str">
        <f t="shared" si="398"/>
        <v>2015</v>
      </c>
    </row>
    <row r="3616" spans="1:23" ht="45" x14ac:dyDescent="0.2">
      <c r="A3616">
        <v>3511</v>
      </c>
      <c r="B3616" s="3" t="s">
        <v>3510</v>
      </c>
      <c r="C3616" s="3" t="s">
        <v>7621</v>
      </c>
      <c r="D3616">
        <v>1500</v>
      </c>
      <c r="E3616">
        <v>1518</v>
      </c>
      <c r="F3616" t="s">
        <v>8219</v>
      </c>
      <c r="G3616" t="s">
        <v>8225</v>
      </c>
      <c r="H3616" t="s">
        <v>8247</v>
      </c>
      <c r="I3616">
        <v>1415385000</v>
      </c>
      <c r="J3616">
        <v>1413406695</v>
      </c>
      <c r="K3616" t="b">
        <v>0</v>
      </c>
      <c r="L3616">
        <v>19</v>
      </c>
      <c r="M3616" t="b">
        <v>1</v>
      </c>
      <c r="N3616" t="s">
        <v>8271</v>
      </c>
      <c r="O3616" s="8">
        <f t="shared" si="392"/>
        <v>101.2</v>
      </c>
      <c r="P3616" s="9">
        <f t="shared" si="393"/>
        <v>79.89473684210526</v>
      </c>
      <c r="Q3616" t="s">
        <v>8317</v>
      </c>
      <c r="R3616" t="s">
        <v>8318</v>
      </c>
      <c r="S3616" s="13">
        <f t="shared" si="394"/>
        <v>41927.665451388886</v>
      </c>
      <c r="T3616" s="14">
        <f t="shared" si="395"/>
        <v>41950.5625</v>
      </c>
      <c r="U3616" s="13" t="str">
        <f t="shared" si="396"/>
        <v>Oct</v>
      </c>
      <c r="V3616" t="str">
        <f t="shared" si="397"/>
        <v>Nov</v>
      </c>
      <c r="W3616" t="str">
        <f t="shared" si="398"/>
        <v>2014</v>
      </c>
    </row>
    <row r="3617" spans="1:23" ht="45" x14ac:dyDescent="0.2">
      <c r="A3617">
        <v>3533</v>
      </c>
      <c r="B3617" s="3" t="s">
        <v>3532</v>
      </c>
      <c r="C3617" s="3" t="s">
        <v>7643</v>
      </c>
      <c r="D3617">
        <v>500</v>
      </c>
      <c r="E3617">
        <v>631</v>
      </c>
      <c r="F3617" t="s">
        <v>8219</v>
      </c>
      <c r="G3617" t="s">
        <v>8224</v>
      </c>
      <c r="H3617" t="s">
        <v>8246</v>
      </c>
      <c r="I3617">
        <v>1447269367</v>
      </c>
      <c r="J3617">
        <v>1444673767</v>
      </c>
      <c r="K3617" t="b">
        <v>0</v>
      </c>
      <c r="L3617">
        <v>8</v>
      </c>
      <c r="M3617" t="b">
        <v>1</v>
      </c>
      <c r="N3617" t="s">
        <v>8271</v>
      </c>
      <c r="O3617" s="8">
        <f t="shared" si="392"/>
        <v>126.2</v>
      </c>
      <c r="P3617" s="9">
        <f t="shared" si="393"/>
        <v>78.875</v>
      </c>
      <c r="Q3617" t="s">
        <v>8317</v>
      </c>
      <c r="R3617" t="s">
        <v>8318</v>
      </c>
      <c r="S3617" s="13">
        <f t="shared" si="394"/>
        <v>42289.552858796298</v>
      </c>
      <c r="T3617" s="14">
        <f t="shared" si="395"/>
        <v>42319.594525462962</v>
      </c>
      <c r="U3617" s="13" t="str">
        <f t="shared" si="396"/>
        <v>Oct</v>
      </c>
      <c r="V3617" t="str">
        <f t="shared" si="397"/>
        <v>Nov</v>
      </c>
      <c r="W3617" t="str">
        <f t="shared" si="398"/>
        <v>2015</v>
      </c>
    </row>
    <row r="3618" spans="1:23" ht="45" x14ac:dyDescent="0.2">
      <c r="A3618">
        <v>3537</v>
      </c>
      <c r="B3618" s="3" t="s">
        <v>3536</v>
      </c>
      <c r="C3618" s="3" t="s">
        <v>7647</v>
      </c>
      <c r="D3618">
        <v>675</v>
      </c>
      <c r="E3618">
        <v>1218</v>
      </c>
      <c r="F3618" t="s">
        <v>8219</v>
      </c>
      <c r="G3618" t="s">
        <v>8229</v>
      </c>
      <c r="H3618" t="s">
        <v>8251</v>
      </c>
      <c r="I3618">
        <v>1416211140</v>
      </c>
      <c r="J3618">
        <v>1413016216</v>
      </c>
      <c r="K3618" t="b">
        <v>0</v>
      </c>
      <c r="L3618">
        <v>28</v>
      </c>
      <c r="M3618" t="b">
        <v>1</v>
      </c>
      <c r="N3618" t="s">
        <v>8271</v>
      </c>
      <c r="O3618" s="8">
        <f t="shared" si="392"/>
        <v>180.44444444444446</v>
      </c>
      <c r="P3618" s="9">
        <f t="shared" si="393"/>
        <v>43.5</v>
      </c>
      <c r="Q3618" t="s">
        <v>8317</v>
      </c>
      <c r="R3618" t="s">
        <v>8318</v>
      </c>
      <c r="S3618" s="13">
        <f t="shared" si="394"/>
        <v>41923.146018518521</v>
      </c>
      <c r="T3618" s="14">
        <f t="shared" si="395"/>
        <v>41960.124305555553</v>
      </c>
      <c r="U3618" s="13" t="str">
        <f t="shared" si="396"/>
        <v>Oct</v>
      </c>
      <c r="V3618" t="str">
        <f t="shared" si="397"/>
        <v>Nov</v>
      </c>
      <c r="W3618" t="str">
        <f t="shared" si="398"/>
        <v>2014</v>
      </c>
    </row>
    <row r="3619" spans="1:23" ht="45" x14ac:dyDescent="0.2">
      <c r="A3619">
        <v>3555</v>
      </c>
      <c r="B3619" s="3" t="s">
        <v>3554</v>
      </c>
      <c r="C3619" s="3" t="s">
        <v>7665</v>
      </c>
      <c r="D3619">
        <v>2400</v>
      </c>
      <c r="E3619">
        <v>2400</v>
      </c>
      <c r="F3619" t="s">
        <v>8219</v>
      </c>
      <c r="G3619" t="s">
        <v>8237</v>
      </c>
      <c r="H3619" t="s">
        <v>8249</v>
      </c>
      <c r="I3619">
        <v>1479382594</v>
      </c>
      <c r="J3619">
        <v>1476786994</v>
      </c>
      <c r="K3619" t="b">
        <v>0</v>
      </c>
      <c r="L3619">
        <v>14</v>
      </c>
      <c r="M3619" t="b">
        <v>1</v>
      </c>
      <c r="N3619" t="s">
        <v>8271</v>
      </c>
      <c r="O3619" s="8">
        <f t="shared" si="392"/>
        <v>100</v>
      </c>
      <c r="P3619" s="9">
        <f t="shared" si="393"/>
        <v>171.42857142857142</v>
      </c>
      <c r="Q3619" t="s">
        <v>8317</v>
      </c>
      <c r="R3619" t="s">
        <v>8318</v>
      </c>
      <c r="S3619" s="13">
        <f t="shared" si="394"/>
        <v>42661.233726851853</v>
      </c>
      <c r="T3619" s="14">
        <f t="shared" si="395"/>
        <v>42691.275393518517</v>
      </c>
      <c r="U3619" s="13" t="str">
        <f t="shared" si="396"/>
        <v>Oct</v>
      </c>
      <c r="V3619" t="str">
        <f t="shared" si="397"/>
        <v>Nov</v>
      </c>
      <c r="W3619" t="str">
        <f t="shared" si="398"/>
        <v>2016</v>
      </c>
    </row>
    <row r="3620" spans="1:23" ht="30" x14ac:dyDescent="0.2">
      <c r="A3620">
        <v>3573</v>
      </c>
      <c r="B3620" s="3" t="s">
        <v>3572</v>
      </c>
      <c r="C3620" s="3" t="s">
        <v>7683</v>
      </c>
      <c r="D3620">
        <v>3000</v>
      </c>
      <c r="E3620">
        <v>3084</v>
      </c>
      <c r="F3620" t="s">
        <v>8219</v>
      </c>
      <c r="G3620" t="s">
        <v>8225</v>
      </c>
      <c r="H3620" t="s">
        <v>8247</v>
      </c>
      <c r="I3620">
        <v>1415440846</v>
      </c>
      <c r="J3620">
        <v>1412845246</v>
      </c>
      <c r="K3620" t="b">
        <v>0</v>
      </c>
      <c r="L3620">
        <v>78</v>
      </c>
      <c r="M3620" t="b">
        <v>1</v>
      </c>
      <c r="N3620" t="s">
        <v>8271</v>
      </c>
      <c r="O3620" s="8">
        <f t="shared" si="392"/>
        <v>102.8</v>
      </c>
      <c r="P3620" s="9">
        <f t="shared" si="393"/>
        <v>39.53846153846154</v>
      </c>
      <c r="Q3620" t="s">
        <v>8317</v>
      </c>
      <c r="R3620" t="s">
        <v>8318</v>
      </c>
      <c r="S3620" s="13">
        <f t="shared" si="394"/>
        <v>41921.167199074072</v>
      </c>
      <c r="T3620" s="14">
        <f t="shared" si="395"/>
        <v>41951.208865740737</v>
      </c>
      <c r="U3620" s="13" t="str">
        <f t="shared" si="396"/>
        <v>Oct</v>
      </c>
      <c r="V3620" t="str">
        <f t="shared" si="397"/>
        <v>Nov</v>
      </c>
      <c r="W3620" t="str">
        <f t="shared" si="398"/>
        <v>2014</v>
      </c>
    </row>
    <row r="3621" spans="1:23" ht="45" x14ac:dyDescent="0.2">
      <c r="A3621">
        <v>3574</v>
      </c>
      <c r="B3621" s="3" t="s">
        <v>3573</v>
      </c>
      <c r="C3621" s="3" t="s">
        <v>7684</v>
      </c>
      <c r="D3621">
        <v>5800</v>
      </c>
      <c r="E3621">
        <v>6155</v>
      </c>
      <c r="F3621" t="s">
        <v>8219</v>
      </c>
      <c r="G3621" t="s">
        <v>8224</v>
      </c>
      <c r="H3621" t="s">
        <v>8246</v>
      </c>
      <c r="I3621">
        <v>1415921848</v>
      </c>
      <c r="J3621">
        <v>1413326248</v>
      </c>
      <c r="K3621" t="b">
        <v>0</v>
      </c>
      <c r="L3621">
        <v>45</v>
      </c>
      <c r="M3621" t="b">
        <v>1</v>
      </c>
      <c r="N3621" t="s">
        <v>8271</v>
      </c>
      <c r="O3621" s="8">
        <f t="shared" si="392"/>
        <v>106.12068965517241</v>
      </c>
      <c r="P3621" s="9">
        <f t="shared" si="393"/>
        <v>136.77777777777777</v>
      </c>
      <c r="Q3621" t="s">
        <v>8317</v>
      </c>
      <c r="R3621" t="s">
        <v>8318</v>
      </c>
      <c r="S3621" s="13">
        <f t="shared" si="394"/>
        <v>41926.734351851854</v>
      </c>
      <c r="T3621" s="14">
        <f t="shared" si="395"/>
        <v>41956.776018518511</v>
      </c>
      <c r="U3621" s="13" t="str">
        <f t="shared" si="396"/>
        <v>Oct</v>
      </c>
      <c r="V3621" t="str">
        <f t="shared" si="397"/>
        <v>Nov</v>
      </c>
      <c r="W3621" t="str">
        <f t="shared" si="398"/>
        <v>2014</v>
      </c>
    </row>
    <row r="3622" spans="1:23" ht="45" x14ac:dyDescent="0.2">
      <c r="A3622">
        <v>3576</v>
      </c>
      <c r="B3622" s="3" t="s">
        <v>3575</v>
      </c>
      <c r="C3622" s="3" t="s">
        <v>7686</v>
      </c>
      <c r="D3622">
        <v>100</v>
      </c>
      <c r="E3622">
        <v>100</v>
      </c>
      <c r="F3622" t="s">
        <v>8219</v>
      </c>
      <c r="G3622" t="s">
        <v>8224</v>
      </c>
      <c r="H3622" t="s">
        <v>8246</v>
      </c>
      <c r="I3622">
        <v>1480947054</v>
      </c>
      <c r="J3622">
        <v>1475759454</v>
      </c>
      <c r="K3622" t="b">
        <v>0</v>
      </c>
      <c r="L3622">
        <v>5</v>
      </c>
      <c r="M3622" t="b">
        <v>1</v>
      </c>
      <c r="N3622" t="s">
        <v>8271</v>
      </c>
      <c r="O3622" s="8">
        <f t="shared" si="392"/>
        <v>100</v>
      </c>
      <c r="P3622" s="9">
        <f t="shared" si="393"/>
        <v>20</v>
      </c>
      <c r="Q3622" t="s">
        <v>8317</v>
      </c>
      <c r="R3622" t="s">
        <v>8318</v>
      </c>
      <c r="S3622" s="13">
        <f t="shared" si="394"/>
        <v>42649.340902777774</v>
      </c>
      <c r="T3622" s="14">
        <f t="shared" si="395"/>
        <v>42709.382569444446</v>
      </c>
      <c r="U3622" s="13" t="str">
        <f t="shared" si="396"/>
        <v>Oct</v>
      </c>
      <c r="V3622" t="str">
        <f t="shared" si="397"/>
        <v>Dec</v>
      </c>
      <c r="W3622" t="str">
        <f t="shared" si="398"/>
        <v>2016</v>
      </c>
    </row>
    <row r="3623" spans="1:23" ht="45" x14ac:dyDescent="0.2">
      <c r="A3623">
        <v>3603</v>
      </c>
      <c r="B3623" s="3" t="s">
        <v>3602</v>
      </c>
      <c r="C3623" s="3" t="s">
        <v>7713</v>
      </c>
      <c r="D3623">
        <v>1500</v>
      </c>
      <c r="E3623">
        <v>2560</v>
      </c>
      <c r="F3623" t="s">
        <v>8219</v>
      </c>
      <c r="G3623" t="s">
        <v>8224</v>
      </c>
      <c r="H3623" t="s">
        <v>8246</v>
      </c>
      <c r="I3623">
        <v>1446759880</v>
      </c>
      <c r="J3623">
        <v>1444164280</v>
      </c>
      <c r="K3623" t="b">
        <v>0</v>
      </c>
      <c r="L3623">
        <v>57</v>
      </c>
      <c r="M3623" t="b">
        <v>1</v>
      </c>
      <c r="N3623" t="s">
        <v>8271</v>
      </c>
      <c r="O3623" s="8">
        <f t="shared" si="392"/>
        <v>170.66666666666669</v>
      </c>
      <c r="P3623" s="9">
        <f t="shared" si="393"/>
        <v>44.912280701754383</v>
      </c>
      <c r="Q3623" t="s">
        <v>8317</v>
      </c>
      <c r="R3623" t="s">
        <v>8318</v>
      </c>
      <c r="S3623" s="13">
        <f t="shared" si="394"/>
        <v>42283.656018518515</v>
      </c>
      <c r="T3623" s="14">
        <f t="shared" si="395"/>
        <v>42313.697685185187</v>
      </c>
      <c r="U3623" s="13" t="str">
        <f t="shared" si="396"/>
        <v>Oct</v>
      </c>
      <c r="V3623" t="str">
        <f t="shared" si="397"/>
        <v>Nov</v>
      </c>
      <c r="W3623" t="str">
        <f t="shared" si="398"/>
        <v>2015</v>
      </c>
    </row>
    <row r="3624" spans="1:23" ht="45" x14ac:dyDescent="0.2">
      <c r="A3624">
        <v>3619</v>
      </c>
      <c r="B3624" s="3" t="s">
        <v>3617</v>
      </c>
      <c r="C3624" s="3" t="s">
        <v>7729</v>
      </c>
      <c r="D3624">
        <v>1000</v>
      </c>
      <c r="E3624">
        <v>1130</v>
      </c>
      <c r="F3624" t="s">
        <v>8219</v>
      </c>
      <c r="G3624" t="s">
        <v>8224</v>
      </c>
      <c r="H3624" t="s">
        <v>8246</v>
      </c>
      <c r="I3624">
        <v>1479592800</v>
      </c>
      <c r="J3624">
        <v>1476760226</v>
      </c>
      <c r="K3624" t="b">
        <v>0</v>
      </c>
      <c r="L3624">
        <v>17</v>
      </c>
      <c r="M3624" t="b">
        <v>1</v>
      </c>
      <c r="N3624" t="s">
        <v>8271</v>
      </c>
      <c r="O3624" s="8">
        <f t="shared" si="392"/>
        <v>112.99999999999999</v>
      </c>
      <c r="P3624" s="9">
        <f t="shared" si="393"/>
        <v>66.470588235294116</v>
      </c>
      <c r="Q3624" t="s">
        <v>8317</v>
      </c>
      <c r="R3624" t="s">
        <v>8318</v>
      </c>
      <c r="S3624" s="13">
        <f t="shared" si="394"/>
        <v>42660.923912037033</v>
      </c>
      <c r="T3624" s="14">
        <f t="shared" si="395"/>
        <v>42693.708333333336</v>
      </c>
      <c r="U3624" s="13" t="str">
        <f t="shared" si="396"/>
        <v>Oct</v>
      </c>
      <c r="V3624" t="str">
        <f t="shared" si="397"/>
        <v>Nov</v>
      </c>
      <c r="W3624" t="str">
        <f t="shared" si="398"/>
        <v>2016</v>
      </c>
    </row>
    <row r="3625" spans="1:23" ht="45" x14ac:dyDescent="0.2">
      <c r="A3625">
        <v>3663</v>
      </c>
      <c r="B3625" s="3" t="s">
        <v>3660</v>
      </c>
      <c r="C3625" s="3" t="s">
        <v>7773</v>
      </c>
      <c r="D3625">
        <v>225</v>
      </c>
      <c r="E3625">
        <v>234</v>
      </c>
      <c r="F3625" t="s">
        <v>8219</v>
      </c>
      <c r="G3625" t="s">
        <v>8225</v>
      </c>
      <c r="H3625" t="s">
        <v>8247</v>
      </c>
      <c r="I3625">
        <v>1482321030</v>
      </c>
      <c r="J3625">
        <v>1477133430</v>
      </c>
      <c r="K3625" t="b">
        <v>0</v>
      </c>
      <c r="L3625">
        <v>9</v>
      </c>
      <c r="M3625" t="b">
        <v>1</v>
      </c>
      <c r="N3625" t="s">
        <v>8271</v>
      </c>
      <c r="O3625" s="8">
        <f t="shared" si="392"/>
        <v>104</v>
      </c>
      <c r="P3625" s="9">
        <f t="shared" si="393"/>
        <v>26</v>
      </c>
      <c r="Q3625" t="s">
        <v>8317</v>
      </c>
      <c r="R3625" t="s">
        <v>8318</v>
      </c>
      <c r="S3625" s="13">
        <f t="shared" si="394"/>
        <v>42665.243402777771</v>
      </c>
      <c r="T3625" s="14">
        <f t="shared" si="395"/>
        <v>42725.285069444442</v>
      </c>
      <c r="U3625" s="13" t="str">
        <f t="shared" si="396"/>
        <v>Oct</v>
      </c>
      <c r="V3625" t="str">
        <f t="shared" si="397"/>
        <v>Dec</v>
      </c>
      <c r="W3625" t="str">
        <f t="shared" si="398"/>
        <v>2016</v>
      </c>
    </row>
    <row r="3626" spans="1:23" ht="45" x14ac:dyDescent="0.2">
      <c r="A3626">
        <v>3665</v>
      </c>
      <c r="B3626" s="3" t="s">
        <v>3662</v>
      </c>
      <c r="C3626" s="3" t="s">
        <v>7775</v>
      </c>
      <c r="D3626">
        <v>620</v>
      </c>
      <c r="E3626">
        <v>714</v>
      </c>
      <c r="F3626" t="s">
        <v>8219</v>
      </c>
      <c r="G3626" t="s">
        <v>8230</v>
      </c>
      <c r="H3626" t="s">
        <v>8249</v>
      </c>
      <c r="I3626">
        <v>1446062040</v>
      </c>
      <c r="J3626">
        <v>1445109822</v>
      </c>
      <c r="K3626" t="b">
        <v>0</v>
      </c>
      <c r="L3626">
        <v>14</v>
      </c>
      <c r="M3626" t="b">
        <v>1</v>
      </c>
      <c r="N3626" t="s">
        <v>8271</v>
      </c>
      <c r="O3626" s="8">
        <f t="shared" si="392"/>
        <v>115.16129032258064</v>
      </c>
      <c r="P3626" s="9">
        <f t="shared" si="393"/>
        <v>51</v>
      </c>
      <c r="Q3626" t="s">
        <v>8317</v>
      </c>
      <c r="R3626" t="s">
        <v>8318</v>
      </c>
      <c r="S3626" s="13">
        <f t="shared" si="394"/>
        <v>42294.59979166666</v>
      </c>
      <c r="T3626" s="14">
        <f t="shared" si="395"/>
        <v>42305.620833333327</v>
      </c>
      <c r="U3626" s="13" t="str">
        <f t="shared" si="396"/>
        <v>Oct</v>
      </c>
      <c r="V3626" t="str">
        <f t="shared" si="397"/>
        <v>Oct</v>
      </c>
      <c r="W3626" t="str">
        <f t="shared" si="398"/>
        <v>2015</v>
      </c>
    </row>
    <row r="3627" spans="1:23" ht="45" x14ac:dyDescent="0.2">
      <c r="A3627">
        <v>3673</v>
      </c>
      <c r="B3627" s="3" t="s">
        <v>3670</v>
      </c>
      <c r="C3627" s="3" t="s">
        <v>7783</v>
      </c>
      <c r="D3627">
        <v>4000</v>
      </c>
      <c r="E3627">
        <v>4545</v>
      </c>
      <c r="F3627" t="s">
        <v>8219</v>
      </c>
      <c r="G3627" t="s">
        <v>8225</v>
      </c>
      <c r="H3627" t="s">
        <v>8247</v>
      </c>
      <c r="I3627">
        <v>1415191920</v>
      </c>
      <c r="J3627">
        <v>1412233497</v>
      </c>
      <c r="K3627" t="b">
        <v>0</v>
      </c>
      <c r="L3627">
        <v>114</v>
      </c>
      <c r="M3627" t="b">
        <v>1</v>
      </c>
      <c r="N3627" t="s">
        <v>8271</v>
      </c>
      <c r="O3627" s="8">
        <f t="shared" si="392"/>
        <v>113.625</v>
      </c>
      <c r="P3627" s="9">
        <f t="shared" si="393"/>
        <v>39.868421052631582</v>
      </c>
      <c r="Q3627" t="s">
        <v>8317</v>
      </c>
      <c r="R3627" t="s">
        <v>8318</v>
      </c>
      <c r="S3627" s="13">
        <f t="shared" si="394"/>
        <v>41914.086770833332</v>
      </c>
      <c r="T3627" s="14">
        <f t="shared" si="395"/>
        <v>41948.327777777777</v>
      </c>
      <c r="U3627" s="13" t="str">
        <f t="shared" si="396"/>
        <v>Oct</v>
      </c>
      <c r="V3627" t="str">
        <f t="shared" si="397"/>
        <v>Nov</v>
      </c>
      <c r="W3627" t="str">
        <f t="shared" si="398"/>
        <v>2014</v>
      </c>
    </row>
    <row r="3628" spans="1:23" ht="45" x14ac:dyDescent="0.2">
      <c r="A3628">
        <v>3690</v>
      </c>
      <c r="B3628" s="3" t="s">
        <v>3687</v>
      </c>
      <c r="C3628" s="3" t="s">
        <v>7800</v>
      </c>
      <c r="D3628">
        <v>1500</v>
      </c>
      <c r="E3628">
        <v>1800</v>
      </c>
      <c r="F3628" t="s">
        <v>8219</v>
      </c>
      <c r="G3628" t="s">
        <v>8224</v>
      </c>
      <c r="H3628" t="s">
        <v>8246</v>
      </c>
      <c r="I3628">
        <v>1417101683</v>
      </c>
      <c r="J3628">
        <v>1414506083</v>
      </c>
      <c r="K3628" t="b">
        <v>0</v>
      </c>
      <c r="L3628">
        <v>31</v>
      </c>
      <c r="M3628" t="b">
        <v>1</v>
      </c>
      <c r="N3628" t="s">
        <v>8271</v>
      </c>
      <c r="O3628" s="8">
        <f t="shared" si="392"/>
        <v>120</v>
      </c>
      <c r="P3628" s="9">
        <f t="shared" si="393"/>
        <v>58.064516129032256</v>
      </c>
      <c r="Q3628" t="s">
        <v>8317</v>
      </c>
      <c r="R3628" t="s">
        <v>8318</v>
      </c>
      <c r="S3628" s="13">
        <f t="shared" si="394"/>
        <v>41940.38984953703</v>
      </c>
      <c r="T3628" s="14">
        <f t="shared" si="395"/>
        <v>41970.431516203702</v>
      </c>
      <c r="U3628" s="13" t="str">
        <f t="shared" si="396"/>
        <v>Oct</v>
      </c>
      <c r="V3628" t="str">
        <f t="shared" si="397"/>
        <v>Nov</v>
      </c>
      <c r="W3628" t="str">
        <f t="shared" si="398"/>
        <v>2014</v>
      </c>
    </row>
    <row r="3629" spans="1:23" ht="45" x14ac:dyDescent="0.2">
      <c r="A3629">
        <v>3693</v>
      </c>
      <c r="B3629" s="3" t="s">
        <v>3690</v>
      </c>
      <c r="C3629" s="3" t="s">
        <v>7803</v>
      </c>
      <c r="D3629">
        <v>333</v>
      </c>
      <c r="E3629">
        <v>430</v>
      </c>
      <c r="F3629" t="s">
        <v>8219</v>
      </c>
      <c r="G3629" t="s">
        <v>8225</v>
      </c>
      <c r="H3629" t="s">
        <v>8247</v>
      </c>
      <c r="I3629">
        <v>1448922600</v>
      </c>
      <c r="J3629">
        <v>1446352529</v>
      </c>
      <c r="K3629" t="b">
        <v>0</v>
      </c>
      <c r="L3629">
        <v>14</v>
      </c>
      <c r="M3629" t="b">
        <v>1</v>
      </c>
      <c r="N3629" t="s">
        <v>8271</v>
      </c>
      <c r="O3629" s="8">
        <f t="shared" si="392"/>
        <v>129.12912912912913</v>
      </c>
      <c r="P3629" s="9">
        <f t="shared" si="393"/>
        <v>30.714285714285715</v>
      </c>
      <c r="Q3629" t="s">
        <v>8317</v>
      </c>
      <c r="R3629" t="s">
        <v>8318</v>
      </c>
      <c r="S3629" s="13">
        <f t="shared" si="394"/>
        <v>42308.98297453703</v>
      </c>
      <c r="T3629" s="14">
        <f t="shared" si="395"/>
        <v>42338.729166666664</v>
      </c>
      <c r="U3629" s="13" t="str">
        <f t="shared" si="396"/>
        <v>Oct</v>
      </c>
      <c r="V3629" t="str">
        <f t="shared" si="397"/>
        <v>Nov</v>
      </c>
      <c r="W3629" t="str">
        <f t="shared" si="398"/>
        <v>2015</v>
      </c>
    </row>
    <row r="3630" spans="1:23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92"/>
        <v>0</v>
      </c>
      <c r="P3630" s="9">
        <f t="shared" si="393"/>
        <v>0</v>
      </c>
      <c r="Q3630" t="s">
        <v>8317</v>
      </c>
      <c r="R3630" t="s">
        <v>8359</v>
      </c>
      <c r="S3630" s="13">
        <f t="shared" si="394"/>
        <v>42291.6249537037</v>
      </c>
      <c r="T3630" s="14">
        <f t="shared" si="395"/>
        <v>42351.666620370372</v>
      </c>
      <c r="U3630" s="13" t="str">
        <f t="shared" si="396"/>
        <v>Oct</v>
      </c>
      <c r="V3630" t="str">
        <f t="shared" si="397"/>
        <v>Dec</v>
      </c>
      <c r="W3630" t="str">
        <f t="shared" si="398"/>
        <v>2015</v>
      </c>
    </row>
    <row r="3631" spans="1:23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92"/>
        <v>1.9999999999999998E-4</v>
      </c>
      <c r="P3631" s="9">
        <f t="shared" si="393"/>
        <v>1</v>
      </c>
      <c r="Q3631" t="s">
        <v>8317</v>
      </c>
      <c r="R3631" t="s">
        <v>8359</v>
      </c>
      <c r="S3631" s="13">
        <f t="shared" si="394"/>
        <v>42436.886157407404</v>
      </c>
      <c r="T3631" s="14">
        <f t="shared" si="395"/>
        <v>42495.499999999993</v>
      </c>
      <c r="U3631" s="13" t="str">
        <f t="shared" si="396"/>
        <v>Mar</v>
      </c>
      <c r="V3631" t="str">
        <f t="shared" si="397"/>
        <v>May</v>
      </c>
      <c r="W3631" t="str">
        <f t="shared" si="398"/>
        <v>2016</v>
      </c>
    </row>
    <row r="3632" spans="1:23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92"/>
        <v>3.3333333333333333E-2</v>
      </c>
      <c r="P3632" s="9">
        <f t="shared" si="393"/>
        <v>1</v>
      </c>
      <c r="Q3632" t="s">
        <v>8317</v>
      </c>
      <c r="R3632" t="s">
        <v>8359</v>
      </c>
      <c r="S3632" s="13">
        <f t="shared" si="394"/>
        <v>41942.638773148145</v>
      </c>
      <c r="T3632" s="14">
        <f t="shared" si="395"/>
        <v>41972.680439814816</v>
      </c>
      <c r="U3632" s="13" t="str">
        <f t="shared" si="396"/>
        <v>Oct</v>
      </c>
      <c r="V3632" t="str">
        <f t="shared" si="397"/>
        <v>Nov</v>
      </c>
      <c r="W3632" t="str">
        <f t="shared" si="398"/>
        <v>2014</v>
      </c>
    </row>
    <row r="3633" spans="1:23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92"/>
        <v>51.023391812865491</v>
      </c>
      <c r="P3633" s="9">
        <f t="shared" si="393"/>
        <v>147.88135593220338</v>
      </c>
      <c r="Q3633" t="s">
        <v>8317</v>
      </c>
      <c r="R3633" t="s">
        <v>8359</v>
      </c>
      <c r="S3633" s="13">
        <f t="shared" si="394"/>
        <v>41880.54510416666</v>
      </c>
      <c r="T3633" s="14">
        <f t="shared" si="395"/>
        <v>41904.957638888889</v>
      </c>
      <c r="U3633" s="13" t="str">
        <f t="shared" si="396"/>
        <v>Aug</v>
      </c>
      <c r="V3633" t="str">
        <f t="shared" si="397"/>
        <v>Sep</v>
      </c>
      <c r="W3633" t="str">
        <f t="shared" si="398"/>
        <v>2014</v>
      </c>
    </row>
    <row r="3634" spans="1:23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92"/>
        <v>20</v>
      </c>
      <c r="P3634" s="9">
        <f t="shared" si="393"/>
        <v>100</v>
      </c>
      <c r="Q3634" t="s">
        <v>8317</v>
      </c>
      <c r="R3634" t="s">
        <v>8359</v>
      </c>
      <c r="S3634" s="13">
        <f t="shared" si="394"/>
        <v>41946.728576388887</v>
      </c>
      <c r="T3634" s="14">
        <f t="shared" si="395"/>
        <v>41966.728576388887</v>
      </c>
      <c r="U3634" s="13" t="str">
        <f t="shared" si="396"/>
        <v>Nov</v>
      </c>
      <c r="V3634" t="str">
        <f t="shared" si="397"/>
        <v>Nov</v>
      </c>
      <c r="W3634" t="str">
        <f t="shared" si="398"/>
        <v>2014</v>
      </c>
    </row>
    <row r="3635" spans="1:23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92"/>
        <v>35.24</v>
      </c>
      <c r="P3635" s="9">
        <f t="shared" si="393"/>
        <v>56.838709677419352</v>
      </c>
      <c r="Q3635" t="s">
        <v>8317</v>
      </c>
      <c r="R3635" t="s">
        <v>8359</v>
      </c>
      <c r="S3635" s="13">
        <f t="shared" si="394"/>
        <v>42649.415127314809</v>
      </c>
      <c r="T3635" s="14">
        <f t="shared" si="395"/>
        <v>42692.833333333336</v>
      </c>
      <c r="U3635" s="13" t="str">
        <f t="shared" si="396"/>
        <v>Oct</v>
      </c>
      <c r="V3635" t="str">
        <f t="shared" si="397"/>
        <v>Nov</v>
      </c>
      <c r="W3635" t="str">
        <f t="shared" si="398"/>
        <v>2016</v>
      </c>
    </row>
    <row r="3636" spans="1:23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92"/>
        <v>4.246666666666667</v>
      </c>
      <c r="P3636" s="9">
        <f t="shared" si="393"/>
        <v>176.94444444444446</v>
      </c>
      <c r="Q3636" t="s">
        <v>8317</v>
      </c>
      <c r="R3636" t="s">
        <v>8359</v>
      </c>
      <c r="S3636" s="13">
        <f t="shared" si="394"/>
        <v>42700.958032407405</v>
      </c>
      <c r="T3636" s="14">
        <f t="shared" si="395"/>
        <v>42748.957638888889</v>
      </c>
      <c r="U3636" s="13" t="str">
        <f t="shared" si="396"/>
        <v>Nov</v>
      </c>
      <c r="V3636" t="str">
        <f t="shared" si="397"/>
        <v>Jan</v>
      </c>
      <c r="W3636" t="str">
        <f t="shared" si="398"/>
        <v>2016</v>
      </c>
    </row>
    <row r="3637" spans="1:23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92"/>
        <v>36.457142857142856</v>
      </c>
      <c r="P3637" s="9">
        <f t="shared" si="393"/>
        <v>127.6</v>
      </c>
      <c r="Q3637" t="s">
        <v>8317</v>
      </c>
      <c r="R3637" t="s">
        <v>8359</v>
      </c>
      <c r="S3637" s="13">
        <f t="shared" si="394"/>
        <v>42450.674490740734</v>
      </c>
      <c r="T3637" s="14">
        <f t="shared" si="395"/>
        <v>42480.674490740734</v>
      </c>
      <c r="U3637" s="13" t="str">
        <f t="shared" si="396"/>
        <v>Mar</v>
      </c>
      <c r="V3637" t="str">
        <f t="shared" si="397"/>
        <v>Apr</v>
      </c>
      <c r="W3637" t="str">
        <f t="shared" si="398"/>
        <v>2016</v>
      </c>
    </row>
    <row r="3638" spans="1:23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92"/>
        <v>0</v>
      </c>
      <c r="P3638" s="9">
        <f t="shared" si="393"/>
        <v>0</v>
      </c>
      <c r="Q3638" t="s">
        <v>8317</v>
      </c>
      <c r="R3638" t="s">
        <v>8359</v>
      </c>
      <c r="S3638" s="13">
        <f t="shared" si="394"/>
        <v>42226.486446759256</v>
      </c>
      <c r="T3638" s="14">
        <f t="shared" si="395"/>
        <v>42261.486446759256</v>
      </c>
      <c r="U3638" s="13" t="str">
        <f t="shared" si="396"/>
        <v>Aug</v>
      </c>
      <c r="V3638" t="str">
        <f t="shared" si="397"/>
        <v>Sep</v>
      </c>
      <c r="W3638" t="str">
        <f t="shared" si="398"/>
        <v>2015</v>
      </c>
    </row>
    <row r="3639" spans="1:23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92"/>
        <v>30.866666666666664</v>
      </c>
      <c r="P3639" s="9">
        <f t="shared" si="393"/>
        <v>66.142857142857139</v>
      </c>
      <c r="Q3639" t="s">
        <v>8317</v>
      </c>
      <c r="R3639" t="s">
        <v>8359</v>
      </c>
      <c r="S3639" s="13">
        <f t="shared" si="394"/>
        <v>41975.492303240739</v>
      </c>
      <c r="T3639" s="14">
        <f t="shared" si="395"/>
        <v>42005.492303240739</v>
      </c>
      <c r="U3639" s="13" t="str">
        <f t="shared" si="396"/>
        <v>Dec</v>
      </c>
      <c r="V3639" t="str">
        <f t="shared" si="397"/>
        <v>Jan</v>
      </c>
      <c r="W3639" t="str">
        <f t="shared" si="398"/>
        <v>2014</v>
      </c>
    </row>
    <row r="3640" spans="1:23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92"/>
        <v>6.5454545454545459</v>
      </c>
      <c r="P3640" s="9">
        <f t="shared" si="393"/>
        <v>108</v>
      </c>
      <c r="Q3640" t="s">
        <v>8317</v>
      </c>
      <c r="R3640" t="s">
        <v>8359</v>
      </c>
      <c r="S3640" s="13">
        <f t="shared" si="394"/>
        <v>42053.464490740742</v>
      </c>
      <c r="T3640" s="14">
        <f t="shared" si="395"/>
        <v>42113.42282407407</v>
      </c>
      <c r="U3640" s="13" t="str">
        <f t="shared" si="396"/>
        <v>Feb</v>
      </c>
      <c r="V3640" t="str">
        <f t="shared" si="397"/>
        <v>Apr</v>
      </c>
      <c r="W3640" t="str">
        <f t="shared" si="398"/>
        <v>2015</v>
      </c>
    </row>
    <row r="3641" spans="1:23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92"/>
        <v>4.0000000000000001E-3</v>
      </c>
      <c r="P3641" s="9">
        <f t="shared" si="393"/>
        <v>1</v>
      </c>
      <c r="Q3641" t="s">
        <v>8317</v>
      </c>
      <c r="R3641" t="s">
        <v>8359</v>
      </c>
      <c r="S3641" s="13">
        <f t="shared" si="394"/>
        <v>42590.468819444439</v>
      </c>
      <c r="T3641" s="14">
        <f t="shared" si="395"/>
        <v>42650.424305555549</v>
      </c>
      <c r="U3641" s="13" t="str">
        <f t="shared" si="396"/>
        <v>Aug</v>
      </c>
      <c r="V3641" t="str">
        <f t="shared" si="397"/>
        <v>Oct</v>
      </c>
      <c r="W3641" t="str">
        <f t="shared" si="398"/>
        <v>2016</v>
      </c>
    </row>
    <row r="3642" spans="1:23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92"/>
        <v>5.5</v>
      </c>
      <c r="P3642" s="9">
        <f t="shared" si="393"/>
        <v>18.333333333333332</v>
      </c>
      <c r="Q3642" t="s">
        <v>8317</v>
      </c>
      <c r="R3642" t="s">
        <v>8359</v>
      </c>
      <c r="S3642" s="13">
        <f t="shared" si="394"/>
        <v>42104.573263888888</v>
      </c>
      <c r="T3642" s="14">
        <f t="shared" si="395"/>
        <v>42134.573263888888</v>
      </c>
      <c r="U3642" s="13" t="str">
        <f t="shared" si="396"/>
        <v>Apr</v>
      </c>
      <c r="V3642" t="str">
        <f t="shared" si="397"/>
        <v>May</v>
      </c>
      <c r="W3642" t="str">
        <f t="shared" si="398"/>
        <v>2015</v>
      </c>
    </row>
    <row r="3643" spans="1:23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92"/>
        <v>0</v>
      </c>
      <c r="P3643" s="9">
        <f t="shared" si="393"/>
        <v>0</v>
      </c>
      <c r="Q3643" t="s">
        <v>8317</v>
      </c>
      <c r="R3643" t="s">
        <v>8359</v>
      </c>
      <c r="S3643" s="13">
        <f t="shared" si="394"/>
        <v>41899.41873842592</v>
      </c>
      <c r="T3643" s="14">
        <f t="shared" si="395"/>
        <v>41917</v>
      </c>
      <c r="U3643" s="13" t="str">
        <f t="shared" si="396"/>
        <v>Sep</v>
      </c>
      <c r="V3643" t="str">
        <f t="shared" si="397"/>
        <v>Oct</v>
      </c>
      <c r="W3643" t="str">
        <f t="shared" si="398"/>
        <v>2014</v>
      </c>
    </row>
    <row r="3644" spans="1:23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92"/>
        <v>2.1428571428571428</v>
      </c>
      <c r="P3644" s="9">
        <f t="shared" si="393"/>
        <v>7.5</v>
      </c>
      <c r="Q3644" t="s">
        <v>8317</v>
      </c>
      <c r="R3644" t="s">
        <v>8359</v>
      </c>
      <c r="S3644" s="13">
        <f t="shared" si="394"/>
        <v>42297.607951388891</v>
      </c>
      <c r="T3644" s="14">
        <f t="shared" si="395"/>
        <v>42338.499999999993</v>
      </c>
      <c r="U3644" s="13" t="str">
        <f t="shared" si="396"/>
        <v>Oct</v>
      </c>
      <c r="V3644" t="str">
        <f t="shared" si="397"/>
        <v>Nov</v>
      </c>
      <c r="W3644" t="str">
        <f t="shared" si="398"/>
        <v>2015</v>
      </c>
    </row>
    <row r="3645" spans="1:23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92"/>
        <v>0</v>
      </c>
      <c r="P3645" s="9">
        <f t="shared" si="393"/>
        <v>0</v>
      </c>
      <c r="Q3645" t="s">
        <v>8317</v>
      </c>
      <c r="R3645" t="s">
        <v>8359</v>
      </c>
      <c r="S3645" s="13">
        <f t="shared" si="394"/>
        <v>42284.935636574075</v>
      </c>
      <c r="T3645" s="14">
        <f t="shared" si="395"/>
        <v>42324.977303240739</v>
      </c>
      <c r="U3645" s="13" t="str">
        <f t="shared" si="396"/>
        <v>Oct</v>
      </c>
      <c r="V3645" t="str">
        <f t="shared" si="397"/>
        <v>Nov</v>
      </c>
      <c r="W3645" t="str">
        <f t="shared" si="398"/>
        <v>2015</v>
      </c>
    </row>
    <row r="3646" spans="1:23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92"/>
        <v>16.420000000000002</v>
      </c>
      <c r="P3646" s="9">
        <f t="shared" si="393"/>
        <v>68.416666666666671</v>
      </c>
      <c r="Q3646" t="s">
        <v>8317</v>
      </c>
      <c r="R3646" t="s">
        <v>8359</v>
      </c>
      <c r="S3646" s="13">
        <f t="shared" si="394"/>
        <v>42409.033414351848</v>
      </c>
      <c r="T3646" s="14">
        <f t="shared" si="395"/>
        <v>42436.999305555553</v>
      </c>
      <c r="U3646" s="13" t="str">
        <f t="shared" si="396"/>
        <v>Feb</v>
      </c>
      <c r="V3646" t="str">
        <f t="shared" si="397"/>
        <v>Mar</v>
      </c>
      <c r="W3646" t="str">
        <f t="shared" si="398"/>
        <v>2016</v>
      </c>
    </row>
    <row r="3647" spans="1:23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92"/>
        <v>0.1</v>
      </c>
      <c r="P3647" s="9">
        <f t="shared" si="393"/>
        <v>1</v>
      </c>
      <c r="Q3647" t="s">
        <v>8317</v>
      </c>
      <c r="R3647" t="s">
        <v>8359</v>
      </c>
      <c r="S3647" s="13">
        <f t="shared" si="394"/>
        <v>42665.762013888881</v>
      </c>
      <c r="T3647" s="14">
        <f t="shared" si="395"/>
        <v>42695.803680555553</v>
      </c>
      <c r="U3647" s="13" t="str">
        <f t="shared" si="396"/>
        <v>Oct</v>
      </c>
      <c r="V3647" t="str">
        <f t="shared" si="397"/>
        <v>Nov</v>
      </c>
      <c r="W3647" t="str">
        <f t="shared" si="398"/>
        <v>2016</v>
      </c>
    </row>
    <row r="3648" spans="1:23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92"/>
        <v>4.8099999999999996</v>
      </c>
      <c r="P3648" s="9">
        <f t="shared" si="393"/>
        <v>60.125</v>
      </c>
      <c r="Q3648" t="s">
        <v>8317</v>
      </c>
      <c r="R3648" t="s">
        <v>8359</v>
      </c>
      <c r="S3648" s="13">
        <f t="shared" si="394"/>
        <v>42140.21298611111</v>
      </c>
      <c r="T3648" s="14">
        <f t="shared" si="395"/>
        <v>42171.770833333336</v>
      </c>
      <c r="U3648" s="13" t="str">
        <f t="shared" si="396"/>
        <v>May</v>
      </c>
      <c r="V3648" t="str">
        <f t="shared" si="397"/>
        <v>Jun</v>
      </c>
      <c r="W3648" t="str">
        <f t="shared" si="398"/>
        <v>2015</v>
      </c>
    </row>
    <row r="3649" spans="1:23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92"/>
        <v>6</v>
      </c>
      <c r="P3649" s="9">
        <f t="shared" si="393"/>
        <v>15</v>
      </c>
      <c r="Q3649" t="s">
        <v>8317</v>
      </c>
      <c r="R3649" t="s">
        <v>8359</v>
      </c>
      <c r="S3649" s="13">
        <f t="shared" si="394"/>
        <v>42598.540821759256</v>
      </c>
      <c r="T3649" s="14">
        <f t="shared" si="395"/>
        <v>42643.540821759256</v>
      </c>
      <c r="U3649" s="13" t="str">
        <f t="shared" si="396"/>
        <v>Aug</v>
      </c>
      <c r="V3649" t="str">
        <f t="shared" si="397"/>
        <v>Sep</v>
      </c>
      <c r="W3649" t="str">
        <f t="shared" si="398"/>
        <v>2016</v>
      </c>
    </row>
    <row r="3650" spans="1:23" ht="45" x14ac:dyDescent="0.2">
      <c r="A3650">
        <v>3721</v>
      </c>
      <c r="B3650" s="3" t="s">
        <v>3718</v>
      </c>
      <c r="C3650" s="3" t="s">
        <v>7831</v>
      </c>
      <c r="D3650">
        <v>5000</v>
      </c>
      <c r="E3650">
        <v>5040</v>
      </c>
      <c r="F3650" t="s">
        <v>8219</v>
      </c>
      <c r="G3650" t="s">
        <v>8224</v>
      </c>
      <c r="H3650" t="s">
        <v>8246</v>
      </c>
      <c r="I3650">
        <v>1415230084</v>
      </c>
      <c r="J3650">
        <v>1413412084</v>
      </c>
      <c r="K3650" t="b">
        <v>0</v>
      </c>
      <c r="L3650">
        <v>44</v>
      </c>
      <c r="M3650" t="b">
        <v>1</v>
      </c>
      <c r="N3650" t="s">
        <v>8271</v>
      </c>
      <c r="O3650" s="8">
        <f t="shared" ref="O3650:O3713" si="399">(E3650/D3650)*100</f>
        <v>100.8</v>
      </c>
      <c r="P3650" s="9">
        <f t="shared" ref="P3650:P3713" si="400">IFERROR(E3650/L3650,0)</f>
        <v>114.54545454545455</v>
      </c>
      <c r="Q3650" t="s">
        <v>8317</v>
      </c>
      <c r="R3650" t="s">
        <v>8318</v>
      </c>
      <c r="S3650" s="13">
        <f t="shared" ref="S3650:S3713" si="401">(J3650/86400)+25569+(-5/24)</f>
        <v>41927.727824074071</v>
      </c>
      <c r="T3650" s="14">
        <f t="shared" ref="T3650:T3713" si="402">(I3650/86400)+25569+(-5/24)</f>
        <v>41948.769490740735</v>
      </c>
      <c r="U3650" s="13" t="str">
        <f t="shared" ref="U3650:U3713" si="403">TEXT((S3650),"mmm")</f>
        <v>Oct</v>
      </c>
      <c r="V3650" t="str">
        <f t="shared" ref="V3650:V3713" si="404">TEXT((T3650),"mmm")</f>
        <v>Nov</v>
      </c>
      <c r="W3650" t="str">
        <f t="shared" ref="W3650:W3713" si="405">TEXT((S3650),"yyyy")</f>
        <v>2014</v>
      </c>
    </row>
    <row r="3651" spans="1:23" ht="30" x14ac:dyDescent="0.2">
      <c r="A3651">
        <v>3723</v>
      </c>
      <c r="B3651" s="3" t="s">
        <v>3720</v>
      </c>
      <c r="C3651" s="3" t="s">
        <v>7833</v>
      </c>
      <c r="D3651">
        <v>4500</v>
      </c>
      <c r="E3651">
        <v>4592</v>
      </c>
      <c r="F3651" t="s">
        <v>8219</v>
      </c>
      <c r="G3651" t="s">
        <v>8225</v>
      </c>
      <c r="H3651" t="s">
        <v>8247</v>
      </c>
      <c r="I3651">
        <v>1417374262</v>
      </c>
      <c r="J3651">
        <v>1414778662</v>
      </c>
      <c r="K3651" t="b">
        <v>0</v>
      </c>
      <c r="L3651">
        <v>63</v>
      </c>
      <c r="M3651" t="b">
        <v>1</v>
      </c>
      <c r="N3651" t="s">
        <v>8271</v>
      </c>
      <c r="O3651" s="8">
        <f t="shared" si="399"/>
        <v>102.04444444444445</v>
      </c>
      <c r="P3651" s="9">
        <f t="shared" si="400"/>
        <v>72.888888888888886</v>
      </c>
      <c r="Q3651" t="s">
        <v>8317</v>
      </c>
      <c r="R3651" t="s">
        <v>8318</v>
      </c>
      <c r="S3651" s="13">
        <f t="shared" si="401"/>
        <v>41943.544699074067</v>
      </c>
      <c r="T3651" s="14">
        <f t="shared" si="402"/>
        <v>41973.586365740739</v>
      </c>
      <c r="U3651" s="13" t="str">
        <f t="shared" si="403"/>
        <v>Oct</v>
      </c>
      <c r="V3651" t="str">
        <f t="shared" si="404"/>
        <v>Nov</v>
      </c>
      <c r="W3651" t="str">
        <f t="shared" si="405"/>
        <v>2014</v>
      </c>
    </row>
    <row r="3652" spans="1:23" ht="30" x14ac:dyDescent="0.2">
      <c r="A3652">
        <v>3773</v>
      </c>
      <c r="B3652" s="3" t="s">
        <v>3770</v>
      </c>
      <c r="C3652" s="3" t="s">
        <v>7883</v>
      </c>
      <c r="D3652">
        <v>5000</v>
      </c>
      <c r="E3652">
        <v>5410</v>
      </c>
      <c r="F3652" t="s">
        <v>8219</v>
      </c>
      <c r="G3652" t="s">
        <v>8224</v>
      </c>
      <c r="H3652" t="s">
        <v>8246</v>
      </c>
      <c r="I3652">
        <v>1479175680</v>
      </c>
      <c r="J3652">
        <v>1476317247</v>
      </c>
      <c r="K3652" t="b">
        <v>0</v>
      </c>
      <c r="L3652">
        <v>57</v>
      </c>
      <c r="M3652" t="b">
        <v>1</v>
      </c>
      <c r="N3652" t="s">
        <v>8305</v>
      </c>
      <c r="O3652" s="8">
        <f t="shared" si="399"/>
        <v>108.2</v>
      </c>
      <c r="P3652" s="9">
        <f t="shared" si="400"/>
        <v>94.912280701754383</v>
      </c>
      <c r="Q3652" t="s">
        <v>8317</v>
      </c>
      <c r="R3652" t="s">
        <v>8359</v>
      </c>
      <c r="S3652" s="13">
        <f t="shared" si="401"/>
        <v>42655.796840277777</v>
      </c>
      <c r="T3652" s="14">
        <f t="shared" si="402"/>
        <v>42688.880555555552</v>
      </c>
      <c r="U3652" s="13" t="str">
        <f t="shared" si="403"/>
        <v>Oct</v>
      </c>
      <c r="V3652" t="str">
        <f t="shared" si="404"/>
        <v>Nov</v>
      </c>
      <c r="W3652" t="str">
        <f t="shared" si="405"/>
        <v>2016</v>
      </c>
    </row>
    <row r="3653" spans="1:23" ht="45" x14ac:dyDescent="0.2">
      <c r="A3653">
        <v>3817</v>
      </c>
      <c r="B3653" s="3" t="s">
        <v>3814</v>
      </c>
      <c r="C3653" s="3" t="s">
        <v>7927</v>
      </c>
      <c r="D3653">
        <v>2000</v>
      </c>
      <c r="E3653">
        <v>2145</v>
      </c>
      <c r="F3653" t="s">
        <v>8219</v>
      </c>
      <c r="G3653" t="s">
        <v>8224</v>
      </c>
      <c r="H3653" t="s">
        <v>8246</v>
      </c>
      <c r="I3653">
        <v>1445659140</v>
      </c>
      <c r="J3653">
        <v>1444236216</v>
      </c>
      <c r="K3653" t="b">
        <v>0</v>
      </c>
      <c r="L3653">
        <v>20</v>
      </c>
      <c r="M3653" t="b">
        <v>1</v>
      </c>
      <c r="N3653" t="s">
        <v>8271</v>
      </c>
      <c r="O3653" s="8">
        <f t="shared" si="399"/>
        <v>107.25</v>
      </c>
      <c r="P3653" s="9">
        <f t="shared" si="400"/>
        <v>107.25</v>
      </c>
      <c r="Q3653" t="s">
        <v>8317</v>
      </c>
      <c r="R3653" t="s">
        <v>8318</v>
      </c>
      <c r="S3653" s="13">
        <f t="shared" si="401"/>
        <v>42284.488611111105</v>
      </c>
      <c r="T3653" s="14">
        <f t="shared" si="402"/>
        <v>42300.957638888889</v>
      </c>
      <c r="U3653" s="13" t="str">
        <f t="shared" si="403"/>
        <v>Oct</v>
      </c>
      <c r="V3653" t="str">
        <f t="shared" si="404"/>
        <v>Oct</v>
      </c>
      <c r="W3653" t="str">
        <f t="shared" si="405"/>
        <v>2015</v>
      </c>
    </row>
    <row r="3654" spans="1:23" ht="45" x14ac:dyDescent="0.2">
      <c r="A3654">
        <v>3831</v>
      </c>
      <c r="B3654" s="3" t="s">
        <v>3828</v>
      </c>
      <c r="C3654" s="3" t="s">
        <v>7940</v>
      </c>
      <c r="D3654">
        <v>500</v>
      </c>
      <c r="E3654">
        <v>530.11</v>
      </c>
      <c r="F3654" t="s">
        <v>8219</v>
      </c>
      <c r="G3654" t="s">
        <v>8224</v>
      </c>
      <c r="H3654" t="s">
        <v>8246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8271</v>
      </c>
      <c r="O3654" s="8">
        <f t="shared" si="399"/>
        <v>106.02199999999999</v>
      </c>
      <c r="P3654" s="9">
        <f t="shared" si="400"/>
        <v>58.901111111111113</v>
      </c>
      <c r="Q3654" t="s">
        <v>8317</v>
      </c>
      <c r="R3654" t="s">
        <v>8318</v>
      </c>
      <c r="S3654" s="13">
        <f t="shared" si="401"/>
        <v>41927.640567129631</v>
      </c>
      <c r="T3654" s="14">
        <f t="shared" si="402"/>
        <v>41948.682233796295</v>
      </c>
      <c r="U3654" s="13" t="str">
        <f t="shared" si="403"/>
        <v>Oct</v>
      </c>
      <c r="V3654" t="str">
        <f t="shared" si="404"/>
        <v>Nov</v>
      </c>
      <c r="W3654" t="str">
        <f t="shared" si="405"/>
        <v>2014</v>
      </c>
    </row>
    <row r="3655" spans="1:23" ht="45" x14ac:dyDescent="0.2">
      <c r="A3655">
        <v>15</v>
      </c>
      <c r="B3655" s="3" t="s">
        <v>17</v>
      </c>
      <c r="C3655" s="3" t="s">
        <v>4126</v>
      </c>
      <c r="D3655">
        <v>2000</v>
      </c>
      <c r="E3655">
        <v>2132</v>
      </c>
      <c r="F3655" t="s">
        <v>8219</v>
      </c>
      <c r="G3655" t="s">
        <v>8227</v>
      </c>
      <c r="H3655" t="s">
        <v>8249</v>
      </c>
      <c r="I3655">
        <v>1443384840</v>
      </c>
      <c r="J3655">
        <v>1441790658</v>
      </c>
      <c r="K3655" t="b">
        <v>0</v>
      </c>
      <c r="L3655">
        <v>98</v>
      </c>
      <c r="M3655" t="b">
        <v>1</v>
      </c>
      <c r="N3655" t="s">
        <v>8265</v>
      </c>
      <c r="O3655" s="8">
        <f t="shared" si="399"/>
        <v>106.60000000000001</v>
      </c>
      <c r="P3655" s="9">
        <f t="shared" si="400"/>
        <v>21.755102040816325</v>
      </c>
      <c r="Q3655" t="s">
        <v>8310</v>
      </c>
      <c r="R3655" t="s">
        <v>8311</v>
      </c>
      <c r="S3655" s="13">
        <f t="shared" si="401"/>
        <v>42256.183541666665</v>
      </c>
      <c r="T3655" s="14">
        <f t="shared" si="402"/>
        <v>42274.634722222218</v>
      </c>
      <c r="U3655" s="13" t="str">
        <f t="shared" si="403"/>
        <v>Sep</v>
      </c>
      <c r="V3655" t="str">
        <f t="shared" si="404"/>
        <v>Sep</v>
      </c>
      <c r="W3655" t="str">
        <f t="shared" si="405"/>
        <v>2015</v>
      </c>
    </row>
    <row r="3656" spans="1:23" ht="45" x14ac:dyDescent="0.2">
      <c r="A3656">
        <v>41</v>
      </c>
      <c r="B3656" s="3" t="s">
        <v>43</v>
      </c>
      <c r="C3656" s="3" t="s">
        <v>4152</v>
      </c>
      <c r="D3656">
        <v>2000</v>
      </c>
      <c r="E3656">
        <v>2000</v>
      </c>
      <c r="F3656" t="s">
        <v>8219</v>
      </c>
      <c r="G3656" t="s">
        <v>8224</v>
      </c>
      <c r="H3656" t="s">
        <v>8246</v>
      </c>
      <c r="I3656">
        <v>1412516354</v>
      </c>
      <c r="J3656">
        <v>1409924354</v>
      </c>
      <c r="K3656" t="b">
        <v>0</v>
      </c>
      <c r="L3656">
        <v>19</v>
      </c>
      <c r="M3656" t="b">
        <v>1</v>
      </c>
      <c r="N3656" t="s">
        <v>8265</v>
      </c>
      <c r="O3656" s="8">
        <f t="shared" si="399"/>
        <v>100</v>
      </c>
      <c r="P3656" s="9">
        <f t="shared" si="400"/>
        <v>105.26315789473684</v>
      </c>
      <c r="Q3656" t="s">
        <v>8310</v>
      </c>
      <c r="R3656" t="s">
        <v>8311</v>
      </c>
      <c r="S3656" s="13">
        <f t="shared" si="401"/>
        <v>41887.360578703701</v>
      </c>
      <c r="T3656" s="14">
        <f t="shared" si="402"/>
        <v>41917.360578703701</v>
      </c>
      <c r="U3656" s="13" t="str">
        <f t="shared" si="403"/>
        <v>Sep</v>
      </c>
      <c r="V3656" t="str">
        <f t="shared" si="404"/>
        <v>Oct</v>
      </c>
      <c r="W3656" t="str">
        <f t="shared" si="405"/>
        <v>2014</v>
      </c>
    </row>
    <row r="3657" spans="1:23" x14ac:dyDescent="0.2">
      <c r="A3657">
        <v>49</v>
      </c>
      <c r="B3657" s="3" t="s">
        <v>51</v>
      </c>
      <c r="C3657" s="3" t="s">
        <v>4160</v>
      </c>
      <c r="D3657">
        <v>12000</v>
      </c>
      <c r="E3657">
        <v>12000</v>
      </c>
      <c r="F3657" t="s">
        <v>8219</v>
      </c>
      <c r="G3657" t="s">
        <v>8224</v>
      </c>
      <c r="H3657" t="s">
        <v>8246</v>
      </c>
      <c r="I3657">
        <v>1445660045</v>
      </c>
      <c r="J3657">
        <v>1443068045</v>
      </c>
      <c r="K3657" t="b">
        <v>0</v>
      </c>
      <c r="L3657">
        <v>87</v>
      </c>
      <c r="M3657" t="b">
        <v>1</v>
      </c>
      <c r="N3657" t="s">
        <v>8265</v>
      </c>
      <c r="O3657" s="8">
        <f t="shared" si="399"/>
        <v>100</v>
      </c>
      <c r="P3657" s="9">
        <f t="shared" si="400"/>
        <v>137.93103448275863</v>
      </c>
      <c r="Q3657" t="s">
        <v>8310</v>
      </c>
      <c r="R3657" t="s">
        <v>8311</v>
      </c>
      <c r="S3657" s="13">
        <f t="shared" si="401"/>
        <v>42270.968113425923</v>
      </c>
      <c r="T3657" s="14">
        <f t="shared" si="402"/>
        <v>42300.968113425923</v>
      </c>
      <c r="U3657" s="13" t="str">
        <f t="shared" si="403"/>
        <v>Sep</v>
      </c>
      <c r="V3657" t="str">
        <f t="shared" si="404"/>
        <v>Oct</v>
      </c>
      <c r="W3657" t="str">
        <f t="shared" si="405"/>
        <v>2015</v>
      </c>
    </row>
    <row r="3658" spans="1:23" ht="45" x14ac:dyDescent="0.2">
      <c r="A3658">
        <v>82</v>
      </c>
      <c r="B3658" s="3" t="s">
        <v>84</v>
      </c>
      <c r="C3658" s="3" t="s">
        <v>4193</v>
      </c>
      <c r="D3658">
        <v>4000</v>
      </c>
      <c r="E3658">
        <v>4000.5</v>
      </c>
      <c r="F3658" t="s">
        <v>8219</v>
      </c>
      <c r="G3658" t="s">
        <v>8224</v>
      </c>
      <c r="H3658" t="s">
        <v>8246</v>
      </c>
      <c r="I3658">
        <v>1318189261</v>
      </c>
      <c r="J3658">
        <v>1315597261</v>
      </c>
      <c r="K3658" t="b">
        <v>0</v>
      </c>
      <c r="L3658">
        <v>100</v>
      </c>
      <c r="M3658" t="b">
        <v>1</v>
      </c>
      <c r="N3658" t="s">
        <v>8266</v>
      </c>
      <c r="O3658" s="8">
        <f t="shared" si="399"/>
        <v>100.01249999999999</v>
      </c>
      <c r="P3658" s="9">
        <f t="shared" si="400"/>
        <v>40.005000000000003</v>
      </c>
      <c r="Q3658" t="s">
        <v>8310</v>
      </c>
      <c r="R3658" t="s">
        <v>8312</v>
      </c>
      <c r="S3658" s="13">
        <f t="shared" si="401"/>
        <v>40795.611817129626</v>
      </c>
      <c r="T3658" s="14">
        <f t="shared" si="402"/>
        <v>40825.611817129626</v>
      </c>
      <c r="U3658" s="13" t="str">
        <f t="shared" si="403"/>
        <v>Sep</v>
      </c>
      <c r="V3658" t="str">
        <f t="shared" si="404"/>
        <v>Oct</v>
      </c>
      <c r="W3658" t="str">
        <f t="shared" si="405"/>
        <v>2011</v>
      </c>
    </row>
    <row r="3659" spans="1:23" ht="60" x14ac:dyDescent="0.2">
      <c r="A3659">
        <v>247</v>
      </c>
      <c r="B3659" s="3" t="s">
        <v>248</v>
      </c>
      <c r="C3659" s="3" t="s">
        <v>4357</v>
      </c>
      <c r="D3659">
        <v>5000</v>
      </c>
      <c r="E3659">
        <v>6705</v>
      </c>
      <c r="F3659" t="s">
        <v>8219</v>
      </c>
      <c r="G3659" t="s">
        <v>8224</v>
      </c>
      <c r="H3659" t="s">
        <v>8246</v>
      </c>
      <c r="I3659">
        <v>1287200340</v>
      </c>
      <c r="J3659">
        <v>1284042614</v>
      </c>
      <c r="K3659" t="b">
        <v>1</v>
      </c>
      <c r="L3659">
        <v>62</v>
      </c>
      <c r="M3659" t="b">
        <v>1</v>
      </c>
      <c r="N3659" t="s">
        <v>8269</v>
      </c>
      <c r="O3659" s="8">
        <f t="shared" si="399"/>
        <v>134.1</v>
      </c>
      <c r="P3659" s="9">
        <f t="shared" si="400"/>
        <v>108.14516129032258</v>
      </c>
      <c r="Q3659" t="s">
        <v>8310</v>
      </c>
      <c r="R3659" t="s">
        <v>8315</v>
      </c>
      <c r="S3659" s="13">
        <f t="shared" si="401"/>
        <v>40430.395995370367</v>
      </c>
      <c r="T3659" s="14">
        <f t="shared" si="402"/>
        <v>40466.943749999999</v>
      </c>
      <c r="U3659" s="13" t="str">
        <f t="shared" si="403"/>
        <v>Sep</v>
      </c>
      <c r="V3659" t="str">
        <f t="shared" si="404"/>
        <v>Oct</v>
      </c>
      <c r="W3659" t="str">
        <f t="shared" si="405"/>
        <v>2010</v>
      </c>
    </row>
    <row r="3660" spans="1:23" ht="45" x14ac:dyDescent="0.2">
      <c r="A3660">
        <v>254</v>
      </c>
      <c r="B3660" s="3" t="s">
        <v>255</v>
      </c>
      <c r="C3660" s="3" t="s">
        <v>4364</v>
      </c>
      <c r="D3660">
        <v>24000</v>
      </c>
      <c r="E3660">
        <v>28067.34</v>
      </c>
      <c r="F3660" t="s">
        <v>8219</v>
      </c>
      <c r="G3660" t="s">
        <v>8224</v>
      </c>
      <c r="H3660" t="s">
        <v>8246</v>
      </c>
      <c r="I3660">
        <v>1445047200</v>
      </c>
      <c r="J3660">
        <v>1442443910</v>
      </c>
      <c r="K3660" t="b">
        <v>1</v>
      </c>
      <c r="L3660">
        <v>314</v>
      </c>
      <c r="M3660" t="b">
        <v>1</v>
      </c>
      <c r="N3660" t="s">
        <v>8269</v>
      </c>
      <c r="O3660" s="8">
        <f t="shared" si="399"/>
        <v>116.94725</v>
      </c>
      <c r="P3660" s="9">
        <f t="shared" si="400"/>
        <v>89.38643312101911</v>
      </c>
      <c r="Q3660" t="s">
        <v>8310</v>
      </c>
      <c r="R3660" t="s">
        <v>8315</v>
      </c>
      <c r="S3660" s="13">
        <f t="shared" si="401"/>
        <v>42263.744328703702</v>
      </c>
      <c r="T3660" s="14">
        <f t="shared" si="402"/>
        <v>42293.874999999993</v>
      </c>
      <c r="U3660" s="13" t="str">
        <f t="shared" si="403"/>
        <v>Sep</v>
      </c>
      <c r="V3660" t="str">
        <f t="shared" si="404"/>
        <v>Oct</v>
      </c>
      <c r="W3660" t="str">
        <f t="shared" si="405"/>
        <v>2015</v>
      </c>
    </row>
    <row r="3661" spans="1:23" ht="45" x14ac:dyDescent="0.2">
      <c r="A3661">
        <v>268</v>
      </c>
      <c r="B3661" s="3" t="s">
        <v>269</v>
      </c>
      <c r="C3661" s="3" t="s">
        <v>4378</v>
      </c>
      <c r="D3661">
        <v>5000</v>
      </c>
      <c r="E3661">
        <v>5570</v>
      </c>
      <c r="F3661" t="s">
        <v>8219</v>
      </c>
      <c r="G3661" t="s">
        <v>8224</v>
      </c>
      <c r="H3661" t="s">
        <v>8246</v>
      </c>
      <c r="I3661">
        <v>1320640778</v>
      </c>
      <c r="J3661">
        <v>1316749178</v>
      </c>
      <c r="K3661" t="b">
        <v>1</v>
      </c>
      <c r="L3661">
        <v>111</v>
      </c>
      <c r="M3661" t="b">
        <v>1</v>
      </c>
      <c r="N3661" t="s">
        <v>8269</v>
      </c>
      <c r="O3661" s="8">
        <f t="shared" si="399"/>
        <v>111.4</v>
      </c>
      <c r="P3661" s="9">
        <f t="shared" si="400"/>
        <v>50.18018018018018</v>
      </c>
      <c r="Q3661" t="s">
        <v>8310</v>
      </c>
      <c r="R3661" t="s">
        <v>8315</v>
      </c>
      <c r="S3661" s="13">
        <f t="shared" si="401"/>
        <v>40808.944189814814</v>
      </c>
      <c r="T3661" s="14">
        <f t="shared" si="402"/>
        <v>40853.985856481479</v>
      </c>
      <c r="U3661" s="13" t="str">
        <f t="shared" si="403"/>
        <v>Sep</v>
      </c>
      <c r="V3661" t="str">
        <f t="shared" si="404"/>
        <v>Nov</v>
      </c>
      <c r="W3661" t="str">
        <f t="shared" si="405"/>
        <v>2011</v>
      </c>
    </row>
    <row r="3662" spans="1:23" ht="30" x14ac:dyDescent="0.2">
      <c r="A3662">
        <v>278</v>
      </c>
      <c r="B3662" s="3" t="s">
        <v>279</v>
      </c>
      <c r="C3662" s="3" t="s">
        <v>4388</v>
      </c>
      <c r="D3662">
        <v>27000</v>
      </c>
      <c r="E3662">
        <v>40594</v>
      </c>
      <c r="F3662" t="s">
        <v>8219</v>
      </c>
      <c r="G3662" t="s">
        <v>8224</v>
      </c>
      <c r="H3662" t="s">
        <v>8246</v>
      </c>
      <c r="I3662">
        <v>1350003539</v>
      </c>
      <c r="J3662">
        <v>1347411539</v>
      </c>
      <c r="K3662" t="b">
        <v>1</v>
      </c>
      <c r="L3662">
        <v>415</v>
      </c>
      <c r="M3662" t="b">
        <v>1</v>
      </c>
      <c r="N3662" t="s">
        <v>8269</v>
      </c>
      <c r="O3662" s="8">
        <f t="shared" si="399"/>
        <v>150.34814814814814</v>
      </c>
      <c r="P3662" s="9">
        <f t="shared" si="400"/>
        <v>97.816867469879512</v>
      </c>
      <c r="Q3662" t="s">
        <v>8310</v>
      </c>
      <c r="R3662" t="s">
        <v>8315</v>
      </c>
      <c r="S3662" s="13">
        <f t="shared" si="401"/>
        <v>41163.832627314812</v>
      </c>
      <c r="T3662" s="14">
        <f t="shared" si="402"/>
        <v>41193.832627314812</v>
      </c>
      <c r="U3662" s="13" t="str">
        <f t="shared" si="403"/>
        <v>Sep</v>
      </c>
      <c r="V3662" t="str">
        <f t="shared" si="404"/>
        <v>Oct</v>
      </c>
      <c r="W3662" t="str">
        <f t="shared" si="405"/>
        <v>2012</v>
      </c>
    </row>
    <row r="3663" spans="1:23" ht="45" x14ac:dyDescent="0.2">
      <c r="A3663">
        <v>292</v>
      </c>
      <c r="B3663" s="3" t="s">
        <v>293</v>
      </c>
      <c r="C3663" s="3" t="s">
        <v>4402</v>
      </c>
      <c r="D3663">
        <v>75000</v>
      </c>
      <c r="E3663">
        <v>76130.2</v>
      </c>
      <c r="F3663" t="s">
        <v>8219</v>
      </c>
      <c r="G3663" t="s">
        <v>8224</v>
      </c>
      <c r="H3663" t="s">
        <v>8246</v>
      </c>
      <c r="I3663">
        <v>1319860740</v>
      </c>
      <c r="J3663">
        <v>1317064599</v>
      </c>
      <c r="K3663" t="b">
        <v>1</v>
      </c>
      <c r="L3663">
        <v>493</v>
      </c>
      <c r="M3663" t="b">
        <v>1</v>
      </c>
      <c r="N3663" t="s">
        <v>8269</v>
      </c>
      <c r="O3663" s="8">
        <f t="shared" si="399"/>
        <v>101.50693333333334</v>
      </c>
      <c r="P3663" s="9">
        <f t="shared" si="400"/>
        <v>154.42231237322514</v>
      </c>
      <c r="Q3663" t="s">
        <v>8310</v>
      </c>
      <c r="R3663" t="s">
        <v>8315</v>
      </c>
      <c r="S3663" s="13">
        <f t="shared" si="401"/>
        <v>40812.594895833332</v>
      </c>
      <c r="T3663" s="14">
        <f t="shared" si="402"/>
        <v>40844.957638888889</v>
      </c>
      <c r="U3663" s="13" t="str">
        <f t="shared" si="403"/>
        <v>Sep</v>
      </c>
      <c r="V3663" t="str">
        <f t="shared" si="404"/>
        <v>Oct</v>
      </c>
      <c r="W3663" t="str">
        <f t="shared" si="405"/>
        <v>2011</v>
      </c>
    </row>
    <row r="3664" spans="1:23" ht="45" x14ac:dyDescent="0.2">
      <c r="A3664">
        <v>295</v>
      </c>
      <c r="B3664" s="3" t="s">
        <v>296</v>
      </c>
      <c r="C3664" s="3" t="s">
        <v>4405</v>
      </c>
      <c r="D3664">
        <v>50000</v>
      </c>
      <c r="E3664">
        <v>66554.559999999998</v>
      </c>
      <c r="F3664" t="s">
        <v>8219</v>
      </c>
      <c r="G3664" t="s">
        <v>8224</v>
      </c>
      <c r="H3664" t="s">
        <v>8246</v>
      </c>
      <c r="I3664">
        <v>1383264000</v>
      </c>
      <c r="J3664">
        <v>1378080409</v>
      </c>
      <c r="K3664" t="b">
        <v>1</v>
      </c>
      <c r="L3664">
        <v>665</v>
      </c>
      <c r="M3664" t="b">
        <v>1</v>
      </c>
      <c r="N3664" t="s">
        <v>8269</v>
      </c>
      <c r="O3664" s="8">
        <f t="shared" si="399"/>
        <v>133.10911999999999</v>
      </c>
      <c r="P3664" s="9">
        <f t="shared" si="400"/>
        <v>100.08204511278196</v>
      </c>
      <c r="Q3664" t="s">
        <v>8310</v>
      </c>
      <c r="R3664" t="s">
        <v>8315</v>
      </c>
      <c r="S3664" s="13">
        <f t="shared" si="401"/>
        <v>41518.796400462961</v>
      </c>
      <c r="T3664" s="14">
        <f t="shared" si="402"/>
        <v>41578.791666666664</v>
      </c>
      <c r="U3664" s="13" t="str">
        <f t="shared" si="403"/>
        <v>Sep</v>
      </c>
      <c r="V3664" t="str">
        <f t="shared" si="404"/>
        <v>Oct</v>
      </c>
      <c r="W3664" t="str">
        <f t="shared" si="405"/>
        <v>2013</v>
      </c>
    </row>
    <row r="3665" spans="1:23" ht="45" x14ac:dyDescent="0.2">
      <c r="A3665">
        <v>332</v>
      </c>
      <c r="B3665" s="3" t="s">
        <v>333</v>
      </c>
      <c r="C3665" s="3" t="s">
        <v>4442</v>
      </c>
      <c r="D3665">
        <v>100000</v>
      </c>
      <c r="E3665">
        <v>113015</v>
      </c>
      <c r="F3665" t="s">
        <v>8219</v>
      </c>
      <c r="G3665" t="s">
        <v>8224</v>
      </c>
      <c r="H3665" t="s">
        <v>8246</v>
      </c>
      <c r="I3665">
        <v>1446019200</v>
      </c>
      <c r="J3665">
        <v>1442420377</v>
      </c>
      <c r="K3665" t="b">
        <v>1</v>
      </c>
      <c r="L3665">
        <v>555</v>
      </c>
      <c r="M3665" t="b">
        <v>1</v>
      </c>
      <c r="N3665" t="s">
        <v>8269</v>
      </c>
      <c r="O3665" s="8">
        <f t="shared" si="399"/>
        <v>113.015</v>
      </c>
      <c r="P3665" s="9">
        <f t="shared" si="400"/>
        <v>203.63063063063063</v>
      </c>
      <c r="Q3665" t="s">
        <v>8310</v>
      </c>
      <c r="R3665" t="s">
        <v>8315</v>
      </c>
      <c r="S3665" s="13">
        <f t="shared" si="401"/>
        <v>42263.471956018511</v>
      </c>
      <c r="T3665" s="14">
        <f t="shared" si="402"/>
        <v>42305.124999999993</v>
      </c>
      <c r="U3665" s="13" t="str">
        <f t="shared" si="403"/>
        <v>Sep</v>
      </c>
      <c r="V3665" t="str">
        <f t="shared" si="404"/>
        <v>Oct</v>
      </c>
      <c r="W3665" t="str">
        <f t="shared" si="405"/>
        <v>2015</v>
      </c>
    </row>
    <row r="3666" spans="1:23" ht="45" x14ac:dyDescent="0.2">
      <c r="A3666">
        <v>341</v>
      </c>
      <c r="B3666" s="3" t="s">
        <v>342</v>
      </c>
      <c r="C3666" s="3" t="s">
        <v>4451</v>
      </c>
      <c r="D3666">
        <v>3500</v>
      </c>
      <c r="E3666">
        <v>3735</v>
      </c>
      <c r="F3666" t="s">
        <v>8219</v>
      </c>
      <c r="G3666" t="s">
        <v>8224</v>
      </c>
      <c r="H3666" t="s">
        <v>8246</v>
      </c>
      <c r="I3666">
        <v>1412135940</v>
      </c>
      <c r="J3666">
        <v>1410555998</v>
      </c>
      <c r="K3666" t="b">
        <v>1</v>
      </c>
      <c r="L3666">
        <v>55</v>
      </c>
      <c r="M3666" t="b">
        <v>1</v>
      </c>
      <c r="N3666" t="s">
        <v>8269</v>
      </c>
      <c r="O3666" s="8">
        <f t="shared" si="399"/>
        <v>106.71428571428572</v>
      </c>
      <c r="P3666" s="9">
        <f t="shared" si="400"/>
        <v>67.909090909090907</v>
      </c>
      <c r="Q3666" t="s">
        <v>8310</v>
      </c>
      <c r="R3666" t="s">
        <v>8315</v>
      </c>
      <c r="S3666" s="13">
        <f t="shared" si="401"/>
        <v>41894.671273148146</v>
      </c>
      <c r="T3666" s="14">
        <f t="shared" si="402"/>
        <v>41912.957638888889</v>
      </c>
      <c r="U3666" s="13" t="str">
        <f t="shared" si="403"/>
        <v>Sep</v>
      </c>
      <c r="V3666" t="str">
        <f t="shared" si="404"/>
        <v>Sep</v>
      </c>
      <c r="W3666" t="str">
        <f t="shared" si="405"/>
        <v>2014</v>
      </c>
    </row>
    <row r="3667" spans="1:23" ht="45" x14ac:dyDescent="0.2">
      <c r="A3667">
        <v>346</v>
      </c>
      <c r="B3667" s="3" t="s">
        <v>347</v>
      </c>
      <c r="C3667" s="3" t="s">
        <v>4456</v>
      </c>
      <c r="D3667">
        <v>10000</v>
      </c>
      <c r="E3667">
        <v>17028.88</v>
      </c>
      <c r="F3667" t="s">
        <v>8219</v>
      </c>
      <c r="G3667" t="s">
        <v>8224</v>
      </c>
      <c r="H3667" t="s">
        <v>8246</v>
      </c>
      <c r="I3667">
        <v>1444824021</v>
      </c>
      <c r="J3667">
        <v>1442232021</v>
      </c>
      <c r="K3667" t="b">
        <v>1</v>
      </c>
      <c r="L3667">
        <v>188</v>
      </c>
      <c r="M3667" t="b">
        <v>1</v>
      </c>
      <c r="N3667" t="s">
        <v>8269</v>
      </c>
      <c r="O3667" s="8">
        <f t="shared" si="399"/>
        <v>170.28880000000001</v>
      </c>
      <c r="P3667" s="9">
        <f t="shared" si="400"/>
        <v>90.579148936170213</v>
      </c>
      <c r="Q3667" t="s">
        <v>8310</v>
      </c>
      <c r="R3667" t="s">
        <v>8315</v>
      </c>
      <c r="S3667" s="13">
        <f t="shared" si="401"/>
        <v>42261.291909722218</v>
      </c>
      <c r="T3667" s="14">
        <f t="shared" si="402"/>
        <v>42291.291909722218</v>
      </c>
      <c r="U3667" s="13" t="str">
        <f t="shared" si="403"/>
        <v>Sep</v>
      </c>
      <c r="V3667" t="str">
        <f t="shared" si="404"/>
        <v>Oct</v>
      </c>
      <c r="W3667" t="str">
        <f t="shared" si="405"/>
        <v>2015</v>
      </c>
    </row>
    <row r="3668" spans="1:23" ht="45" x14ac:dyDescent="0.2">
      <c r="A3668">
        <v>352</v>
      </c>
      <c r="B3668" s="3" t="s">
        <v>353</v>
      </c>
      <c r="C3668" s="3" t="s">
        <v>4462</v>
      </c>
      <c r="D3668">
        <v>10000</v>
      </c>
      <c r="E3668">
        <v>11656</v>
      </c>
      <c r="F3668" t="s">
        <v>8219</v>
      </c>
      <c r="G3668" t="s">
        <v>8224</v>
      </c>
      <c r="H3668" t="s">
        <v>8246</v>
      </c>
      <c r="I3668">
        <v>1412740868</v>
      </c>
      <c r="J3668">
        <v>1410148868</v>
      </c>
      <c r="K3668" t="b">
        <v>1</v>
      </c>
      <c r="L3668">
        <v>286</v>
      </c>
      <c r="M3668" t="b">
        <v>1</v>
      </c>
      <c r="N3668" t="s">
        <v>8269</v>
      </c>
      <c r="O3668" s="8">
        <f t="shared" si="399"/>
        <v>116.56</v>
      </c>
      <c r="P3668" s="9">
        <f t="shared" si="400"/>
        <v>40.755244755244753</v>
      </c>
      <c r="Q3668" t="s">
        <v>8310</v>
      </c>
      <c r="R3668" t="s">
        <v>8315</v>
      </c>
      <c r="S3668" s="13">
        <f t="shared" si="401"/>
        <v>41889.959120370368</v>
      </c>
      <c r="T3668" s="14">
        <f t="shared" si="402"/>
        <v>41919.959120370368</v>
      </c>
      <c r="U3668" s="13" t="str">
        <f t="shared" si="403"/>
        <v>Sep</v>
      </c>
      <c r="V3668" t="str">
        <f t="shared" si="404"/>
        <v>Oct</v>
      </c>
      <c r="W3668" t="str">
        <f t="shared" si="405"/>
        <v>2014</v>
      </c>
    </row>
    <row r="3669" spans="1:23" ht="30" x14ac:dyDescent="0.2">
      <c r="A3669">
        <v>393</v>
      </c>
      <c r="B3669" s="3" t="s">
        <v>394</v>
      </c>
      <c r="C3669" s="3" t="s">
        <v>4503</v>
      </c>
      <c r="D3669">
        <v>50000</v>
      </c>
      <c r="E3669">
        <v>55223</v>
      </c>
      <c r="F3669" t="s">
        <v>8219</v>
      </c>
      <c r="G3669" t="s">
        <v>8224</v>
      </c>
      <c r="H3669" t="s">
        <v>8246</v>
      </c>
      <c r="I3669">
        <v>1381424452</v>
      </c>
      <c r="J3669">
        <v>1378746052</v>
      </c>
      <c r="K3669" t="b">
        <v>0</v>
      </c>
      <c r="L3669">
        <v>351</v>
      </c>
      <c r="M3669" t="b">
        <v>1</v>
      </c>
      <c r="N3669" t="s">
        <v>8269</v>
      </c>
      <c r="O3669" s="8">
        <f t="shared" si="399"/>
        <v>110.446</v>
      </c>
      <c r="P3669" s="9">
        <f t="shared" si="400"/>
        <v>157.33048433048432</v>
      </c>
      <c r="Q3669" t="s">
        <v>8310</v>
      </c>
      <c r="R3669" t="s">
        <v>8315</v>
      </c>
      <c r="S3669" s="13">
        <f t="shared" si="401"/>
        <v>41526.500601851847</v>
      </c>
      <c r="T3669" s="14">
        <f t="shared" si="402"/>
        <v>41557.500601851847</v>
      </c>
      <c r="U3669" s="13" t="str">
        <f t="shared" si="403"/>
        <v>Sep</v>
      </c>
      <c r="V3669" t="str">
        <f t="shared" si="404"/>
        <v>Oct</v>
      </c>
      <c r="W3669" t="str">
        <f t="shared" si="405"/>
        <v>2013</v>
      </c>
    </row>
    <row r="3670" spans="1:23" ht="45" x14ac:dyDescent="0.2">
      <c r="A3670">
        <v>407</v>
      </c>
      <c r="B3670" s="3" t="s">
        <v>408</v>
      </c>
      <c r="C3670" s="3" t="s">
        <v>4517</v>
      </c>
      <c r="D3670">
        <v>2000</v>
      </c>
      <c r="E3670">
        <v>2031</v>
      </c>
      <c r="F3670" t="s">
        <v>8219</v>
      </c>
      <c r="G3670" t="s">
        <v>8224</v>
      </c>
      <c r="H3670" t="s">
        <v>8246</v>
      </c>
      <c r="I3670">
        <v>1321739650</v>
      </c>
      <c r="J3670">
        <v>1316552050</v>
      </c>
      <c r="K3670" t="b">
        <v>0</v>
      </c>
      <c r="L3670">
        <v>22</v>
      </c>
      <c r="M3670" t="b">
        <v>1</v>
      </c>
      <c r="N3670" t="s">
        <v>8269</v>
      </c>
      <c r="O3670" s="8">
        <f t="shared" si="399"/>
        <v>101.55000000000001</v>
      </c>
      <c r="P3670" s="9">
        <f t="shared" si="400"/>
        <v>92.318181818181813</v>
      </c>
      <c r="Q3670" t="s">
        <v>8310</v>
      </c>
      <c r="R3670" t="s">
        <v>8315</v>
      </c>
      <c r="S3670" s="13">
        <f t="shared" si="401"/>
        <v>40806.662615740737</v>
      </c>
      <c r="T3670" s="14">
        <f t="shared" si="402"/>
        <v>40866.704282407409</v>
      </c>
      <c r="U3670" s="13" t="str">
        <f t="shared" si="403"/>
        <v>Sep</v>
      </c>
      <c r="V3670" t="str">
        <f t="shared" si="404"/>
        <v>Nov</v>
      </c>
      <c r="W3670" t="str">
        <f t="shared" si="405"/>
        <v>2011</v>
      </c>
    </row>
    <row r="3671" spans="1:23" ht="45" x14ac:dyDescent="0.2">
      <c r="A3671">
        <v>408</v>
      </c>
      <c r="B3671" s="3" t="s">
        <v>409</v>
      </c>
      <c r="C3671" s="3" t="s">
        <v>4518</v>
      </c>
      <c r="D3671">
        <v>6000</v>
      </c>
      <c r="E3671">
        <v>6086.26</v>
      </c>
      <c r="F3671" t="s">
        <v>8219</v>
      </c>
      <c r="G3671" t="s">
        <v>8224</v>
      </c>
      <c r="H3671" t="s">
        <v>8246</v>
      </c>
      <c r="I3671">
        <v>1383676790</v>
      </c>
      <c r="J3671">
        <v>1380217190</v>
      </c>
      <c r="K3671" t="b">
        <v>0</v>
      </c>
      <c r="L3671">
        <v>38</v>
      </c>
      <c r="M3671" t="b">
        <v>1</v>
      </c>
      <c r="N3671" t="s">
        <v>8269</v>
      </c>
      <c r="O3671" s="8">
        <f t="shared" si="399"/>
        <v>101.43766666666667</v>
      </c>
      <c r="P3671" s="9">
        <f t="shared" si="400"/>
        <v>160.16473684210527</v>
      </c>
      <c r="Q3671" t="s">
        <v>8310</v>
      </c>
      <c r="R3671" t="s">
        <v>8315</v>
      </c>
      <c r="S3671" s="13">
        <f t="shared" si="401"/>
        <v>41543.527662037035</v>
      </c>
      <c r="T3671" s="14">
        <f t="shared" si="402"/>
        <v>41583.569328703699</v>
      </c>
      <c r="U3671" s="13" t="str">
        <f t="shared" si="403"/>
        <v>Sep</v>
      </c>
      <c r="V3671" t="str">
        <f t="shared" si="404"/>
        <v>Nov</v>
      </c>
      <c r="W3671" t="str">
        <f t="shared" si="405"/>
        <v>2013</v>
      </c>
    </row>
    <row r="3672" spans="1:23" ht="45" x14ac:dyDescent="0.2">
      <c r="A3672">
        <v>414</v>
      </c>
      <c r="B3672" s="3" t="s">
        <v>415</v>
      </c>
      <c r="C3672" s="3" t="s">
        <v>4524</v>
      </c>
      <c r="D3672">
        <v>18500</v>
      </c>
      <c r="E3672">
        <v>19028</v>
      </c>
      <c r="F3672" t="s">
        <v>8219</v>
      </c>
      <c r="G3672" t="s">
        <v>8224</v>
      </c>
      <c r="H3672" t="s">
        <v>8246</v>
      </c>
      <c r="I3672">
        <v>1381541465</v>
      </c>
      <c r="J3672">
        <v>1378949465</v>
      </c>
      <c r="K3672" t="b">
        <v>0</v>
      </c>
      <c r="L3672">
        <v>208</v>
      </c>
      <c r="M3672" t="b">
        <v>1</v>
      </c>
      <c r="N3672" t="s">
        <v>8269</v>
      </c>
      <c r="O3672" s="8">
        <f t="shared" si="399"/>
        <v>102.85405405405406</v>
      </c>
      <c r="P3672" s="9">
        <f t="shared" si="400"/>
        <v>91.480769230769226</v>
      </c>
      <c r="Q3672" t="s">
        <v>8310</v>
      </c>
      <c r="R3672" t="s">
        <v>8315</v>
      </c>
      <c r="S3672" s="13">
        <f t="shared" si="401"/>
        <v>41528.85491898148</v>
      </c>
      <c r="T3672" s="14">
        <f t="shared" si="402"/>
        <v>41558.85491898148</v>
      </c>
      <c r="U3672" s="13" t="str">
        <f t="shared" si="403"/>
        <v>Sep</v>
      </c>
      <c r="V3672" t="str">
        <f t="shared" si="404"/>
        <v>Oct</v>
      </c>
      <c r="W3672" t="str">
        <f t="shared" si="405"/>
        <v>2013</v>
      </c>
    </row>
    <row r="3673" spans="1:23" ht="60" x14ac:dyDescent="0.2">
      <c r="A3673">
        <v>415</v>
      </c>
      <c r="B3673" s="3" t="s">
        <v>416</v>
      </c>
      <c r="C3673" s="3" t="s">
        <v>4525</v>
      </c>
      <c r="D3673">
        <v>1400</v>
      </c>
      <c r="E3673">
        <v>1430.06</v>
      </c>
      <c r="F3673" t="s">
        <v>8219</v>
      </c>
      <c r="G3673" t="s">
        <v>8229</v>
      </c>
      <c r="H3673" t="s">
        <v>8251</v>
      </c>
      <c r="I3673">
        <v>1413547200</v>
      </c>
      <c r="J3673">
        <v>1411417602</v>
      </c>
      <c r="K3673" t="b">
        <v>0</v>
      </c>
      <c r="L3673">
        <v>21</v>
      </c>
      <c r="M3673" t="b">
        <v>1</v>
      </c>
      <c r="N3673" t="s">
        <v>8269</v>
      </c>
      <c r="O3673" s="8">
        <f t="shared" si="399"/>
        <v>102.14714285714285</v>
      </c>
      <c r="P3673" s="9">
        <f t="shared" si="400"/>
        <v>68.09809523809524</v>
      </c>
      <c r="Q3673" t="s">
        <v>8310</v>
      </c>
      <c r="R3673" t="s">
        <v>8315</v>
      </c>
      <c r="S3673" s="13">
        <f t="shared" si="401"/>
        <v>41904.643541666665</v>
      </c>
      <c r="T3673" s="14">
        <f t="shared" si="402"/>
        <v>41929.291666666664</v>
      </c>
      <c r="U3673" s="13" t="str">
        <f t="shared" si="403"/>
        <v>Sep</v>
      </c>
      <c r="V3673" t="str">
        <f t="shared" si="404"/>
        <v>Oct</v>
      </c>
      <c r="W3673" t="str">
        <f t="shared" si="405"/>
        <v>2014</v>
      </c>
    </row>
    <row r="3674" spans="1:23" ht="45" x14ac:dyDescent="0.2">
      <c r="A3674">
        <v>534</v>
      </c>
      <c r="B3674" s="3" t="s">
        <v>535</v>
      </c>
      <c r="C3674" s="3" t="s">
        <v>4644</v>
      </c>
      <c r="D3674">
        <v>15000</v>
      </c>
      <c r="E3674">
        <v>15700</v>
      </c>
      <c r="F3674" t="s">
        <v>8219</v>
      </c>
      <c r="G3674" t="s">
        <v>8234</v>
      </c>
      <c r="H3674" t="s">
        <v>8254</v>
      </c>
      <c r="I3674">
        <v>1446418800</v>
      </c>
      <c r="J3674">
        <v>1443036470</v>
      </c>
      <c r="K3674" t="b">
        <v>0</v>
      </c>
      <c r="L3674">
        <v>48</v>
      </c>
      <c r="M3674" t="b">
        <v>1</v>
      </c>
      <c r="N3674" t="s">
        <v>8271</v>
      </c>
      <c r="O3674" s="8">
        <f t="shared" si="399"/>
        <v>104.66666666666666</v>
      </c>
      <c r="P3674" s="9">
        <f t="shared" si="400"/>
        <v>327.08333333333331</v>
      </c>
      <c r="Q3674" t="s">
        <v>8317</v>
      </c>
      <c r="R3674" t="s">
        <v>8318</v>
      </c>
      <c r="S3674" s="13">
        <f t="shared" si="401"/>
        <v>42270.602662037032</v>
      </c>
      <c r="T3674" s="14">
        <f t="shared" si="402"/>
        <v>42309.749999999993</v>
      </c>
      <c r="U3674" s="13" t="str">
        <f t="shared" si="403"/>
        <v>Sep</v>
      </c>
      <c r="V3674" t="str">
        <f t="shared" si="404"/>
        <v>Nov</v>
      </c>
      <c r="W3674" t="str">
        <f t="shared" si="405"/>
        <v>2015</v>
      </c>
    </row>
    <row r="3675" spans="1:23" ht="45" x14ac:dyDescent="0.2">
      <c r="A3675">
        <v>644</v>
      </c>
      <c r="B3675" s="3" t="s">
        <v>645</v>
      </c>
      <c r="C3675" s="3" t="s">
        <v>4754</v>
      </c>
      <c r="D3675">
        <v>25000</v>
      </c>
      <c r="E3675">
        <v>75029.48</v>
      </c>
      <c r="F3675" t="s">
        <v>8219</v>
      </c>
      <c r="G3675" t="s">
        <v>8224</v>
      </c>
      <c r="H3675" t="s">
        <v>8246</v>
      </c>
      <c r="I3675">
        <v>1414544400</v>
      </c>
      <c r="J3675">
        <v>1410883139</v>
      </c>
      <c r="K3675" t="b">
        <v>0</v>
      </c>
      <c r="L3675">
        <v>1021</v>
      </c>
      <c r="M3675" t="b">
        <v>1</v>
      </c>
      <c r="N3675" t="s">
        <v>8273</v>
      </c>
      <c r="O3675" s="8">
        <f t="shared" si="399"/>
        <v>300.11791999999997</v>
      </c>
      <c r="P3675" s="9">
        <f t="shared" si="400"/>
        <v>73.486268364348675</v>
      </c>
      <c r="Q3675" t="s">
        <v>8319</v>
      </c>
      <c r="R3675" t="s">
        <v>8321</v>
      </c>
      <c r="S3675" s="13">
        <f t="shared" si="401"/>
        <v>41898.457627314812</v>
      </c>
      <c r="T3675" s="14">
        <f t="shared" si="402"/>
        <v>41940.833333333328</v>
      </c>
      <c r="U3675" s="13" t="str">
        <f t="shared" si="403"/>
        <v>Sep</v>
      </c>
      <c r="V3675" t="str">
        <f t="shared" si="404"/>
        <v>Oct</v>
      </c>
      <c r="W3675" t="str">
        <f t="shared" si="405"/>
        <v>2014</v>
      </c>
    </row>
    <row r="3676" spans="1:23" ht="30" x14ac:dyDescent="0.2">
      <c r="A3676">
        <v>648</v>
      </c>
      <c r="B3676" s="3" t="s">
        <v>649</v>
      </c>
      <c r="C3676" s="3" t="s">
        <v>4758</v>
      </c>
      <c r="D3676">
        <v>35000</v>
      </c>
      <c r="E3676">
        <v>44388</v>
      </c>
      <c r="F3676" t="s">
        <v>8219</v>
      </c>
      <c r="G3676" t="s">
        <v>8224</v>
      </c>
      <c r="H3676" t="s">
        <v>8246</v>
      </c>
      <c r="I3676">
        <v>1413304708</v>
      </c>
      <c r="J3676">
        <v>1410280708</v>
      </c>
      <c r="K3676" t="b">
        <v>0</v>
      </c>
      <c r="L3676">
        <v>27</v>
      </c>
      <c r="M3676" t="b">
        <v>1</v>
      </c>
      <c r="N3676" t="s">
        <v>8273</v>
      </c>
      <c r="O3676" s="8">
        <f t="shared" si="399"/>
        <v>126.82285714285715</v>
      </c>
      <c r="P3676" s="9">
        <f t="shared" si="400"/>
        <v>1644</v>
      </c>
      <c r="Q3676" t="s">
        <v>8319</v>
      </c>
      <c r="R3676" t="s">
        <v>8321</v>
      </c>
      <c r="S3676" s="13">
        <f t="shared" si="401"/>
        <v>41891.485046296293</v>
      </c>
      <c r="T3676" s="14">
        <f t="shared" si="402"/>
        <v>41926.485046296293</v>
      </c>
      <c r="U3676" s="13" t="str">
        <f t="shared" si="403"/>
        <v>Sep</v>
      </c>
      <c r="V3676" t="str">
        <f t="shared" si="404"/>
        <v>Oct</v>
      </c>
      <c r="W3676" t="str">
        <f t="shared" si="405"/>
        <v>2014</v>
      </c>
    </row>
    <row r="3677" spans="1:23" x14ac:dyDescent="0.2">
      <c r="A3677">
        <v>746</v>
      </c>
      <c r="B3677" s="3" t="s">
        <v>747</v>
      </c>
      <c r="C3677" s="3" t="s">
        <v>4856</v>
      </c>
      <c r="D3677">
        <v>2987</v>
      </c>
      <c r="E3677">
        <v>3318</v>
      </c>
      <c r="F3677" t="s">
        <v>8219</v>
      </c>
      <c r="G3677" t="s">
        <v>8224</v>
      </c>
      <c r="H3677" t="s">
        <v>8246</v>
      </c>
      <c r="I3677">
        <v>1348372740</v>
      </c>
      <c r="J3677">
        <v>1346806909</v>
      </c>
      <c r="K3677" t="b">
        <v>0</v>
      </c>
      <c r="L3677">
        <v>97</v>
      </c>
      <c r="M3677" t="b">
        <v>1</v>
      </c>
      <c r="N3677" t="s">
        <v>8274</v>
      </c>
      <c r="O3677" s="8">
        <f t="shared" si="399"/>
        <v>111.08135252761969</v>
      </c>
      <c r="P3677" s="9">
        <f t="shared" si="400"/>
        <v>34.206185567010309</v>
      </c>
      <c r="Q3677" t="s">
        <v>8322</v>
      </c>
      <c r="R3677" t="s">
        <v>8323</v>
      </c>
      <c r="S3677" s="13">
        <f t="shared" si="401"/>
        <v>41156.834594907406</v>
      </c>
      <c r="T3677" s="14">
        <f t="shared" si="402"/>
        <v>41174.957638888889</v>
      </c>
      <c r="U3677" s="13" t="str">
        <f t="shared" si="403"/>
        <v>Sep</v>
      </c>
      <c r="V3677" t="str">
        <f t="shared" si="404"/>
        <v>Sep</v>
      </c>
      <c r="W3677" t="str">
        <f t="shared" si="405"/>
        <v>2012</v>
      </c>
    </row>
    <row r="3678" spans="1:23" ht="45" x14ac:dyDescent="0.2">
      <c r="A3678">
        <v>752</v>
      </c>
      <c r="B3678" s="3" t="s">
        <v>753</v>
      </c>
      <c r="C3678" s="3" t="s">
        <v>4862</v>
      </c>
      <c r="D3678">
        <v>5000</v>
      </c>
      <c r="E3678">
        <v>5585</v>
      </c>
      <c r="F3678" t="s">
        <v>8219</v>
      </c>
      <c r="G3678" t="s">
        <v>8226</v>
      </c>
      <c r="H3678" t="s">
        <v>8248</v>
      </c>
      <c r="I3678">
        <v>1476615600</v>
      </c>
      <c r="J3678">
        <v>1474884417</v>
      </c>
      <c r="K3678" t="b">
        <v>0</v>
      </c>
      <c r="L3678">
        <v>105</v>
      </c>
      <c r="M3678" t="b">
        <v>1</v>
      </c>
      <c r="N3678" t="s">
        <v>8274</v>
      </c>
      <c r="O3678" s="8">
        <f t="shared" si="399"/>
        <v>111.7</v>
      </c>
      <c r="P3678" s="9">
        <f t="shared" si="400"/>
        <v>53.19047619047619</v>
      </c>
      <c r="Q3678" t="s">
        <v>8322</v>
      </c>
      <c r="R3678" t="s">
        <v>8323</v>
      </c>
      <c r="S3678" s="13">
        <f t="shared" si="401"/>
        <v>42639.213159722225</v>
      </c>
      <c r="T3678" s="14">
        <f t="shared" si="402"/>
        <v>42659.249999999993</v>
      </c>
      <c r="U3678" s="13" t="str">
        <f t="shared" si="403"/>
        <v>Sep</v>
      </c>
      <c r="V3678" t="str">
        <f t="shared" si="404"/>
        <v>Oct</v>
      </c>
      <c r="W3678" t="str">
        <f t="shared" si="405"/>
        <v>2016</v>
      </c>
    </row>
    <row r="3679" spans="1:23" ht="30" x14ac:dyDescent="0.2">
      <c r="A3679">
        <v>758</v>
      </c>
      <c r="B3679" s="3" t="s">
        <v>759</v>
      </c>
      <c r="C3679" s="3" t="s">
        <v>4868</v>
      </c>
      <c r="D3679">
        <v>2500</v>
      </c>
      <c r="E3679">
        <v>2550</v>
      </c>
      <c r="F3679" t="s">
        <v>8219</v>
      </c>
      <c r="G3679" t="s">
        <v>8224</v>
      </c>
      <c r="H3679" t="s">
        <v>8246</v>
      </c>
      <c r="I3679">
        <v>1286568268</v>
      </c>
      <c r="J3679">
        <v>1283976268</v>
      </c>
      <c r="K3679" t="b">
        <v>0</v>
      </c>
      <c r="L3679">
        <v>19</v>
      </c>
      <c r="M3679" t="b">
        <v>1</v>
      </c>
      <c r="N3679" t="s">
        <v>8274</v>
      </c>
      <c r="O3679" s="8">
        <f t="shared" si="399"/>
        <v>102</v>
      </c>
      <c r="P3679" s="9">
        <f t="shared" si="400"/>
        <v>134.21052631578948</v>
      </c>
      <c r="Q3679" t="s">
        <v>8322</v>
      </c>
      <c r="R3679" t="s">
        <v>8323</v>
      </c>
      <c r="S3679" s="13">
        <f t="shared" si="401"/>
        <v>40429.628101851849</v>
      </c>
      <c r="T3679" s="14">
        <f t="shared" si="402"/>
        <v>40459.628101851849</v>
      </c>
      <c r="U3679" s="13" t="str">
        <f t="shared" si="403"/>
        <v>Sep</v>
      </c>
      <c r="V3679" t="str">
        <f t="shared" si="404"/>
        <v>Oct</v>
      </c>
      <c r="W3679" t="str">
        <f t="shared" si="405"/>
        <v>2010</v>
      </c>
    </row>
    <row r="3680" spans="1:23" ht="30" x14ac:dyDescent="0.2">
      <c r="A3680">
        <v>822</v>
      </c>
      <c r="B3680" s="3" t="s">
        <v>823</v>
      </c>
      <c r="C3680" s="3" t="s">
        <v>4932</v>
      </c>
      <c r="D3680">
        <v>3000</v>
      </c>
      <c r="E3680">
        <v>3575</v>
      </c>
      <c r="F3680" t="s">
        <v>8219</v>
      </c>
      <c r="G3680" t="s">
        <v>8224</v>
      </c>
      <c r="H3680" t="s">
        <v>8246</v>
      </c>
      <c r="I3680">
        <v>1349477050</v>
      </c>
      <c r="J3680">
        <v>1346885050</v>
      </c>
      <c r="K3680" t="b">
        <v>0</v>
      </c>
      <c r="L3680">
        <v>69</v>
      </c>
      <c r="M3680" t="b">
        <v>1</v>
      </c>
      <c r="N3680" t="s">
        <v>8276</v>
      </c>
      <c r="O3680" s="8">
        <f t="shared" si="399"/>
        <v>119.16666666666667</v>
      </c>
      <c r="P3680" s="9">
        <f t="shared" si="400"/>
        <v>51.811594202898547</v>
      </c>
      <c r="Q3680" t="s">
        <v>8325</v>
      </c>
      <c r="R3680" t="s">
        <v>8326</v>
      </c>
      <c r="S3680" s="13">
        <f t="shared" si="401"/>
        <v>41157.739004629628</v>
      </c>
      <c r="T3680" s="14">
        <f t="shared" si="402"/>
        <v>41187.739004629628</v>
      </c>
      <c r="U3680" s="13" t="str">
        <f t="shared" si="403"/>
        <v>Sep</v>
      </c>
      <c r="V3680" t="str">
        <f t="shared" si="404"/>
        <v>Oct</v>
      </c>
      <c r="W3680" t="str">
        <f t="shared" si="405"/>
        <v>2012</v>
      </c>
    </row>
    <row r="3681" spans="1:23" x14ac:dyDescent="0.2">
      <c r="A3681">
        <v>836</v>
      </c>
      <c r="B3681" s="3" t="s">
        <v>837</v>
      </c>
      <c r="C3681" s="3" t="s">
        <v>4946</v>
      </c>
      <c r="D3681">
        <v>5000</v>
      </c>
      <c r="E3681">
        <v>5046.5200000000004</v>
      </c>
      <c r="F3681" t="s">
        <v>8219</v>
      </c>
      <c r="G3681" t="s">
        <v>8224</v>
      </c>
      <c r="H3681" t="s">
        <v>8246</v>
      </c>
      <c r="I3681">
        <v>1381108918</v>
      </c>
      <c r="J3681">
        <v>1378516918</v>
      </c>
      <c r="K3681" t="b">
        <v>0</v>
      </c>
      <c r="L3681">
        <v>46</v>
      </c>
      <c r="M3681" t="b">
        <v>1</v>
      </c>
      <c r="N3681" t="s">
        <v>8276</v>
      </c>
      <c r="O3681" s="8">
        <f t="shared" si="399"/>
        <v>100.93039999999999</v>
      </c>
      <c r="P3681" s="9">
        <f t="shared" si="400"/>
        <v>109.70695652173914</v>
      </c>
      <c r="Q3681" t="s">
        <v>8325</v>
      </c>
      <c r="R3681" t="s">
        <v>8326</v>
      </c>
      <c r="S3681" s="13">
        <f t="shared" si="401"/>
        <v>41523.848587962959</v>
      </c>
      <c r="T3681" s="14">
        <f t="shared" si="402"/>
        <v>41553.848587962959</v>
      </c>
      <c r="U3681" s="13" t="str">
        <f t="shared" si="403"/>
        <v>Sep</v>
      </c>
      <c r="V3681" t="str">
        <f t="shared" si="404"/>
        <v>Oct</v>
      </c>
      <c r="W3681" t="str">
        <f t="shared" si="405"/>
        <v>2013</v>
      </c>
    </row>
    <row r="3682" spans="1:23" ht="45" x14ac:dyDescent="0.2">
      <c r="A3682">
        <v>842</v>
      </c>
      <c r="B3682" s="3" t="s">
        <v>843</v>
      </c>
      <c r="C3682" s="3" t="s">
        <v>4952</v>
      </c>
      <c r="D3682">
        <v>2500</v>
      </c>
      <c r="E3682">
        <v>2608</v>
      </c>
      <c r="F3682" t="s">
        <v>8219</v>
      </c>
      <c r="G3682" t="s">
        <v>8229</v>
      </c>
      <c r="H3682" t="s">
        <v>8251</v>
      </c>
      <c r="I3682">
        <v>1381723140</v>
      </c>
      <c r="J3682">
        <v>1378735983</v>
      </c>
      <c r="K3682" t="b">
        <v>1</v>
      </c>
      <c r="L3682">
        <v>39</v>
      </c>
      <c r="M3682" t="b">
        <v>1</v>
      </c>
      <c r="N3682" t="s">
        <v>8277</v>
      </c>
      <c r="O3682" s="8">
        <f t="shared" si="399"/>
        <v>104.32</v>
      </c>
      <c r="P3682" s="9">
        <f t="shared" si="400"/>
        <v>66.871794871794876</v>
      </c>
      <c r="Q3682" t="s">
        <v>8325</v>
      </c>
      <c r="R3682" t="s">
        <v>8327</v>
      </c>
      <c r="S3682" s="13">
        <f t="shared" si="401"/>
        <v>41526.384062499994</v>
      </c>
      <c r="T3682" s="14">
        <f t="shared" si="402"/>
        <v>41560.957638888889</v>
      </c>
      <c r="U3682" s="13" t="str">
        <f t="shared" si="403"/>
        <v>Sep</v>
      </c>
      <c r="V3682" t="str">
        <f t="shared" si="404"/>
        <v>Oct</v>
      </c>
      <c r="W3682" t="str">
        <f t="shared" si="405"/>
        <v>2013</v>
      </c>
    </row>
    <row r="3683" spans="1:23" ht="45" x14ac:dyDescent="0.2">
      <c r="A3683">
        <v>844</v>
      </c>
      <c r="B3683" s="3" t="s">
        <v>845</v>
      </c>
      <c r="C3683" s="3" t="s">
        <v>4954</v>
      </c>
      <c r="D3683">
        <v>3000</v>
      </c>
      <c r="E3683">
        <v>5824</v>
      </c>
      <c r="F3683" t="s">
        <v>8219</v>
      </c>
      <c r="G3683" t="s">
        <v>8224</v>
      </c>
      <c r="H3683" t="s">
        <v>8246</v>
      </c>
      <c r="I3683">
        <v>1414817940</v>
      </c>
      <c r="J3683">
        <v>1411489552</v>
      </c>
      <c r="K3683" t="b">
        <v>1</v>
      </c>
      <c r="L3683">
        <v>159</v>
      </c>
      <c r="M3683" t="b">
        <v>1</v>
      </c>
      <c r="N3683" t="s">
        <v>8277</v>
      </c>
      <c r="O3683" s="8">
        <f t="shared" si="399"/>
        <v>194.13333333333333</v>
      </c>
      <c r="P3683" s="9">
        <f t="shared" si="400"/>
        <v>36.628930817610062</v>
      </c>
      <c r="Q3683" t="s">
        <v>8325</v>
      </c>
      <c r="R3683" t="s">
        <v>8327</v>
      </c>
      <c r="S3683" s="13">
        <f t="shared" si="401"/>
        <v>41905.476296296292</v>
      </c>
      <c r="T3683" s="14">
        <f t="shared" si="402"/>
        <v>41943.999305555553</v>
      </c>
      <c r="U3683" s="13" t="str">
        <f t="shared" si="403"/>
        <v>Sep</v>
      </c>
      <c r="V3683" t="str">
        <f t="shared" si="404"/>
        <v>Oct</v>
      </c>
      <c r="W3683" t="str">
        <f t="shared" si="405"/>
        <v>2014</v>
      </c>
    </row>
    <row r="3684" spans="1:23" ht="30" x14ac:dyDescent="0.2">
      <c r="A3684">
        <v>1021</v>
      </c>
      <c r="B3684" s="3" t="s">
        <v>1022</v>
      </c>
      <c r="C3684" s="3" t="s">
        <v>5131</v>
      </c>
      <c r="D3684">
        <v>3000</v>
      </c>
      <c r="E3684">
        <v>10554.11</v>
      </c>
      <c r="F3684" t="s">
        <v>8219</v>
      </c>
      <c r="G3684" t="s">
        <v>8224</v>
      </c>
      <c r="H3684" t="s">
        <v>8246</v>
      </c>
      <c r="I3684">
        <v>1445054400</v>
      </c>
      <c r="J3684">
        <v>1443074571</v>
      </c>
      <c r="K3684" t="b">
        <v>1</v>
      </c>
      <c r="L3684">
        <v>478</v>
      </c>
      <c r="M3684" t="b">
        <v>1</v>
      </c>
      <c r="N3684" t="s">
        <v>8280</v>
      </c>
      <c r="O3684" s="8">
        <f t="shared" si="399"/>
        <v>351.80366666666669</v>
      </c>
      <c r="P3684" s="9">
        <f t="shared" si="400"/>
        <v>22.079728033472804</v>
      </c>
      <c r="Q3684" t="s">
        <v>8325</v>
      </c>
      <c r="R3684" t="s">
        <v>8330</v>
      </c>
      <c r="S3684" s="13">
        <f t="shared" si="401"/>
        <v>42271.043645833335</v>
      </c>
      <c r="T3684" s="14">
        <f t="shared" si="402"/>
        <v>42293.958333333336</v>
      </c>
      <c r="U3684" s="13" t="str">
        <f t="shared" si="403"/>
        <v>Sep</v>
      </c>
      <c r="V3684" t="str">
        <f t="shared" si="404"/>
        <v>Oct</v>
      </c>
      <c r="W3684" t="str">
        <f t="shared" si="405"/>
        <v>2015</v>
      </c>
    </row>
    <row r="3685" spans="1:23" ht="45" x14ac:dyDescent="0.2">
      <c r="A3685">
        <v>1027</v>
      </c>
      <c r="B3685" s="3" t="s">
        <v>1028</v>
      </c>
      <c r="C3685" s="3" t="s">
        <v>5137</v>
      </c>
      <c r="D3685">
        <v>7501</v>
      </c>
      <c r="E3685">
        <v>7733</v>
      </c>
      <c r="F3685" t="s">
        <v>8219</v>
      </c>
      <c r="G3685" t="s">
        <v>8224</v>
      </c>
      <c r="H3685" t="s">
        <v>8246</v>
      </c>
      <c r="I3685">
        <v>1414025347</v>
      </c>
      <c r="J3685">
        <v>1411433347</v>
      </c>
      <c r="K3685" t="b">
        <v>1</v>
      </c>
      <c r="L3685">
        <v>111</v>
      </c>
      <c r="M3685" t="b">
        <v>1</v>
      </c>
      <c r="N3685" t="s">
        <v>8280</v>
      </c>
      <c r="O3685" s="8">
        <f t="shared" si="399"/>
        <v>103.09292094387415</v>
      </c>
      <c r="P3685" s="9">
        <f t="shared" si="400"/>
        <v>69.666666666666671</v>
      </c>
      <c r="Q3685" t="s">
        <v>8325</v>
      </c>
      <c r="R3685" t="s">
        <v>8330</v>
      </c>
      <c r="S3685" s="13">
        <f t="shared" si="401"/>
        <v>41904.825775462959</v>
      </c>
      <c r="T3685" s="14">
        <f t="shared" si="402"/>
        <v>41934.825775462959</v>
      </c>
      <c r="U3685" s="13" t="str">
        <f t="shared" si="403"/>
        <v>Sep</v>
      </c>
      <c r="V3685" t="str">
        <f t="shared" si="404"/>
        <v>Oct</v>
      </c>
      <c r="W3685" t="str">
        <f t="shared" si="405"/>
        <v>2014</v>
      </c>
    </row>
    <row r="3686" spans="1:23" ht="30" x14ac:dyDescent="0.2">
      <c r="A3686">
        <v>1219</v>
      </c>
      <c r="B3686" s="3" t="s">
        <v>1220</v>
      </c>
      <c r="C3686" s="3" t="s">
        <v>5329</v>
      </c>
      <c r="D3686">
        <v>16350</v>
      </c>
      <c r="E3686">
        <v>26024</v>
      </c>
      <c r="F3686" t="s">
        <v>8219</v>
      </c>
      <c r="G3686" t="s">
        <v>8224</v>
      </c>
      <c r="H3686" t="s">
        <v>8246</v>
      </c>
      <c r="I3686">
        <v>1476961513</v>
      </c>
      <c r="J3686">
        <v>1474369513</v>
      </c>
      <c r="K3686" t="b">
        <v>0</v>
      </c>
      <c r="L3686">
        <v>253</v>
      </c>
      <c r="M3686" t="b">
        <v>1</v>
      </c>
      <c r="N3686" t="s">
        <v>8285</v>
      </c>
      <c r="O3686" s="8">
        <f t="shared" si="399"/>
        <v>159.16819571865443</v>
      </c>
      <c r="P3686" s="9">
        <f t="shared" si="400"/>
        <v>102.86166007905139</v>
      </c>
      <c r="Q3686" t="s">
        <v>8338</v>
      </c>
      <c r="R3686" t="s">
        <v>8339</v>
      </c>
      <c r="S3686" s="13">
        <f t="shared" si="401"/>
        <v>42633.253622685188</v>
      </c>
      <c r="T3686" s="14">
        <f t="shared" si="402"/>
        <v>42663.253622685188</v>
      </c>
      <c r="U3686" s="13" t="str">
        <f t="shared" si="403"/>
        <v>Sep</v>
      </c>
      <c r="V3686" t="str">
        <f t="shared" si="404"/>
        <v>Oct</v>
      </c>
      <c r="W3686" t="str">
        <f t="shared" si="405"/>
        <v>2016</v>
      </c>
    </row>
    <row r="3687" spans="1:23" ht="45" x14ac:dyDescent="0.2">
      <c r="A3687">
        <v>1252</v>
      </c>
      <c r="B3687" s="3" t="s">
        <v>1253</v>
      </c>
      <c r="C3687" s="3" t="s">
        <v>5362</v>
      </c>
      <c r="D3687">
        <v>3500</v>
      </c>
      <c r="E3687">
        <v>4818</v>
      </c>
      <c r="F3687" t="s">
        <v>8219</v>
      </c>
      <c r="G3687" t="s">
        <v>8224</v>
      </c>
      <c r="H3687" t="s">
        <v>8246</v>
      </c>
      <c r="I3687">
        <v>1382658169</v>
      </c>
      <c r="J3687">
        <v>1380238969</v>
      </c>
      <c r="K3687" t="b">
        <v>1</v>
      </c>
      <c r="L3687">
        <v>141</v>
      </c>
      <c r="M3687" t="b">
        <v>1</v>
      </c>
      <c r="N3687" t="s">
        <v>8276</v>
      </c>
      <c r="O3687" s="8">
        <f t="shared" si="399"/>
        <v>137.65714285714284</v>
      </c>
      <c r="P3687" s="9">
        <f t="shared" si="400"/>
        <v>34.170212765957444</v>
      </c>
      <c r="Q3687" t="s">
        <v>8325</v>
      </c>
      <c r="R3687" t="s">
        <v>8326</v>
      </c>
      <c r="S3687" s="13">
        <f t="shared" si="401"/>
        <v>41543.779733796291</v>
      </c>
      <c r="T3687" s="14">
        <f t="shared" si="402"/>
        <v>41571.779733796291</v>
      </c>
      <c r="U3687" s="13" t="str">
        <f t="shared" si="403"/>
        <v>Sep</v>
      </c>
      <c r="V3687" t="str">
        <f t="shared" si="404"/>
        <v>Oct</v>
      </c>
      <c r="W3687" t="str">
        <f t="shared" si="405"/>
        <v>2013</v>
      </c>
    </row>
    <row r="3688" spans="1:23" ht="45" x14ac:dyDescent="0.2">
      <c r="A3688">
        <v>1264</v>
      </c>
      <c r="B3688" s="3" t="s">
        <v>1265</v>
      </c>
      <c r="C3688" s="3" t="s">
        <v>5374</v>
      </c>
      <c r="D3688">
        <v>650</v>
      </c>
      <c r="E3688">
        <v>1082</v>
      </c>
      <c r="F3688" t="s">
        <v>8219</v>
      </c>
      <c r="G3688" t="s">
        <v>8224</v>
      </c>
      <c r="H3688" t="s">
        <v>8246</v>
      </c>
      <c r="I3688">
        <v>1383062083</v>
      </c>
      <c r="J3688">
        <v>1380556483</v>
      </c>
      <c r="K3688" t="b">
        <v>1</v>
      </c>
      <c r="L3688">
        <v>34</v>
      </c>
      <c r="M3688" t="b">
        <v>1</v>
      </c>
      <c r="N3688" t="s">
        <v>8276</v>
      </c>
      <c r="O3688" s="8">
        <f t="shared" si="399"/>
        <v>166.46153846153845</v>
      </c>
      <c r="P3688" s="9">
        <f t="shared" si="400"/>
        <v>31.823529411764707</v>
      </c>
      <c r="Q3688" t="s">
        <v>8325</v>
      </c>
      <c r="R3688" t="s">
        <v>8326</v>
      </c>
      <c r="S3688" s="13">
        <f t="shared" si="401"/>
        <v>41547.454664351848</v>
      </c>
      <c r="T3688" s="14">
        <f t="shared" si="402"/>
        <v>41576.454664351848</v>
      </c>
      <c r="U3688" s="13" t="str">
        <f t="shared" si="403"/>
        <v>Sep</v>
      </c>
      <c r="V3688" t="str">
        <f t="shared" si="404"/>
        <v>Oct</v>
      </c>
      <c r="W3688" t="str">
        <f t="shared" si="405"/>
        <v>2013</v>
      </c>
    </row>
    <row r="3689" spans="1:23" ht="45" x14ac:dyDescent="0.2">
      <c r="A3689">
        <v>1292</v>
      </c>
      <c r="B3689" s="3" t="s">
        <v>1293</v>
      </c>
      <c r="C3689" s="3" t="s">
        <v>5402</v>
      </c>
      <c r="D3689">
        <v>1700</v>
      </c>
      <c r="E3689">
        <v>1870</v>
      </c>
      <c r="F3689" t="s">
        <v>8219</v>
      </c>
      <c r="G3689" t="s">
        <v>8225</v>
      </c>
      <c r="H3689" t="s">
        <v>8247</v>
      </c>
      <c r="I3689">
        <v>1444172340</v>
      </c>
      <c r="J3689">
        <v>1441822828</v>
      </c>
      <c r="K3689" t="b">
        <v>0</v>
      </c>
      <c r="L3689">
        <v>52</v>
      </c>
      <c r="M3689" t="b">
        <v>1</v>
      </c>
      <c r="N3689" t="s">
        <v>8271</v>
      </c>
      <c r="O3689" s="8">
        <f t="shared" si="399"/>
        <v>110.00000000000001</v>
      </c>
      <c r="P3689" s="9">
        <f t="shared" si="400"/>
        <v>35.96153846153846</v>
      </c>
      <c r="Q3689" t="s">
        <v>8317</v>
      </c>
      <c r="R3689" t="s">
        <v>8318</v>
      </c>
      <c r="S3689" s="13">
        <f t="shared" si="401"/>
        <v>42256.555879629632</v>
      </c>
      <c r="T3689" s="14">
        <f t="shared" si="402"/>
        <v>42283.749305555553</v>
      </c>
      <c r="U3689" s="13" t="str">
        <f t="shared" si="403"/>
        <v>Sep</v>
      </c>
      <c r="V3689" t="str">
        <f t="shared" si="404"/>
        <v>Oct</v>
      </c>
      <c r="W3689" t="str">
        <f t="shared" si="405"/>
        <v>2015</v>
      </c>
    </row>
    <row r="3690" spans="1:23" ht="30" x14ac:dyDescent="0.2">
      <c r="A3690">
        <v>1370</v>
      </c>
      <c r="B3690" s="3" t="s">
        <v>1371</v>
      </c>
      <c r="C3690" s="3" t="s">
        <v>5480</v>
      </c>
      <c r="D3690">
        <v>1500</v>
      </c>
      <c r="E3690">
        <v>1555</v>
      </c>
      <c r="F3690" t="s">
        <v>8219</v>
      </c>
      <c r="G3690" t="s">
        <v>8224</v>
      </c>
      <c r="H3690" t="s">
        <v>8246</v>
      </c>
      <c r="I3690">
        <v>1381881890</v>
      </c>
      <c r="J3690">
        <v>1380585890</v>
      </c>
      <c r="K3690" t="b">
        <v>0</v>
      </c>
      <c r="L3690">
        <v>20</v>
      </c>
      <c r="M3690" t="b">
        <v>1</v>
      </c>
      <c r="N3690" t="s">
        <v>8276</v>
      </c>
      <c r="O3690" s="8">
        <f t="shared" si="399"/>
        <v>103.66666666666666</v>
      </c>
      <c r="P3690" s="9">
        <f t="shared" si="400"/>
        <v>77.75</v>
      </c>
      <c r="Q3690" t="s">
        <v>8325</v>
      </c>
      <c r="R3690" t="s">
        <v>8326</v>
      </c>
      <c r="S3690" s="13">
        <f t="shared" si="401"/>
        <v>41547.795023148145</v>
      </c>
      <c r="T3690" s="14">
        <f t="shared" si="402"/>
        <v>41562.795023148145</v>
      </c>
      <c r="U3690" s="13" t="str">
        <f t="shared" si="403"/>
        <v>Sep</v>
      </c>
      <c r="V3690" t="str">
        <f t="shared" si="404"/>
        <v>Oct</v>
      </c>
      <c r="W3690" t="str">
        <f t="shared" si="405"/>
        <v>2013</v>
      </c>
    </row>
    <row r="3691" spans="1:23" ht="45" x14ac:dyDescent="0.2">
      <c r="A3691">
        <v>1388</v>
      </c>
      <c r="B3691" s="3" t="s">
        <v>1389</v>
      </c>
      <c r="C3691" s="3" t="s">
        <v>5498</v>
      </c>
      <c r="D3691">
        <v>5000</v>
      </c>
      <c r="E3691">
        <v>6740.37</v>
      </c>
      <c r="F3691" t="s">
        <v>8219</v>
      </c>
      <c r="G3691" t="s">
        <v>8224</v>
      </c>
      <c r="H3691" t="s">
        <v>8246</v>
      </c>
      <c r="I3691">
        <v>1476720840</v>
      </c>
      <c r="J3691">
        <v>1474469117</v>
      </c>
      <c r="K3691" t="b">
        <v>0</v>
      </c>
      <c r="L3691">
        <v>112</v>
      </c>
      <c r="M3691" t="b">
        <v>1</v>
      </c>
      <c r="N3691" t="s">
        <v>8276</v>
      </c>
      <c r="O3691" s="8">
        <f t="shared" si="399"/>
        <v>134.8074</v>
      </c>
      <c r="P3691" s="9">
        <f t="shared" si="400"/>
        <v>60.181874999999998</v>
      </c>
      <c r="Q3691" t="s">
        <v>8325</v>
      </c>
      <c r="R3691" t="s">
        <v>8326</v>
      </c>
      <c r="S3691" s="13">
        <f t="shared" si="401"/>
        <v>42634.406446759262</v>
      </c>
      <c r="T3691" s="14">
        <f t="shared" si="402"/>
        <v>42660.468055555553</v>
      </c>
      <c r="U3691" s="13" t="str">
        <f t="shared" si="403"/>
        <v>Sep</v>
      </c>
      <c r="V3691" t="str">
        <f t="shared" si="404"/>
        <v>Oct</v>
      </c>
      <c r="W3691" t="str">
        <f t="shared" si="405"/>
        <v>2016</v>
      </c>
    </row>
    <row r="3692" spans="1:23" ht="45" x14ac:dyDescent="0.2">
      <c r="A3692">
        <v>1397</v>
      </c>
      <c r="B3692" s="3" t="s">
        <v>1398</v>
      </c>
      <c r="C3692" s="3" t="s">
        <v>5507</v>
      </c>
      <c r="D3692">
        <v>10000</v>
      </c>
      <c r="E3692">
        <v>11385</v>
      </c>
      <c r="F3692" t="s">
        <v>8219</v>
      </c>
      <c r="G3692" t="s">
        <v>8224</v>
      </c>
      <c r="H3692" t="s">
        <v>8246</v>
      </c>
      <c r="I3692">
        <v>1477603140</v>
      </c>
      <c r="J3692">
        <v>1475013710</v>
      </c>
      <c r="K3692" t="b">
        <v>0</v>
      </c>
      <c r="L3692">
        <v>158</v>
      </c>
      <c r="M3692" t="b">
        <v>1</v>
      </c>
      <c r="N3692" t="s">
        <v>8276</v>
      </c>
      <c r="O3692" s="8">
        <f t="shared" si="399"/>
        <v>113.85000000000001</v>
      </c>
      <c r="P3692" s="9">
        <f t="shared" si="400"/>
        <v>72.056962025316452</v>
      </c>
      <c r="Q3692" t="s">
        <v>8325</v>
      </c>
      <c r="R3692" t="s">
        <v>8326</v>
      </c>
      <c r="S3692" s="13">
        <f t="shared" si="401"/>
        <v>42640.709606481476</v>
      </c>
      <c r="T3692" s="14">
        <f t="shared" si="402"/>
        <v>42670.679861111108</v>
      </c>
      <c r="U3692" s="13" t="str">
        <f t="shared" si="403"/>
        <v>Sep</v>
      </c>
      <c r="V3692" t="str">
        <f t="shared" si="404"/>
        <v>Oct</v>
      </c>
      <c r="W3692" t="str">
        <f t="shared" si="405"/>
        <v>2016</v>
      </c>
    </row>
    <row r="3693" spans="1:23" ht="45" x14ac:dyDescent="0.2">
      <c r="A3693">
        <v>1399</v>
      </c>
      <c r="B3693" s="3" t="s">
        <v>1400</v>
      </c>
      <c r="C3693" s="3" t="s">
        <v>5509</v>
      </c>
      <c r="D3693">
        <v>9000</v>
      </c>
      <c r="E3693">
        <v>11353</v>
      </c>
      <c r="F3693" t="s">
        <v>8219</v>
      </c>
      <c r="G3693" t="s">
        <v>8224</v>
      </c>
      <c r="H3693" t="s">
        <v>8246</v>
      </c>
      <c r="I3693">
        <v>1412640373</v>
      </c>
      <c r="J3693">
        <v>1410048373</v>
      </c>
      <c r="K3693" t="b">
        <v>0</v>
      </c>
      <c r="L3693">
        <v>184</v>
      </c>
      <c r="M3693" t="b">
        <v>1</v>
      </c>
      <c r="N3693" t="s">
        <v>8276</v>
      </c>
      <c r="O3693" s="8">
        <f t="shared" si="399"/>
        <v>126.14444444444443</v>
      </c>
      <c r="P3693" s="9">
        <f t="shared" si="400"/>
        <v>61.701086956521742</v>
      </c>
      <c r="Q3693" t="s">
        <v>8325</v>
      </c>
      <c r="R3693" t="s">
        <v>8326</v>
      </c>
      <c r="S3693" s="13">
        <f t="shared" si="401"/>
        <v>41888.795983796292</v>
      </c>
      <c r="T3693" s="14">
        <f t="shared" si="402"/>
        <v>41918.795983796292</v>
      </c>
      <c r="U3693" s="13" t="str">
        <f t="shared" si="403"/>
        <v>Sep</v>
      </c>
      <c r="V3693" t="str">
        <f t="shared" si="404"/>
        <v>Oct</v>
      </c>
      <c r="W3693" t="str">
        <f t="shared" si="405"/>
        <v>2014</v>
      </c>
    </row>
    <row r="3694" spans="1:23" ht="30" x14ac:dyDescent="0.2">
      <c r="A3694">
        <v>1461</v>
      </c>
      <c r="B3694" s="3" t="s">
        <v>1462</v>
      </c>
      <c r="C3694" s="3" t="s">
        <v>5571</v>
      </c>
      <c r="D3694">
        <v>15000</v>
      </c>
      <c r="E3694">
        <v>15186.69</v>
      </c>
      <c r="F3694" t="s">
        <v>8219</v>
      </c>
      <c r="G3694" t="s">
        <v>8224</v>
      </c>
      <c r="H3694" t="s">
        <v>8246</v>
      </c>
      <c r="I3694">
        <v>1413849600</v>
      </c>
      <c r="J3694">
        <v>1410967754</v>
      </c>
      <c r="K3694" t="b">
        <v>1</v>
      </c>
      <c r="L3694">
        <v>340</v>
      </c>
      <c r="M3694" t="b">
        <v>1</v>
      </c>
      <c r="N3694" t="s">
        <v>8288</v>
      </c>
      <c r="O3694" s="8">
        <f t="shared" si="399"/>
        <v>101.24459999999999</v>
      </c>
      <c r="P3694" s="9">
        <f t="shared" si="400"/>
        <v>44.66673529411765</v>
      </c>
      <c r="Q3694" t="s">
        <v>8322</v>
      </c>
      <c r="R3694" t="s">
        <v>8342</v>
      </c>
      <c r="S3694" s="13">
        <f t="shared" si="401"/>
        <v>41899.436967592592</v>
      </c>
      <c r="T3694" s="14">
        <f t="shared" si="402"/>
        <v>41932.791666666664</v>
      </c>
      <c r="U3694" s="13" t="str">
        <f t="shared" si="403"/>
        <v>Sep</v>
      </c>
      <c r="V3694" t="str">
        <f t="shared" si="404"/>
        <v>Oct</v>
      </c>
      <c r="W3694" t="str">
        <f t="shared" si="405"/>
        <v>2014</v>
      </c>
    </row>
    <row r="3695" spans="1:23" ht="45" x14ac:dyDescent="0.2">
      <c r="A3695">
        <v>1472</v>
      </c>
      <c r="B3695" s="3" t="s">
        <v>1473</v>
      </c>
      <c r="C3695" s="3" t="s">
        <v>5582</v>
      </c>
      <c r="D3695">
        <v>25000</v>
      </c>
      <c r="E3695">
        <v>34676</v>
      </c>
      <c r="F3695" t="s">
        <v>8219</v>
      </c>
      <c r="G3695" t="s">
        <v>8224</v>
      </c>
      <c r="H3695" t="s">
        <v>8246</v>
      </c>
      <c r="I3695">
        <v>1381928503</v>
      </c>
      <c r="J3695">
        <v>1379336503</v>
      </c>
      <c r="K3695" t="b">
        <v>1</v>
      </c>
      <c r="L3695">
        <v>336</v>
      </c>
      <c r="M3695" t="b">
        <v>1</v>
      </c>
      <c r="N3695" t="s">
        <v>8288</v>
      </c>
      <c r="O3695" s="8">
        <f t="shared" si="399"/>
        <v>138.70400000000001</v>
      </c>
      <c r="P3695" s="9">
        <f t="shared" si="400"/>
        <v>103.20238095238095</v>
      </c>
      <c r="Q3695" t="s">
        <v>8322</v>
      </c>
      <c r="R3695" t="s">
        <v>8342</v>
      </c>
      <c r="S3695" s="13">
        <f t="shared" si="401"/>
        <v>41533.33452546296</v>
      </c>
      <c r="T3695" s="14">
        <f t="shared" si="402"/>
        <v>41563.33452546296</v>
      </c>
      <c r="U3695" s="13" t="str">
        <f t="shared" si="403"/>
        <v>Sep</v>
      </c>
      <c r="V3695" t="str">
        <f t="shared" si="404"/>
        <v>Oct</v>
      </c>
      <c r="W3695" t="str">
        <f t="shared" si="405"/>
        <v>2013</v>
      </c>
    </row>
    <row r="3696" spans="1:23" ht="45" x14ac:dyDescent="0.2">
      <c r="A3696">
        <v>1516</v>
      </c>
      <c r="B3696" s="3" t="s">
        <v>1517</v>
      </c>
      <c r="C3696" s="3" t="s">
        <v>5626</v>
      </c>
      <c r="D3696">
        <v>17000</v>
      </c>
      <c r="E3696">
        <v>18472</v>
      </c>
      <c r="F3696" t="s">
        <v>8219</v>
      </c>
      <c r="G3696" t="s">
        <v>8224</v>
      </c>
      <c r="H3696" t="s">
        <v>8246</v>
      </c>
      <c r="I3696">
        <v>1475762400</v>
      </c>
      <c r="J3696">
        <v>1473160292</v>
      </c>
      <c r="K3696" t="b">
        <v>1</v>
      </c>
      <c r="L3696">
        <v>116</v>
      </c>
      <c r="M3696" t="b">
        <v>1</v>
      </c>
      <c r="N3696" t="s">
        <v>8285</v>
      </c>
      <c r="O3696" s="8">
        <f t="shared" si="399"/>
        <v>108.65882352941176</v>
      </c>
      <c r="P3696" s="9">
        <f t="shared" si="400"/>
        <v>159.24137931034483</v>
      </c>
      <c r="Q3696" t="s">
        <v>8338</v>
      </c>
      <c r="R3696" t="s">
        <v>8339</v>
      </c>
      <c r="S3696" s="13">
        <f t="shared" si="401"/>
        <v>42619.258009259262</v>
      </c>
      <c r="T3696" s="14">
        <f t="shared" si="402"/>
        <v>42649.374999999993</v>
      </c>
      <c r="U3696" s="13" t="str">
        <f t="shared" si="403"/>
        <v>Sep</v>
      </c>
      <c r="V3696" t="str">
        <f t="shared" si="404"/>
        <v>Oct</v>
      </c>
      <c r="W3696" t="str">
        <f t="shared" si="405"/>
        <v>2016</v>
      </c>
    </row>
    <row r="3697" spans="1:23" ht="45" x14ac:dyDescent="0.2">
      <c r="A3697">
        <v>1522</v>
      </c>
      <c r="B3697" s="3" t="s">
        <v>1523</v>
      </c>
      <c r="C3697" s="3" t="s">
        <v>5632</v>
      </c>
      <c r="D3697">
        <v>43500</v>
      </c>
      <c r="E3697">
        <v>60450.1</v>
      </c>
      <c r="F3697" t="s">
        <v>8219</v>
      </c>
      <c r="G3697" t="s">
        <v>8224</v>
      </c>
      <c r="H3697" t="s">
        <v>8246</v>
      </c>
      <c r="I3697">
        <v>1413575739</v>
      </c>
      <c r="J3697">
        <v>1410983739</v>
      </c>
      <c r="K3697" t="b">
        <v>1</v>
      </c>
      <c r="L3697">
        <v>452</v>
      </c>
      <c r="M3697" t="b">
        <v>1</v>
      </c>
      <c r="N3697" t="s">
        <v>8285</v>
      </c>
      <c r="O3697" s="8">
        <f t="shared" si="399"/>
        <v>138.96574712643678</v>
      </c>
      <c r="P3697" s="9">
        <f t="shared" si="400"/>
        <v>133.7391592920354</v>
      </c>
      <c r="Q3697" t="s">
        <v>8338</v>
      </c>
      <c r="R3697" t="s">
        <v>8339</v>
      </c>
      <c r="S3697" s="13">
        <f t="shared" si="401"/>
        <v>41899.621979166666</v>
      </c>
      <c r="T3697" s="14">
        <f t="shared" si="402"/>
        <v>41929.621979166666</v>
      </c>
      <c r="U3697" s="13" t="str">
        <f t="shared" si="403"/>
        <v>Sep</v>
      </c>
      <c r="V3697" t="str">
        <f t="shared" si="404"/>
        <v>Oct</v>
      </c>
      <c r="W3697" t="str">
        <f t="shared" si="405"/>
        <v>2014</v>
      </c>
    </row>
    <row r="3698" spans="1:23" ht="45" x14ac:dyDescent="0.2">
      <c r="A3698">
        <v>1530</v>
      </c>
      <c r="B3698" s="3" t="s">
        <v>1531</v>
      </c>
      <c r="C3698" s="3" t="s">
        <v>5640</v>
      </c>
      <c r="D3698">
        <v>35000</v>
      </c>
      <c r="E3698">
        <v>47189</v>
      </c>
      <c r="F3698" t="s">
        <v>8219</v>
      </c>
      <c r="G3698" t="s">
        <v>8224</v>
      </c>
      <c r="H3698" t="s">
        <v>8246</v>
      </c>
      <c r="I3698">
        <v>1445624695</v>
      </c>
      <c r="J3698">
        <v>1443464695</v>
      </c>
      <c r="K3698" t="b">
        <v>1</v>
      </c>
      <c r="L3698">
        <v>874</v>
      </c>
      <c r="M3698" t="b">
        <v>1</v>
      </c>
      <c r="N3698" t="s">
        <v>8285</v>
      </c>
      <c r="O3698" s="8">
        <f t="shared" si="399"/>
        <v>134.82571428571427</v>
      </c>
      <c r="P3698" s="9">
        <f t="shared" si="400"/>
        <v>53.991990846681922</v>
      </c>
      <c r="Q3698" t="s">
        <v>8338</v>
      </c>
      <c r="R3698" t="s">
        <v>8339</v>
      </c>
      <c r="S3698" s="13">
        <f t="shared" si="401"/>
        <v>42275.558969907404</v>
      </c>
      <c r="T3698" s="14">
        <f t="shared" si="402"/>
        <v>42300.558969907404</v>
      </c>
      <c r="U3698" s="13" t="str">
        <f t="shared" si="403"/>
        <v>Sep</v>
      </c>
      <c r="V3698" t="str">
        <f t="shared" si="404"/>
        <v>Oct</v>
      </c>
      <c r="W3698" t="str">
        <f t="shared" si="405"/>
        <v>2015</v>
      </c>
    </row>
    <row r="3699" spans="1:23" ht="45" x14ac:dyDescent="0.2">
      <c r="A3699">
        <v>1602</v>
      </c>
      <c r="B3699" s="3" t="s">
        <v>1603</v>
      </c>
      <c r="C3699" s="3" t="s">
        <v>5712</v>
      </c>
      <c r="D3699">
        <v>1500</v>
      </c>
      <c r="E3699">
        <v>1502.5</v>
      </c>
      <c r="F3699" t="s">
        <v>8219</v>
      </c>
      <c r="G3699" t="s">
        <v>8224</v>
      </c>
      <c r="H3699" t="s">
        <v>8246</v>
      </c>
      <c r="I3699">
        <v>1318633200</v>
      </c>
      <c r="J3699">
        <v>1314947317</v>
      </c>
      <c r="K3699" t="b">
        <v>0</v>
      </c>
      <c r="L3699">
        <v>32</v>
      </c>
      <c r="M3699" t="b">
        <v>1</v>
      </c>
      <c r="N3699" t="s">
        <v>8276</v>
      </c>
      <c r="O3699" s="8">
        <f t="shared" si="399"/>
        <v>100.16666666666667</v>
      </c>
      <c r="P3699" s="9">
        <f t="shared" si="400"/>
        <v>46.953125</v>
      </c>
      <c r="Q3699" t="s">
        <v>8325</v>
      </c>
      <c r="R3699" t="s">
        <v>8326</v>
      </c>
      <c r="S3699" s="13">
        <f t="shared" si="401"/>
        <v>40788.089317129627</v>
      </c>
      <c r="T3699" s="14">
        <f t="shared" si="402"/>
        <v>40830.75</v>
      </c>
      <c r="U3699" s="13" t="str">
        <f t="shared" si="403"/>
        <v>Sep</v>
      </c>
      <c r="V3699" t="str">
        <f t="shared" si="404"/>
        <v>Oct</v>
      </c>
      <c r="W3699" t="str">
        <f t="shared" si="405"/>
        <v>2011</v>
      </c>
    </row>
    <row r="3700" spans="1:23" ht="45" x14ac:dyDescent="0.2">
      <c r="A3700">
        <v>1609</v>
      </c>
      <c r="B3700" s="3" t="s">
        <v>1610</v>
      </c>
      <c r="C3700" s="3" t="s">
        <v>5719</v>
      </c>
      <c r="D3700">
        <v>1500</v>
      </c>
      <c r="E3700">
        <v>1775</v>
      </c>
      <c r="F3700" t="s">
        <v>8219</v>
      </c>
      <c r="G3700" t="s">
        <v>8224</v>
      </c>
      <c r="H3700" t="s">
        <v>8246</v>
      </c>
      <c r="I3700">
        <v>1320220800</v>
      </c>
      <c r="J3700">
        <v>1315612909</v>
      </c>
      <c r="K3700" t="b">
        <v>0</v>
      </c>
      <c r="L3700">
        <v>4</v>
      </c>
      <c r="M3700" t="b">
        <v>1</v>
      </c>
      <c r="N3700" t="s">
        <v>8276</v>
      </c>
      <c r="O3700" s="8">
        <f t="shared" si="399"/>
        <v>118.33333333333333</v>
      </c>
      <c r="P3700" s="9">
        <f t="shared" si="400"/>
        <v>443.75</v>
      </c>
      <c r="Q3700" t="s">
        <v>8325</v>
      </c>
      <c r="R3700" t="s">
        <v>8326</v>
      </c>
      <c r="S3700" s="13">
        <f t="shared" si="401"/>
        <v>40795.792928240735</v>
      </c>
      <c r="T3700" s="14">
        <f t="shared" si="402"/>
        <v>40849.125</v>
      </c>
      <c r="U3700" s="13" t="str">
        <f t="shared" si="403"/>
        <v>Sep</v>
      </c>
      <c r="V3700" t="str">
        <f t="shared" si="404"/>
        <v>Nov</v>
      </c>
      <c r="W3700" t="str">
        <f t="shared" si="405"/>
        <v>2011</v>
      </c>
    </row>
    <row r="3701" spans="1:23" ht="30" x14ac:dyDescent="0.2">
      <c r="A3701">
        <v>1617</v>
      </c>
      <c r="B3701" s="3" t="s">
        <v>1618</v>
      </c>
      <c r="C3701" s="3" t="s">
        <v>5727</v>
      </c>
      <c r="D3701">
        <v>7000</v>
      </c>
      <c r="E3701">
        <v>10210</v>
      </c>
      <c r="F3701" t="s">
        <v>8219</v>
      </c>
      <c r="G3701" t="s">
        <v>8224</v>
      </c>
      <c r="H3701" t="s">
        <v>8246</v>
      </c>
      <c r="I3701">
        <v>1383332400</v>
      </c>
      <c r="J3701">
        <v>1380470188</v>
      </c>
      <c r="K3701" t="b">
        <v>0</v>
      </c>
      <c r="L3701">
        <v>158</v>
      </c>
      <c r="M3701" t="b">
        <v>1</v>
      </c>
      <c r="N3701" t="s">
        <v>8276</v>
      </c>
      <c r="O3701" s="8">
        <f t="shared" si="399"/>
        <v>145.85714285714286</v>
      </c>
      <c r="P3701" s="9">
        <f t="shared" si="400"/>
        <v>64.620253164556956</v>
      </c>
      <c r="Q3701" t="s">
        <v>8325</v>
      </c>
      <c r="R3701" t="s">
        <v>8326</v>
      </c>
      <c r="S3701" s="13">
        <f t="shared" si="401"/>
        <v>41546.455879629626</v>
      </c>
      <c r="T3701" s="14">
        <f t="shared" si="402"/>
        <v>41579.583333333328</v>
      </c>
      <c r="U3701" s="13" t="str">
        <f t="shared" si="403"/>
        <v>Sep</v>
      </c>
      <c r="V3701" t="str">
        <f t="shared" si="404"/>
        <v>Nov</v>
      </c>
      <c r="W3701" t="str">
        <f t="shared" si="405"/>
        <v>2013</v>
      </c>
    </row>
    <row r="3702" spans="1:23" ht="45" x14ac:dyDescent="0.2">
      <c r="A3702">
        <v>1631</v>
      </c>
      <c r="B3702" s="3" t="s">
        <v>1632</v>
      </c>
      <c r="C3702" s="3" t="s">
        <v>5741</v>
      </c>
      <c r="D3702">
        <v>10000</v>
      </c>
      <c r="E3702">
        <v>15591</v>
      </c>
      <c r="F3702" t="s">
        <v>8219</v>
      </c>
      <c r="G3702" t="s">
        <v>8224</v>
      </c>
      <c r="H3702" t="s">
        <v>8246</v>
      </c>
      <c r="I3702">
        <v>1350074261</v>
      </c>
      <c r="J3702">
        <v>1347482261</v>
      </c>
      <c r="K3702" t="b">
        <v>0</v>
      </c>
      <c r="L3702">
        <v>133</v>
      </c>
      <c r="M3702" t="b">
        <v>1</v>
      </c>
      <c r="N3702" t="s">
        <v>8276</v>
      </c>
      <c r="O3702" s="8">
        <f t="shared" si="399"/>
        <v>155.91</v>
      </c>
      <c r="P3702" s="9">
        <f t="shared" si="400"/>
        <v>117.22556390977444</v>
      </c>
      <c r="Q3702" t="s">
        <v>8325</v>
      </c>
      <c r="R3702" t="s">
        <v>8326</v>
      </c>
      <c r="S3702" s="13">
        <f t="shared" si="401"/>
        <v>41164.65116898148</v>
      </c>
      <c r="T3702" s="14">
        <f t="shared" si="402"/>
        <v>41194.65116898148</v>
      </c>
      <c r="U3702" s="13" t="str">
        <f t="shared" si="403"/>
        <v>Sep</v>
      </c>
      <c r="V3702" t="str">
        <f t="shared" si="404"/>
        <v>Oct</v>
      </c>
      <c r="W3702" t="str">
        <f t="shared" si="405"/>
        <v>2012</v>
      </c>
    </row>
    <row r="3703" spans="1:23" ht="45" x14ac:dyDescent="0.2">
      <c r="A3703">
        <v>1644</v>
      </c>
      <c r="B3703" s="3" t="s">
        <v>1645</v>
      </c>
      <c r="C3703" s="3" t="s">
        <v>5754</v>
      </c>
      <c r="D3703">
        <v>10000</v>
      </c>
      <c r="E3703">
        <v>10950</v>
      </c>
      <c r="F3703" t="s">
        <v>8219</v>
      </c>
      <c r="G3703" t="s">
        <v>8224</v>
      </c>
      <c r="H3703" t="s">
        <v>8246</v>
      </c>
      <c r="I3703">
        <v>1353551160</v>
      </c>
      <c r="J3703">
        <v>1348363560</v>
      </c>
      <c r="K3703" t="b">
        <v>0</v>
      </c>
      <c r="L3703">
        <v>128</v>
      </c>
      <c r="M3703" t="b">
        <v>1</v>
      </c>
      <c r="N3703" t="s">
        <v>8292</v>
      </c>
      <c r="O3703" s="8">
        <f t="shared" si="399"/>
        <v>109.5</v>
      </c>
      <c r="P3703" s="9">
        <f t="shared" si="400"/>
        <v>85.546875</v>
      </c>
      <c r="Q3703" t="s">
        <v>8325</v>
      </c>
      <c r="R3703" t="s">
        <v>8346</v>
      </c>
      <c r="S3703" s="13">
        <f t="shared" si="401"/>
        <v>41174.851388888885</v>
      </c>
      <c r="T3703" s="14">
        <f t="shared" si="402"/>
        <v>41234.893055555549</v>
      </c>
      <c r="U3703" s="13" t="str">
        <f t="shared" si="403"/>
        <v>Sep</v>
      </c>
      <c r="V3703" t="str">
        <f t="shared" si="404"/>
        <v>Nov</v>
      </c>
      <c r="W3703" t="str">
        <f t="shared" si="405"/>
        <v>2012</v>
      </c>
    </row>
    <row r="3704" spans="1:23" ht="45" x14ac:dyDescent="0.2">
      <c r="A3704">
        <v>1645</v>
      </c>
      <c r="B3704" s="3" t="s">
        <v>1646</v>
      </c>
      <c r="C3704" s="3" t="s">
        <v>5755</v>
      </c>
      <c r="D3704">
        <v>5000</v>
      </c>
      <c r="E3704">
        <v>5540</v>
      </c>
      <c r="F3704" t="s">
        <v>8219</v>
      </c>
      <c r="G3704" t="s">
        <v>8224</v>
      </c>
      <c r="H3704" t="s">
        <v>8246</v>
      </c>
      <c r="I3704">
        <v>1379515740</v>
      </c>
      <c r="J3704">
        <v>1378306140</v>
      </c>
      <c r="K3704" t="b">
        <v>0</v>
      </c>
      <c r="L3704">
        <v>10</v>
      </c>
      <c r="M3704" t="b">
        <v>1</v>
      </c>
      <c r="N3704" t="s">
        <v>8292</v>
      </c>
      <c r="O3704" s="8">
        <f t="shared" si="399"/>
        <v>110.80000000000001</v>
      </c>
      <c r="P3704" s="9">
        <f t="shared" si="400"/>
        <v>554</v>
      </c>
      <c r="Q3704" t="s">
        <v>8325</v>
      </c>
      <c r="R3704" t="s">
        <v>8346</v>
      </c>
      <c r="S3704" s="13">
        <f t="shared" si="401"/>
        <v>41521.40902777778</v>
      </c>
      <c r="T3704" s="14">
        <f t="shared" si="402"/>
        <v>41535.40902777778</v>
      </c>
      <c r="U3704" s="13" t="str">
        <f t="shared" si="403"/>
        <v>Sep</v>
      </c>
      <c r="V3704" t="str">
        <f t="shared" si="404"/>
        <v>Sep</v>
      </c>
      <c r="W3704" t="str">
        <f t="shared" si="405"/>
        <v>2013</v>
      </c>
    </row>
    <row r="3705" spans="1:23" ht="30" x14ac:dyDescent="0.2">
      <c r="A3705">
        <v>1650</v>
      </c>
      <c r="B3705" s="3" t="s">
        <v>1651</v>
      </c>
      <c r="C3705" s="3" t="s">
        <v>5760</v>
      </c>
      <c r="D3705">
        <v>2000</v>
      </c>
      <c r="E3705">
        <v>2831</v>
      </c>
      <c r="F3705" t="s">
        <v>8219</v>
      </c>
      <c r="G3705" t="s">
        <v>8224</v>
      </c>
      <c r="H3705" t="s">
        <v>8246</v>
      </c>
      <c r="I3705">
        <v>1381314437</v>
      </c>
      <c r="J3705">
        <v>1378722437</v>
      </c>
      <c r="K3705" t="b">
        <v>0</v>
      </c>
      <c r="L3705">
        <v>32</v>
      </c>
      <c r="M3705" t="b">
        <v>1</v>
      </c>
      <c r="N3705" t="s">
        <v>8292</v>
      </c>
      <c r="O3705" s="8">
        <f t="shared" si="399"/>
        <v>141.55000000000001</v>
      </c>
      <c r="P3705" s="9">
        <f t="shared" si="400"/>
        <v>88.46875</v>
      </c>
      <c r="Q3705" t="s">
        <v>8325</v>
      </c>
      <c r="R3705" t="s">
        <v>8346</v>
      </c>
      <c r="S3705" s="13">
        <f t="shared" si="401"/>
        <v>41526.227280092593</v>
      </c>
      <c r="T3705" s="14">
        <f t="shared" si="402"/>
        <v>41556.227280092593</v>
      </c>
      <c r="U3705" s="13" t="str">
        <f t="shared" si="403"/>
        <v>Sep</v>
      </c>
      <c r="V3705" t="str">
        <f t="shared" si="404"/>
        <v>Oct</v>
      </c>
      <c r="W3705" t="str">
        <f t="shared" si="405"/>
        <v>2013</v>
      </c>
    </row>
    <row r="3706" spans="1:23" ht="30" x14ac:dyDescent="0.2">
      <c r="A3706">
        <v>1675</v>
      </c>
      <c r="B3706" s="3" t="s">
        <v>1676</v>
      </c>
      <c r="C3706" s="3" t="s">
        <v>5785</v>
      </c>
      <c r="D3706">
        <v>1000</v>
      </c>
      <c r="E3706">
        <v>1374.16</v>
      </c>
      <c r="F3706" t="s">
        <v>8219</v>
      </c>
      <c r="G3706" t="s">
        <v>8224</v>
      </c>
      <c r="H3706" t="s">
        <v>8246</v>
      </c>
      <c r="I3706">
        <v>1318802580</v>
      </c>
      <c r="J3706">
        <v>1316194540</v>
      </c>
      <c r="K3706" t="b">
        <v>0</v>
      </c>
      <c r="L3706">
        <v>34</v>
      </c>
      <c r="M3706" t="b">
        <v>1</v>
      </c>
      <c r="N3706" t="s">
        <v>8292</v>
      </c>
      <c r="O3706" s="8">
        <f t="shared" si="399"/>
        <v>137.416</v>
      </c>
      <c r="P3706" s="9">
        <f t="shared" si="400"/>
        <v>40.416470588235299</v>
      </c>
      <c r="Q3706" t="s">
        <v>8325</v>
      </c>
      <c r="R3706" t="s">
        <v>8346</v>
      </c>
      <c r="S3706" s="13">
        <f t="shared" si="401"/>
        <v>40802.524768518517</v>
      </c>
      <c r="T3706" s="14">
        <f t="shared" si="402"/>
        <v>40832.710416666661</v>
      </c>
      <c r="U3706" s="13" t="str">
        <f t="shared" si="403"/>
        <v>Sep</v>
      </c>
      <c r="V3706" t="str">
        <f t="shared" si="404"/>
        <v>Oct</v>
      </c>
      <c r="W3706" t="str">
        <f t="shared" si="405"/>
        <v>2011</v>
      </c>
    </row>
    <row r="3707" spans="1:23" ht="30" x14ac:dyDescent="0.2">
      <c r="A3707">
        <v>1752</v>
      </c>
      <c r="B3707" s="3" t="s">
        <v>1753</v>
      </c>
      <c r="C3707" s="3" t="s">
        <v>5862</v>
      </c>
      <c r="D3707">
        <v>1200</v>
      </c>
      <c r="E3707">
        <v>3122</v>
      </c>
      <c r="F3707" t="s">
        <v>8219</v>
      </c>
      <c r="G3707" t="s">
        <v>8225</v>
      </c>
      <c r="H3707" t="s">
        <v>8247</v>
      </c>
      <c r="I3707">
        <v>1476425082</v>
      </c>
      <c r="J3707">
        <v>1473833082</v>
      </c>
      <c r="K3707" t="b">
        <v>0</v>
      </c>
      <c r="L3707">
        <v>90</v>
      </c>
      <c r="M3707" t="b">
        <v>1</v>
      </c>
      <c r="N3707" t="s">
        <v>8285</v>
      </c>
      <c r="O3707" s="8">
        <f t="shared" si="399"/>
        <v>260.16666666666663</v>
      </c>
      <c r="P3707" s="9">
        <f t="shared" si="400"/>
        <v>34.68888888888889</v>
      </c>
      <c r="Q3707" t="s">
        <v>8338</v>
      </c>
      <c r="R3707" t="s">
        <v>8339</v>
      </c>
      <c r="S3707" s="13">
        <f t="shared" si="401"/>
        <v>42627.044930555552</v>
      </c>
      <c r="T3707" s="14">
        <f t="shared" si="402"/>
        <v>42657.044930555552</v>
      </c>
      <c r="U3707" s="13" t="str">
        <f t="shared" si="403"/>
        <v>Sep</v>
      </c>
      <c r="V3707" t="str">
        <f t="shared" si="404"/>
        <v>Oct</v>
      </c>
      <c r="W3707" t="str">
        <f t="shared" si="405"/>
        <v>2016</v>
      </c>
    </row>
    <row r="3708" spans="1:23" ht="45" x14ac:dyDescent="0.2">
      <c r="A3708">
        <v>1755</v>
      </c>
      <c r="B3708" s="3" t="s">
        <v>1756</v>
      </c>
      <c r="C3708" s="3" t="s">
        <v>5865</v>
      </c>
      <c r="D3708">
        <v>25</v>
      </c>
      <c r="E3708">
        <v>30</v>
      </c>
      <c r="F3708" t="s">
        <v>8219</v>
      </c>
      <c r="G3708" t="s">
        <v>8224</v>
      </c>
      <c r="H3708" t="s">
        <v>8246</v>
      </c>
      <c r="I3708">
        <v>1444071361</v>
      </c>
      <c r="J3708">
        <v>1441479361</v>
      </c>
      <c r="K3708" t="b">
        <v>0</v>
      </c>
      <c r="L3708">
        <v>4</v>
      </c>
      <c r="M3708" t="b">
        <v>1</v>
      </c>
      <c r="N3708" t="s">
        <v>8285</v>
      </c>
      <c r="O3708" s="8">
        <f t="shared" si="399"/>
        <v>120</v>
      </c>
      <c r="P3708" s="9">
        <f t="shared" si="400"/>
        <v>7.5</v>
      </c>
      <c r="Q3708" t="s">
        <v>8338</v>
      </c>
      <c r="R3708" t="s">
        <v>8339</v>
      </c>
      <c r="S3708" s="13">
        <f t="shared" si="401"/>
        <v>42252.580567129626</v>
      </c>
      <c r="T3708" s="14">
        <f t="shared" si="402"/>
        <v>42282.580567129626</v>
      </c>
      <c r="U3708" s="13" t="str">
        <f t="shared" si="403"/>
        <v>Sep</v>
      </c>
      <c r="V3708" t="str">
        <f t="shared" si="404"/>
        <v>Oct</v>
      </c>
      <c r="W3708" t="str">
        <f t="shared" si="405"/>
        <v>2015</v>
      </c>
    </row>
    <row r="3709" spans="1:23" ht="45" x14ac:dyDescent="0.2">
      <c r="A3709">
        <v>1763</v>
      </c>
      <c r="B3709" s="3" t="s">
        <v>1764</v>
      </c>
      <c r="C3709" s="3" t="s">
        <v>5873</v>
      </c>
      <c r="D3709">
        <v>12000</v>
      </c>
      <c r="E3709">
        <v>12229</v>
      </c>
      <c r="F3709" t="s">
        <v>8219</v>
      </c>
      <c r="G3709" t="s">
        <v>8224</v>
      </c>
      <c r="H3709" t="s">
        <v>8246</v>
      </c>
      <c r="I3709">
        <v>1477255840</v>
      </c>
      <c r="J3709">
        <v>1474663840</v>
      </c>
      <c r="K3709" t="b">
        <v>0</v>
      </c>
      <c r="L3709">
        <v>118</v>
      </c>
      <c r="M3709" t="b">
        <v>1</v>
      </c>
      <c r="N3709" t="s">
        <v>8285</v>
      </c>
      <c r="O3709" s="8">
        <f t="shared" si="399"/>
        <v>101.90833333333333</v>
      </c>
      <c r="P3709" s="9">
        <f t="shared" si="400"/>
        <v>103.63559322033899</v>
      </c>
      <c r="Q3709" t="s">
        <v>8338</v>
      </c>
      <c r="R3709" t="s">
        <v>8339</v>
      </c>
      <c r="S3709" s="13">
        <f t="shared" si="401"/>
        <v>42636.660185185181</v>
      </c>
      <c r="T3709" s="14">
        <f t="shared" si="402"/>
        <v>42666.660185185181</v>
      </c>
      <c r="U3709" s="13" t="str">
        <f t="shared" si="403"/>
        <v>Sep</v>
      </c>
      <c r="V3709" t="str">
        <f t="shared" si="404"/>
        <v>Oct</v>
      </c>
      <c r="W3709" t="str">
        <f t="shared" si="405"/>
        <v>2016</v>
      </c>
    </row>
    <row r="3710" spans="1:23" ht="45" x14ac:dyDescent="0.2">
      <c r="A3710">
        <v>1823</v>
      </c>
      <c r="B3710" s="3" t="s">
        <v>1824</v>
      </c>
      <c r="C3710" s="3" t="s">
        <v>5933</v>
      </c>
      <c r="D3710">
        <v>700</v>
      </c>
      <c r="E3710">
        <v>811</v>
      </c>
      <c r="F3710" t="s">
        <v>8219</v>
      </c>
      <c r="G3710" t="s">
        <v>8224</v>
      </c>
      <c r="H3710" t="s">
        <v>8246</v>
      </c>
      <c r="I3710">
        <v>1351095976</v>
      </c>
      <c r="J3710">
        <v>1348503976</v>
      </c>
      <c r="K3710" t="b">
        <v>0</v>
      </c>
      <c r="L3710">
        <v>33</v>
      </c>
      <c r="M3710" t="b">
        <v>1</v>
      </c>
      <c r="N3710" t="s">
        <v>8276</v>
      </c>
      <c r="O3710" s="8">
        <f t="shared" si="399"/>
        <v>115.85714285714286</v>
      </c>
      <c r="P3710" s="9">
        <f t="shared" si="400"/>
        <v>24.575757575757574</v>
      </c>
      <c r="Q3710" t="s">
        <v>8325</v>
      </c>
      <c r="R3710" t="s">
        <v>8326</v>
      </c>
      <c r="S3710" s="13">
        <f t="shared" si="401"/>
        <v>41176.47657407407</v>
      </c>
      <c r="T3710" s="14">
        <f t="shared" si="402"/>
        <v>41206.47657407407</v>
      </c>
      <c r="U3710" s="13" t="str">
        <f t="shared" si="403"/>
        <v>Sep</v>
      </c>
      <c r="V3710" t="str">
        <f t="shared" si="404"/>
        <v>Oct</v>
      </c>
      <c r="W3710" t="str">
        <f t="shared" si="405"/>
        <v>2012</v>
      </c>
    </row>
    <row r="3711" spans="1:23" ht="45" x14ac:dyDescent="0.2">
      <c r="A3711">
        <v>1838</v>
      </c>
      <c r="B3711" s="3" t="s">
        <v>1839</v>
      </c>
      <c r="C3711" s="3" t="s">
        <v>5948</v>
      </c>
      <c r="D3711">
        <v>1000</v>
      </c>
      <c r="E3711">
        <v>1001.49</v>
      </c>
      <c r="F3711" t="s">
        <v>8219</v>
      </c>
      <c r="G3711" t="s">
        <v>8224</v>
      </c>
      <c r="H3711" t="s">
        <v>8246</v>
      </c>
      <c r="I3711">
        <v>1317438000</v>
      </c>
      <c r="J3711">
        <v>1314989557</v>
      </c>
      <c r="K3711" t="b">
        <v>0</v>
      </c>
      <c r="L3711">
        <v>28</v>
      </c>
      <c r="M3711" t="b">
        <v>1</v>
      </c>
      <c r="N3711" t="s">
        <v>8276</v>
      </c>
      <c r="O3711" s="8">
        <f t="shared" si="399"/>
        <v>100.149</v>
      </c>
      <c r="P3711" s="9">
        <f t="shared" si="400"/>
        <v>35.767499999999998</v>
      </c>
      <c r="Q3711" t="s">
        <v>8325</v>
      </c>
      <c r="R3711" t="s">
        <v>8326</v>
      </c>
      <c r="S3711" s="13">
        <f t="shared" si="401"/>
        <v>40788.578206018516</v>
      </c>
      <c r="T3711" s="14">
        <f t="shared" si="402"/>
        <v>40816.916666666664</v>
      </c>
      <c r="U3711" s="13" t="str">
        <f t="shared" si="403"/>
        <v>Sep</v>
      </c>
      <c r="V3711" t="str">
        <f t="shared" si="404"/>
        <v>Sep</v>
      </c>
      <c r="W3711" t="str">
        <f t="shared" si="405"/>
        <v>2011</v>
      </c>
    </row>
    <row r="3712" spans="1:23" ht="45" x14ac:dyDescent="0.2">
      <c r="A3712">
        <v>1839</v>
      </c>
      <c r="B3712" s="3" t="s">
        <v>1840</v>
      </c>
      <c r="C3712" s="3" t="s">
        <v>5949</v>
      </c>
      <c r="D3712">
        <v>1000</v>
      </c>
      <c r="E3712">
        <v>2053</v>
      </c>
      <c r="F3712" t="s">
        <v>8219</v>
      </c>
      <c r="G3712" t="s">
        <v>8224</v>
      </c>
      <c r="H3712" t="s">
        <v>8246</v>
      </c>
      <c r="I3712">
        <v>1475342382</v>
      </c>
      <c r="J3712">
        <v>1472750382</v>
      </c>
      <c r="K3712" t="b">
        <v>0</v>
      </c>
      <c r="L3712">
        <v>45</v>
      </c>
      <c r="M3712" t="b">
        <v>1</v>
      </c>
      <c r="N3712" t="s">
        <v>8276</v>
      </c>
      <c r="O3712" s="8">
        <f t="shared" si="399"/>
        <v>205.29999999999998</v>
      </c>
      <c r="P3712" s="9">
        <f t="shared" si="400"/>
        <v>45.62222222222222</v>
      </c>
      <c r="Q3712" t="s">
        <v>8325</v>
      </c>
      <c r="R3712" t="s">
        <v>8326</v>
      </c>
      <c r="S3712" s="13">
        <f t="shared" si="401"/>
        <v>42614.513680555552</v>
      </c>
      <c r="T3712" s="14">
        <f t="shared" si="402"/>
        <v>42644.513680555552</v>
      </c>
      <c r="U3712" s="13" t="str">
        <f t="shared" si="403"/>
        <v>Sep</v>
      </c>
      <c r="V3712" t="str">
        <f t="shared" si="404"/>
        <v>Oct</v>
      </c>
      <c r="W3712" t="str">
        <f t="shared" si="405"/>
        <v>2016</v>
      </c>
    </row>
    <row r="3713" spans="1:23" ht="30" x14ac:dyDescent="0.2">
      <c r="A3713">
        <v>1849</v>
      </c>
      <c r="B3713" s="3" t="s">
        <v>1850</v>
      </c>
      <c r="C3713" s="3" t="s">
        <v>5959</v>
      </c>
      <c r="D3713">
        <v>300</v>
      </c>
      <c r="E3713">
        <v>301</v>
      </c>
      <c r="F3713" t="s">
        <v>8219</v>
      </c>
      <c r="G3713" t="s">
        <v>8224</v>
      </c>
      <c r="H3713" t="s">
        <v>8246</v>
      </c>
      <c r="I3713">
        <v>1350505059</v>
      </c>
      <c r="J3713">
        <v>1347913059</v>
      </c>
      <c r="K3713" t="b">
        <v>0</v>
      </c>
      <c r="L3713">
        <v>8</v>
      </c>
      <c r="M3713" t="b">
        <v>1</v>
      </c>
      <c r="N3713" t="s">
        <v>8276</v>
      </c>
      <c r="O3713" s="8">
        <f t="shared" si="399"/>
        <v>100.33333333333334</v>
      </c>
      <c r="P3713" s="9">
        <f t="shared" si="400"/>
        <v>37.625</v>
      </c>
      <c r="Q3713" t="s">
        <v>8325</v>
      </c>
      <c r="R3713" t="s">
        <v>8326</v>
      </c>
      <c r="S3713" s="13">
        <f t="shared" si="401"/>
        <v>41169.637256944443</v>
      </c>
      <c r="T3713" s="14">
        <f t="shared" si="402"/>
        <v>41199.637256944443</v>
      </c>
      <c r="U3713" s="13" t="str">
        <f t="shared" si="403"/>
        <v>Sep</v>
      </c>
      <c r="V3713" t="str">
        <f t="shared" si="404"/>
        <v>Oct</v>
      </c>
      <c r="W3713" t="str">
        <f t="shared" si="405"/>
        <v>2012</v>
      </c>
    </row>
    <row r="3714" spans="1:23" ht="45" x14ac:dyDescent="0.2">
      <c r="A3714">
        <v>1853</v>
      </c>
      <c r="B3714" s="3" t="s">
        <v>1854</v>
      </c>
      <c r="C3714" s="3" t="s">
        <v>5963</v>
      </c>
      <c r="D3714">
        <v>800</v>
      </c>
      <c r="E3714">
        <v>815</v>
      </c>
      <c r="F3714" t="s">
        <v>8219</v>
      </c>
      <c r="G3714" t="s">
        <v>8224</v>
      </c>
      <c r="H3714" t="s">
        <v>8246</v>
      </c>
      <c r="I3714">
        <v>1352860017</v>
      </c>
      <c r="J3714">
        <v>1348536417</v>
      </c>
      <c r="K3714" t="b">
        <v>0</v>
      </c>
      <c r="L3714">
        <v>14</v>
      </c>
      <c r="M3714" t="b">
        <v>1</v>
      </c>
      <c r="N3714" t="s">
        <v>8276</v>
      </c>
      <c r="O3714" s="8">
        <f t="shared" ref="O3714:O3777" si="406">(E3714/D3714)*100</f>
        <v>101.875</v>
      </c>
      <c r="P3714" s="9">
        <f t="shared" ref="P3714:P3777" si="407">IFERROR(E3714/L3714,0)</f>
        <v>58.214285714285715</v>
      </c>
      <c r="Q3714" t="s">
        <v>8325</v>
      </c>
      <c r="R3714" t="s">
        <v>8326</v>
      </c>
      <c r="S3714" s="13">
        <f t="shared" ref="S3714:S3777" si="408">(J3714/86400)+25569+(-5/24)</f>
        <v>41176.852048611108</v>
      </c>
      <c r="T3714" s="14">
        <f t="shared" ref="T3714:T3777" si="409">(I3714/86400)+25569+(-5/24)</f>
        <v>41226.893715277773</v>
      </c>
      <c r="U3714" s="13" t="str">
        <f t="shared" ref="U3714:U3777" si="410">TEXT((S3714),"mmm")</f>
        <v>Sep</v>
      </c>
      <c r="V3714" t="str">
        <f t="shared" ref="V3714:V3777" si="411">TEXT((T3714),"mmm")</f>
        <v>Nov</v>
      </c>
      <c r="W3714" t="str">
        <f t="shared" ref="W3714:W3777" si="412">TEXT((S3714),"yyyy")</f>
        <v>2012</v>
      </c>
    </row>
    <row r="3715" spans="1:23" ht="45" x14ac:dyDescent="0.2">
      <c r="A3715">
        <v>1895</v>
      </c>
      <c r="B3715" s="3" t="s">
        <v>1896</v>
      </c>
      <c r="C3715" s="3" t="s">
        <v>6005</v>
      </c>
      <c r="D3715">
        <v>9072</v>
      </c>
      <c r="E3715">
        <v>9228</v>
      </c>
      <c r="F3715" t="s">
        <v>8219</v>
      </c>
      <c r="G3715" t="s">
        <v>8224</v>
      </c>
      <c r="H3715" t="s">
        <v>8246</v>
      </c>
      <c r="I3715">
        <v>1445363722</v>
      </c>
      <c r="J3715">
        <v>1442771722</v>
      </c>
      <c r="K3715" t="b">
        <v>0</v>
      </c>
      <c r="L3715">
        <v>47</v>
      </c>
      <c r="M3715" t="b">
        <v>1</v>
      </c>
      <c r="N3715" t="s">
        <v>8279</v>
      </c>
      <c r="O3715" s="8">
        <f t="shared" si="406"/>
        <v>101.71957671957672</v>
      </c>
      <c r="P3715" s="9">
        <f t="shared" si="407"/>
        <v>196.34042553191489</v>
      </c>
      <c r="Q3715" t="s">
        <v>8325</v>
      </c>
      <c r="R3715" t="s">
        <v>8329</v>
      </c>
      <c r="S3715" s="13">
        <f t="shared" si="408"/>
        <v>42267.538449074076</v>
      </c>
      <c r="T3715" s="14">
        <f t="shared" si="409"/>
        <v>42297.538449074076</v>
      </c>
      <c r="U3715" s="13" t="str">
        <f t="shared" si="410"/>
        <v>Sep</v>
      </c>
      <c r="V3715" t="str">
        <f t="shared" si="411"/>
        <v>Oct</v>
      </c>
      <c r="W3715" t="str">
        <f t="shared" si="412"/>
        <v>2015</v>
      </c>
    </row>
    <row r="3716" spans="1:23" ht="45" x14ac:dyDescent="0.2">
      <c r="A3716">
        <v>1900</v>
      </c>
      <c r="B3716" s="3" t="s">
        <v>1901</v>
      </c>
      <c r="C3716" s="3" t="s">
        <v>6010</v>
      </c>
      <c r="D3716">
        <v>2500</v>
      </c>
      <c r="E3716">
        <v>2734.11</v>
      </c>
      <c r="F3716" t="s">
        <v>8219</v>
      </c>
      <c r="G3716" t="s">
        <v>8224</v>
      </c>
      <c r="H3716" t="s">
        <v>8246</v>
      </c>
      <c r="I3716">
        <v>1349517540</v>
      </c>
      <c r="J3716">
        <v>1347137731</v>
      </c>
      <c r="K3716" t="b">
        <v>0</v>
      </c>
      <c r="L3716">
        <v>54</v>
      </c>
      <c r="M3716" t="b">
        <v>1</v>
      </c>
      <c r="N3716" t="s">
        <v>8279</v>
      </c>
      <c r="O3716" s="8">
        <f t="shared" si="406"/>
        <v>109.3644</v>
      </c>
      <c r="P3716" s="9">
        <f t="shared" si="407"/>
        <v>50.631666666666668</v>
      </c>
      <c r="Q3716" t="s">
        <v>8325</v>
      </c>
      <c r="R3716" t="s">
        <v>8329</v>
      </c>
      <c r="S3716" s="13">
        <f t="shared" si="408"/>
        <v>41160.663553240738</v>
      </c>
      <c r="T3716" s="14">
        <f t="shared" si="409"/>
        <v>41188.207638888889</v>
      </c>
      <c r="U3716" s="13" t="str">
        <f t="shared" si="410"/>
        <v>Sep</v>
      </c>
      <c r="V3716" t="str">
        <f t="shared" si="411"/>
        <v>Oct</v>
      </c>
      <c r="W3716" t="str">
        <f t="shared" si="412"/>
        <v>2012</v>
      </c>
    </row>
    <row r="3717" spans="1:23" ht="30" x14ac:dyDescent="0.2">
      <c r="A3717">
        <v>1925</v>
      </c>
      <c r="B3717" s="3" t="s">
        <v>1926</v>
      </c>
      <c r="C3717" s="3" t="s">
        <v>6035</v>
      </c>
      <c r="D3717">
        <v>1500</v>
      </c>
      <c r="E3717">
        <v>1655</v>
      </c>
      <c r="F3717" t="s">
        <v>8219</v>
      </c>
      <c r="G3717" t="s">
        <v>8224</v>
      </c>
      <c r="H3717" t="s">
        <v>8246</v>
      </c>
      <c r="I3717">
        <v>1381449600</v>
      </c>
      <c r="J3717">
        <v>1379540288</v>
      </c>
      <c r="K3717" t="b">
        <v>0</v>
      </c>
      <c r="L3717">
        <v>52</v>
      </c>
      <c r="M3717" t="b">
        <v>1</v>
      </c>
      <c r="N3717" t="s">
        <v>8279</v>
      </c>
      <c r="O3717" s="8">
        <f t="shared" si="406"/>
        <v>110.33333333333333</v>
      </c>
      <c r="P3717" s="9">
        <f t="shared" si="407"/>
        <v>31.826923076923077</v>
      </c>
      <c r="Q3717" t="s">
        <v>8325</v>
      </c>
      <c r="R3717" t="s">
        <v>8329</v>
      </c>
      <c r="S3717" s="13">
        <f t="shared" si="408"/>
        <v>41535.693148148144</v>
      </c>
      <c r="T3717" s="14">
        <f t="shared" si="409"/>
        <v>41557.791666666664</v>
      </c>
      <c r="U3717" s="13" t="str">
        <f t="shared" si="410"/>
        <v>Sep</v>
      </c>
      <c r="V3717" t="str">
        <f t="shared" si="411"/>
        <v>Oct</v>
      </c>
      <c r="W3717" t="str">
        <f t="shared" si="412"/>
        <v>2013</v>
      </c>
    </row>
    <row r="3718" spans="1:23" ht="45" x14ac:dyDescent="0.2">
      <c r="A3718">
        <v>1952</v>
      </c>
      <c r="B3718" s="3" t="s">
        <v>1953</v>
      </c>
      <c r="C3718" s="3" t="s">
        <v>6062</v>
      </c>
      <c r="D3718">
        <v>35000</v>
      </c>
      <c r="E3718">
        <v>69465.33</v>
      </c>
      <c r="F3718" t="s">
        <v>8219</v>
      </c>
      <c r="G3718" t="s">
        <v>8229</v>
      </c>
      <c r="H3718" t="s">
        <v>8251</v>
      </c>
      <c r="I3718">
        <v>1381934015</v>
      </c>
      <c r="J3718">
        <v>1378737215</v>
      </c>
      <c r="K3718" t="b">
        <v>1</v>
      </c>
      <c r="L3718">
        <v>682</v>
      </c>
      <c r="M3718" t="b">
        <v>1</v>
      </c>
      <c r="N3718" t="s">
        <v>8295</v>
      </c>
      <c r="O3718" s="8">
        <f t="shared" si="406"/>
        <v>198.47237142857145</v>
      </c>
      <c r="P3718" s="9">
        <f t="shared" si="407"/>
        <v>101.85532258064516</v>
      </c>
      <c r="Q3718" t="s">
        <v>8319</v>
      </c>
      <c r="R3718" t="s">
        <v>8349</v>
      </c>
      <c r="S3718" s="13">
        <f t="shared" si="408"/>
        <v>41526.398321759254</v>
      </c>
      <c r="T3718" s="14">
        <f t="shared" si="409"/>
        <v>41563.398321759254</v>
      </c>
      <c r="U3718" s="13" t="str">
        <f t="shared" si="410"/>
        <v>Sep</v>
      </c>
      <c r="V3718" t="str">
        <f t="shared" si="411"/>
        <v>Oct</v>
      </c>
      <c r="W3718" t="str">
        <f t="shared" si="412"/>
        <v>2013</v>
      </c>
    </row>
    <row r="3719" spans="1:23" ht="30" x14ac:dyDescent="0.2">
      <c r="A3719">
        <v>1957</v>
      </c>
      <c r="B3719" s="3" t="s">
        <v>1958</v>
      </c>
      <c r="C3719" s="3" t="s">
        <v>6067</v>
      </c>
      <c r="D3719">
        <v>30000</v>
      </c>
      <c r="E3719">
        <v>50251.41</v>
      </c>
      <c r="F3719" t="s">
        <v>8219</v>
      </c>
      <c r="G3719" t="s">
        <v>8224</v>
      </c>
      <c r="H3719" t="s">
        <v>8246</v>
      </c>
      <c r="I3719">
        <v>1351304513</v>
      </c>
      <c r="J3719">
        <v>1348712513</v>
      </c>
      <c r="K3719" t="b">
        <v>1</v>
      </c>
      <c r="L3719">
        <v>660</v>
      </c>
      <c r="M3719" t="b">
        <v>1</v>
      </c>
      <c r="N3719" t="s">
        <v>8295</v>
      </c>
      <c r="O3719" s="8">
        <f t="shared" si="406"/>
        <v>167.50470000000001</v>
      </c>
      <c r="P3719" s="9">
        <f t="shared" si="407"/>
        <v>76.138500000000008</v>
      </c>
      <c r="Q3719" t="s">
        <v>8319</v>
      </c>
      <c r="R3719" t="s">
        <v>8349</v>
      </c>
      <c r="S3719" s="13">
        <f t="shared" si="408"/>
        <v>41178.890196759261</v>
      </c>
      <c r="T3719" s="14">
        <f t="shared" si="409"/>
        <v>41208.890196759261</v>
      </c>
      <c r="U3719" s="13" t="str">
        <f t="shared" si="410"/>
        <v>Sep</v>
      </c>
      <c r="V3719" t="str">
        <f t="shared" si="411"/>
        <v>Oct</v>
      </c>
      <c r="W3719" t="str">
        <f t="shared" si="412"/>
        <v>2012</v>
      </c>
    </row>
    <row r="3720" spans="1:23" ht="45" x14ac:dyDescent="0.2">
      <c r="A3720">
        <v>2005</v>
      </c>
      <c r="B3720" s="3" t="s">
        <v>2006</v>
      </c>
      <c r="C3720" s="3" t="s">
        <v>6115</v>
      </c>
      <c r="D3720">
        <v>30000</v>
      </c>
      <c r="E3720">
        <v>37104.03</v>
      </c>
      <c r="F3720" t="s">
        <v>8219</v>
      </c>
      <c r="G3720" t="s">
        <v>8224</v>
      </c>
      <c r="H3720" t="s">
        <v>8246</v>
      </c>
      <c r="I3720">
        <v>1381895940</v>
      </c>
      <c r="J3720">
        <v>1379532618</v>
      </c>
      <c r="K3720" t="b">
        <v>1</v>
      </c>
      <c r="L3720">
        <v>191</v>
      </c>
      <c r="M3720" t="b">
        <v>1</v>
      </c>
      <c r="N3720" t="s">
        <v>8295</v>
      </c>
      <c r="O3720" s="8">
        <f t="shared" si="406"/>
        <v>123.68010000000001</v>
      </c>
      <c r="P3720" s="9">
        <f t="shared" si="407"/>
        <v>194.26193717277485</v>
      </c>
      <c r="Q3720" t="s">
        <v>8319</v>
      </c>
      <c r="R3720" t="s">
        <v>8349</v>
      </c>
      <c r="S3720" s="13">
        <f t="shared" si="408"/>
        <v>41535.604374999995</v>
      </c>
      <c r="T3720" s="14">
        <f t="shared" si="409"/>
        <v>41562.957638888889</v>
      </c>
      <c r="U3720" s="13" t="str">
        <f t="shared" si="410"/>
        <v>Sep</v>
      </c>
      <c r="V3720" t="str">
        <f t="shared" si="411"/>
        <v>Oct</v>
      </c>
      <c r="W3720" t="str">
        <f t="shared" si="412"/>
        <v>2013</v>
      </c>
    </row>
    <row r="3721" spans="1:23" ht="45" x14ac:dyDescent="0.2">
      <c r="A3721">
        <v>2068</v>
      </c>
      <c r="B3721" s="3" t="s">
        <v>2069</v>
      </c>
      <c r="C3721" s="3" t="s">
        <v>6178</v>
      </c>
      <c r="D3721">
        <v>25000</v>
      </c>
      <c r="E3721">
        <v>26305.97</v>
      </c>
      <c r="F3721" t="s">
        <v>8219</v>
      </c>
      <c r="G3721" t="s">
        <v>8224</v>
      </c>
      <c r="H3721" t="s">
        <v>8246</v>
      </c>
      <c r="I3721">
        <v>1476994315</v>
      </c>
      <c r="J3721">
        <v>1474402315</v>
      </c>
      <c r="K3721" t="b">
        <v>0</v>
      </c>
      <c r="L3721">
        <v>76</v>
      </c>
      <c r="M3721" t="b">
        <v>1</v>
      </c>
      <c r="N3721" t="s">
        <v>8295</v>
      </c>
      <c r="O3721" s="8">
        <f t="shared" si="406"/>
        <v>105.22388000000001</v>
      </c>
      <c r="P3721" s="9">
        <f t="shared" si="407"/>
        <v>346.13118421052633</v>
      </c>
      <c r="Q3721" t="s">
        <v>8319</v>
      </c>
      <c r="R3721" t="s">
        <v>8349</v>
      </c>
      <c r="S3721" s="13">
        <f t="shared" si="408"/>
        <v>42633.633275462962</v>
      </c>
      <c r="T3721" s="14">
        <f t="shared" si="409"/>
        <v>42663.633275462962</v>
      </c>
      <c r="U3721" s="13" t="str">
        <f t="shared" si="410"/>
        <v>Sep</v>
      </c>
      <c r="V3721" t="str">
        <f t="shared" si="411"/>
        <v>Oct</v>
      </c>
      <c r="W3721" t="str">
        <f t="shared" si="412"/>
        <v>2016</v>
      </c>
    </row>
    <row r="3722" spans="1:23" ht="45" x14ac:dyDescent="0.2">
      <c r="A3722">
        <v>2082</v>
      </c>
      <c r="B3722" s="3" t="s">
        <v>2083</v>
      </c>
      <c r="C3722" s="3" t="s">
        <v>6192</v>
      </c>
      <c r="D3722">
        <v>1500</v>
      </c>
      <c r="E3722">
        <v>1661</v>
      </c>
      <c r="F3722" t="s">
        <v>8219</v>
      </c>
      <c r="G3722" t="s">
        <v>8224</v>
      </c>
      <c r="H3722" t="s">
        <v>8246</v>
      </c>
      <c r="I3722">
        <v>1322106796</v>
      </c>
      <c r="J3722">
        <v>1316919196</v>
      </c>
      <c r="K3722" t="b">
        <v>0</v>
      </c>
      <c r="L3722">
        <v>38</v>
      </c>
      <c r="M3722" t="b">
        <v>1</v>
      </c>
      <c r="N3722" t="s">
        <v>8279</v>
      </c>
      <c r="O3722" s="8">
        <f t="shared" si="406"/>
        <v>110.73333333333333</v>
      </c>
      <c r="P3722" s="9">
        <f t="shared" si="407"/>
        <v>43.710526315789473</v>
      </c>
      <c r="Q3722" t="s">
        <v>8325</v>
      </c>
      <c r="R3722" t="s">
        <v>8329</v>
      </c>
      <c r="S3722" s="13">
        <f t="shared" si="408"/>
        <v>40810.911990740737</v>
      </c>
      <c r="T3722" s="14">
        <f t="shared" si="409"/>
        <v>40870.953657407408</v>
      </c>
      <c r="U3722" s="13" t="str">
        <f t="shared" si="410"/>
        <v>Sep</v>
      </c>
      <c r="V3722" t="str">
        <f t="shared" si="411"/>
        <v>Nov</v>
      </c>
      <c r="W3722" t="str">
        <f t="shared" si="412"/>
        <v>2011</v>
      </c>
    </row>
    <row r="3723" spans="1:23" ht="45" x14ac:dyDescent="0.2">
      <c r="A3723">
        <v>2188</v>
      </c>
      <c r="B3723" s="3" t="s">
        <v>2189</v>
      </c>
      <c r="C3723" s="3" t="s">
        <v>6298</v>
      </c>
      <c r="D3723">
        <v>5494</v>
      </c>
      <c r="E3723">
        <v>22645</v>
      </c>
      <c r="F3723" t="s">
        <v>8219</v>
      </c>
      <c r="G3723" t="s">
        <v>8226</v>
      </c>
      <c r="H3723" t="s">
        <v>8248</v>
      </c>
      <c r="I3723">
        <v>1477414800</v>
      </c>
      <c r="J3723">
        <v>1474380241</v>
      </c>
      <c r="K3723" t="b">
        <v>0</v>
      </c>
      <c r="L3723">
        <v>514</v>
      </c>
      <c r="M3723" t="b">
        <v>1</v>
      </c>
      <c r="N3723" t="s">
        <v>8297</v>
      </c>
      <c r="O3723" s="8">
        <f t="shared" si="406"/>
        <v>412.17692027666544</v>
      </c>
      <c r="P3723" s="9">
        <f t="shared" si="407"/>
        <v>44.056420233463037</v>
      </c>
      <c r="Q3723" t="s">
        <v>8333</v>
      </c>
      <c r="R3723" t="s">
        <v>8351</v>
      </c>
      <c r="S3723" s="13">
        <f t="shared" si="408"/>
        <v>42633.377789351849</v>
      </c>
      <c r="T3723" s="14">
        <f t="shared" si="409"/>
        <v>42668.499999999993</v>
      </c>
      <c r="U3723" s="13" t="str">
        <f t="shared" si="410"/>
        <v>Sep</v>
      </c>
      <c r="V3723" t="str">
        <f t="shared" si="411"/>
        <v>Oct</v>
      </c>
      <c r="W3723" t="str">
        <f t="shared" si="412"/>
        <v>2016</v>
      </c>
    </row>
    <row r="3724" spans="1:23" ht="30" x14ac:dyDescent="0.2">
      <c r="A3724">
        <v>2199</v>
      </c>
      <c r="B3724" s="3" t="s">
        <v>2200</v>
      </c>
      <c r="C3724" s="3" t="s">
        <v>6309</v>
      </c>
      <c r="D3724">
        <v>9000</v>
      </c>
      <c r="E3724">
        <v>13228</v>
      </c>
      <c r="F3724" t="s">
        <v>8219</v>
      </c>
      <c r="G3724" t="s">
        <v>8241</v>
      </c>
      <c r="H3724" t="s">
        <v>8249</v>
      </c>
      <c r="I3724">
        <v>1444903198</v>
      </c>
      <c r="J3724">
        <v>1442311198</v>
      </c>
      <c r="K3724" t="b">
        <v>1</v>
      </c>
      <c r="L3724">
        <v>251</v>
      </c>
      <c r="M3724" t="b">
        <v>1</v>
      </c>
      <c r="N3724" t="s">
        <v>8297</v>
      </c>
      <c r="O3724" s="8">
        <f t="shared" si="406"/>
        <v>146.97777777777779</v>
      </c>
      <c r="P3724" s="9">
        <f t="shared" si="407"/>
        <v>52.701195219123505</v>
      </c>
      <c r="Q3724" t="s">
        <v>8333</v>
      </c>
      <c r="R3724" t="s">
        <v>8351</v>
      </c>
      <c r="S3724" s="13">
        <f t="shared" si="408"/>
        <v>42262.208310185182</v>
      </c>
      <c r="T3724" s="14">
        <f t="shared" si="409"/>
        <v>42292.208310185182</v>
      </c>
      <c r="U3724" s="13" t="str">
        <f t="shared" si="410"/>
        <v>Sep</v>
      </c>
      <c r="V3724" t="str">
        <f t="shared" si="411"/>
        <v>Oct</v>
      </c>
      <c r="W3724" t="str">
        <f t="shared" si="412"/>
        <v>2015</v>
      </c>
    </row>
    <row r="3725" spans="1:23" ht="45" x14ac:dyDescent="0.2">
      <c r="A3725">
        <v>2290</v>
      </c>
      <c r="B3725" s="3" t="s">
        <v>2291</v>
      </c>
      <c r="C3725" s="3" t="s">
        <v>6400</v>
      </c>
      <c r="D3725">
        <v>1500</v>
      </c>
      <c r="E3725">
        <v>1561</v>
      </c>
      <c r="F3725" t="s">
        <v>8219</v>
      </c>
      <c r="G3725" t="s">
        <v>8224</v>
      </c>
      <c r="H3725" t="s">
        <v>8246</v>
      </c>
      <c r="I3725">
        <v>1259686800</v>
      </c>
      <c r="J3725">
        <v>1252908330</v>
      </c>
      <c r="K3725" t="b">
        <v>0</v>
      </c>
      <c r="L3725">
        <v>29</v>
      </c>
      <c r="M3725" t="b">
        <v>1</v>
      </c>
      <c r="N3725" t="s">
        <v>8276</v>
      </c>
      <c r="O3725" s="8">
        <f t="shared" si="406"/>
        <v>104.06666666666666</v>
      </c>
      <c r="P3725" s="9">
        <f t="shared" si="407"/>
        <v>53.827586206896555</v>
      </c>
      <c r="Q3725" t="s">
        <v>8325</v>
      </c>
      <c r="R3725" t="s">
        <v>8326</v>
      </c>
      <c r="S3725" s="13">
        <f t="shared" si="408"/>
        <v>40070.045486111107</v>
      </c>
      <c r="T3725" s="14">
        <f t="shared" si="409"/>
        <v>40148.5</v>
      </c>
      <c r="U3725" s="13" t="str">
        <f t="shared" si="410"/>
        <v>Sep</v>
      </c>
      <c r="V3725" t="str">
        <f t="shared" si="411"/>
        <v>Dec</v>
      </c>
      <c r="W3725" t="str">
        <f t="shared" si="412"/>
        <v>2009</v>
      </c>
    </row>
    <row r="3726" spans="1:23" ht="45" x14ac:dyDescent="0.2">
      <c r="A3726">
        <v>2316</v>
      </c>
      <c r="B3726" s="3" t="s">
        <v>2317</v>
      </c>
      <c r="C3726" s="3" t="s">
        <v>6426</v>
      </c>
      <c r="D3726">
        <v>15000</v>
      </c>
      <c r="E3726">
        <v>15606.4</v>
      </c>
      <c r="F3726" t="s">
        <v>8219</v>
      </c>
      <c r="G3726" t="s">
        <v>8224</v>
      </c>
      <c r="H3726" t="s">
        <v>8246</v>
      </c>
      <c r="I3726">
        <v>1260383040</v>
      </c>
      <c r="J3726">
        <v>1253726650</v>
      </c>
      <c r="K3726" t="b">
        <v>1</v>
      </c>
      <c r="L3726">
        <v>200</v>
      </c>
      <c r="M3726" t="b">
        <v>1</v>
      </c>
      <c r="N3726" t="s">
        <v>8279</v>
      </c>
      <c r="O3726" s="8">
        <f t="shared" si="406"/>
        <v>104.04266666666666</v>
      </c>
      <c r="P3726" s="9">
        <f t="shared" si="407"/>
        <v>78.031999999999996</v>
      </c>
      <c r="Q3726" t="s">
        <v>8325</v>
      </c>
      <c r="R3726" t="s">
        <v>8329</v>
      </c>
      <c r="S3726" s="13">
        <f t="shared" si="408"/>
        <v>40079.516782407409</v>
      </c>
      <c r="T3726" s="14">
        <f t="shared" si="409"/>
        <v>40156.558333333327</v>
      </c>
      <c r="U3726" s="13" t="str">
        <f t="shared" si="410"/>
        <v>Sep</v>
      </c>
      <c r="V3726" t="str">
        <f t="shared" si="411"/>
        <v>Dec</v>
      </c>
      <c r="W3726" t="str">
        <f t="shared" si="412"/>
        <v>2009</v>
      </c>
    </row>
    <row r="3727" spans="1:23" ht="45" x14ac:dyDescent="0.2">
      <c r="A3727">
        <v>2340</v>
      </c>
      <c r="B3727" s="3" t="s">
        <v>2341</v>
      </c>
      <c r="C3727" s="3" t="s">
        <v>6450</v>
      </c>
      <c r="D3727">
        <v>40000</v>
      </c>
      <c r="E3727">
        <v>42311</v>
      </c>
      <c r="F3727" t="s">
        <v>8219</v>
      </c>
      <c r="G3727" t="s">
        <v>8224</v>
      </c>
      <c r="H3727" t="s">
        <v>8246</v>
      </c>
      <c r="I3727">
        <v>1477841138</v>
      </c>
      <c r="J3727">
        <v>1475249138</v>
      </c>
      <c r="K3727" t="b">
        <v>1</v>
      </c>
      <c r="L3727">
        <v>403</v>
      </c>
      <c r="M3727" t="b">
        <v>1</v>
      </c>
      <c r="N3727" t="s">
        <v>8298</v>
      </c>
      <c r="O3727" s="8">
        <f t="shared" si="406"/>
        <v>105.77749999999999</v>
      </c>
      <c r="P3727" s="9">
        <f t="shared" si="407"/>
        <v>104.99007444168734</v>
      </c>
      <c r="Q3727" t="s">
        <v>8336</v>
      </c>
      <c r="R3727" t="s">
        <v>8352</v>
      </c>
      <c r="S3727" s="13">
        <f t="shared" si="408"/>
        <v>42643.434467592589</v>
      </c>
      <c r="T3727" s="14">
        <f t="shared" si="409"/>
        <v>42673.434467592589</v>
      </c>
      <c r="U3727" s="13" t="str">
        <f t="shared" si="410"/>
        <v>Sep</v>
      </c>
      <c r="V3727" t="str">
        <f t="shared" si="411"/>
        <v>Oct</v>
      </c>
      <c r="W3727" t="str">
        <f t="shared" si="412"/>
        <v>2016</v>
      </c>
    </row>
    <row r="3728" spans="1:23" ht="45" x14ac:dyDescent="0.2">
      <c r="A3728">
        <v>2450</v>
      </c>
      <c r="B3728" s="3" t="s">
        <v>2451</v>
      </c>
      <c r="C3728" s="3" t="s">
        <v>6560</v>
      </c>
      <c r="D3728">
        <v>15000</v>
      </c>
      <c r="E3728">
        <v>15230.03</v>
      </c>
      <c r="F3728" t="s">
        <v>8219</v>
      </c>
      <c r="G3728" t="s">
        <v>8224</v>
      </c>
      <c r="H3728" t="s">
        <v>8246</v>
      </c>
      <c r="I3728">
        <v>1414465860</v>
      </c>
      <c r="J3728">
        <v>1411177456</v>
      </c>
      <c r="K3728" t="b">
        <v>0</v>
      </c>
      <c r="L3728">
        <v>102</v>
      </c>
      <c r="M3728" t="b">
        <v>1</v>
      </c>
      <c r="N3728" t="s">
        <v>8298</v>
      </c>
      <c r="O3728" s="8">
        <f t="shared" si="406"/>
        <v>101.53353333333335</v>
      </c>
      <c r="P3728" s="9">
        <f t="shared" si="407"/>
        <v>149.31401960784314</v>
      </c>
      <c r="Q3728" t="s">
        <v>8336</v>
      </c>
      <c r="R3728" t="s">
        <v>8352</v>
      </c>
      <c r="S3728" s="13">
        <f t="shared" si="408"/>
        <v>41901.864074074074</v>
      </c>
      <c r="T3728" s="14">
        <f t="shared" si="409"/>
        <v>41939.924305555549</v>
      </c>
      <c r="U3728" s="13" t="str">
        <f t="shared" si="410"/>
        <v>Sep</v>
      </c>
      <c r="V3728" t="str">
        <f t="shared" si="411"/>
        <v>Oct</v>
      </c>
      <c r="W3728" t="str">
        <f t="shared" si="412"/>
        <v>2014</v>
      </c>
    </row>
    <row r="3729" spans="1:23" ht="45" x14ac:dyDescent="0.2">
      <c r="A3729">
        <v>2464</v>
      </c>
      <c r="B3729" s="3" t="s">
        <v>2465</v>
      </c>
      <c r="C3729" s="3" t="s">
        <v>6574</v>
      </c>
      <c r="D3729">
        <v>2000</v>
      </c>
      <c r="E3729">
        <v>2222</v>
      </c>
      <c r="F3729" t="s">
        <v>8219</v>
      </c>
      <c r="G3729" t="s">
        <v>8229</v>
      </c>
      <c r="H3729" t="s">
        <v>8251</v>
      </c>
      <c r="I3729">
        <v>1443641340</v>
      </c>
      <c r="J3729">
        <v>1441143397</v>
      </c>
      <c r="K3729" t="b">
        <v>0</v>
      </c>
      <c r="L3729">
        <v>43</v>
      </c>
      <c r="M3729" t="b">
        <v>1</v>
      </c>
      <c r="N3729" t="s">
        <v>8279</v>
      </c>
      <c r="O3729" s="8">
        <f t="shared" si="406"/>
        <v>111.1</v>
      </c>
      <c r="P3729" s="9">
        <f t="shared" si="407"/>
        <v>51.674418604651166</v>
      </c>
      <c r="Q3729" t="s">
        <v>8325</v>
      </c>
      <c r="R3729" t="s">
        <v>8329</v>
      </c>
      <c r="S3729" s="13">
        <f t="shared" si="408"/>
        <v>42248.692094907405</v>
      </c>
      <c r="T3729" s="14">
        <f t="shared" si="409"/>
        <v>42277.603472222218</v>
      </c>
      <c r="U3729" s="13" t="str">
        <f t="shared" si="410"/>
        <v>Sep</v>
      </c>
      <c r="V3729" t="str">
        <f t="shared" si="411"/>
        <v>Sep</v>
      </c>
      <c r="W3729" t="str">
        <f t="shared" si="412"/>
        <v>2015</v>
      </c>
    </row>
    <row r="3730" spans="1:23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06"/>
        <v>9.31</v>
      </c>
      <c r="P3730" s="9">
        <f t="shared" si="407"/>
        <v>60.064516129032256</v>
      </c>
      <c r="Q3730" t="s">
        <v>8317</v>
      </c>
      <c r="R3730" t="s">
        <v>8318</v>
      </c>
      <c r="S3730" s="13">
        <f t="shared" si="408"/>
        <v>42204.962685185186</v>
      </c>
      <c r="T3730" s="14">
        <f t="shared" si="409"/>
        <v>42234.962685185186</v>
      </c>
      <c r="U3730" s="13" t="str">
        <f t="shared" si="410"/>
        <v>Jul</v>
      </c>
      <c r="V3730" t="str">
        <f t="shared" si="411"/>
        <v>Aug</v>
      </c>
      <c r="W3730" t="str">
        <f t="shared" si="412"/>
        <v>2015</v>
      </c>
    </row>
    <row r="3731" spans="1:23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06"/>
        <v>7.24</v>
      </c>
      <c r="P3731" s="9">
        <f t="shared" si="407"/>
        <v>72.400000000000006</v>
      </c>
      <c r="Q3731" t="s">
        <v>8317</v>
      </c>
      <c r="R3731" t="s">
        <v>8318</v>
      </c>
      <c r="S3731" s="13">
        <f t="shared" si="408"/>
        <v>42040.996666666666</v>
      </c>
      <c r="T3731" s="14">
        <f t="shared" si="409"/>
        <v>42085.954999999994</v>
      </c>
      <c r="U3731" s="13" t="str">
        <f t="shared" si="410"/>
        <v>Feb</v>
      </c>
      <c r="V3731" t="str">
        <f t="shared" si="411"/>
        <v>Mar</v>
      </c>
      <c r="W3731" t="str">
        <f t="shared" si="412"/>
        <v>2015</v>
      </c>
    </row>
    <row r="3732" spans="1:23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06"/>
        <v>10</v>
      </c>
      <c r="P3732" s="9">
        <f t="shared" si="407"/>
        <v>100</v>
      </c>
      <c r="Q3732" t="s">
        <v>8317</v>
      </c>
      <c r="R3732" t="s">
        <v>8318</v>
      </c>
      <c r="S3732" s="13">
        <f t="shared" si="408"/>
        <v>42203.46943287037</v>
      </c>
      <c r="T3732" s="14">
        <f t="shared" si="409"/>
        <v>42233.46943287037</v>
      </c>
      <c r="U3732" s="13" t="str">
        <f t="shared" si="410"/>
        <v>Jul</v>
      </c>
      <c r="V3732" t="str">
        <f t="shared" si="411"/>
        <v>Aug</v>
      </c>
      <c r="W3732" t="str">
        <f t="shared" si="412"/>
        <v>2015</v>
      </c>
    </row>
    <row r="3733" spans="1:23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06"/>
        <v>11.272727272727273</v>
      </c>
      <c r="P3733" s="9">
        <f t="shared" si="407"/>
        <v>51.666666666666664</v>
      </c>
      <c r="Q3733" t="s">
        <v>8317</v>
      </c>
      <c r="R3733" t="s">
        <v>8318</v>
      </c>
      <c r="S3733" s="13">
        <f t="shared" si="408"/>
        <v>41983.544513888883</v>
      </c>
      <c r="T3733" s="14">
        <f t="shared" si="409"/>
        <v>42013.932638888888</v>
      </c>
      <c r="U3733" s="13" t="str">
        <f t="shared" si="410"/>
        <v>Dec</v>
      </c>
      <c r="V3733" t="str">
        <f t="shared" si="411"/>
        <v>Jan</v>
      </c>
      <c r="W3733" t="str">
        <f t="shared" si="412"/>
        <v>2014</v>
      </c>
    </row>
    <row r="3734" spans="1:23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06"/>
        <v>15.411764705882353</v>
      </c>
      <c r="P3734" s="9">
        <f t="shared" si="407"/>
        <v>32.75</v>
      </c>
      <c r="Q3734" t="s">
        <v>8317</v>
      </c>
      <c r="R3734" t="s">
        <v>8318</v>
      </c>
      <c r="S3734" s="13">
        <f t="shared" si="408"/>
        <v>41968.469131944446</v>
      </c>
      <c r="T3734" s="14">
        <f t="shared" si="409"/>
        <v>42028.291666666664</v>
      </c>
      <c r="U3734" s="13" t="str">
        <f t="shared" si="410"/>
        <v>Nov</v>
      </c>
      <c r="V3734" t="str">
        <f t="shared" si="411"/>
        <v>Jan</v>
      </c>
      <c r="W3734" t="str">
        <f t="shared" si="412"/>
        <v>2014</v>
      </c>
    </row>
    <row r="3735" spans="1:23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06"/>
        <v>0</v>
      </c>
      <c r="P3735" s="9">
        <f t="shared" si="407"/>
        <v>0</v>
      </c>
      <c r="Q3735" t="s">
        <v>8317</v>
      </c>
      <c r="R3735" t="s">
        <v>8318</v>
      </c>
      <c r="S3735" s="13">
        <f t="shared" si="408"/>
        <v>42102.816064814811</v>
      </c>
      <c r="T3735" s="14">
        <f t="shared" si="409"/>
        <v>42112.729166666664</v>
      </c>
      <c r="U3735" s="13" t="str">
        <f t="shared" si="410"/>
        <v>Apr</v>
      </c>
      <c r="V3735" t="str">
        <f t="shared" si="411"/>
        <v>Apr</v>
      </c>
      <c r="W3735" t="str">
        <f t="shared" si="412"/>
        <v>2015</v>
      </c>
    </row>
    <row r="3736" spans="1:23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06"/>
        <v>28.466666666666669</v>
      </c>
      <c r="P3736" s="9">
        <f t="shared" si="407"/>
        <v>61</v>
      </c>
      <c r="Q3736" t="s">
        <v>8317</v>
      </c>
      <c r="R3736" t="s">
        <v>8318</v>
      </c>
      <c r="S3736" s="13">
        <f t="shared" si="408"/>
        <v>42089.693240740737</v>
      </c>
      <c r="T3736" s="14">
        <f t="shared" si="409"/>
        <v>42149.693240740737</v>
      </c>
      <c r="U3736" s="13" t="str">
        <f t="shared" si="410"/>
        <v>Mar</v>
      </c>
      <c r="V3736" t="str">
        <f t="shared" si="411"/>
        <v>May</v>
      </c>
      <c r="W3736" t="str">
        <f t="shared" si="412"/>
        <v>2015</v>
      </c>
    </row>
    <row r="3737" spans="1:23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06"/>
        <v>13.333333333333334</v>
      </c>
      <c r="P3737" s="9">
        <f t="shared" si="407"/>
        <v>10</v>
      </c>
      <c r="Q3737" t="s">
        <v>8317</v>
      </c>
      <c r="R3737" t="s">
        <v>8318</v>
      </c>
      <c r="S3737" s="13">
        <f t="shared" si="408"/>
        <v>42122.484826388885</v>
      </c>
      <c r="T3737" s="14">
        <f t="shared" si="409"/>
        <v>42152.484826388885</v>
      </c>
      <c r="U3737" s="13" t="str">
        <f t="shared" si="410"/>
        <v>Apr</v>
      </c>
      <c r="V3737" t="str">
        <f t="shared" si="411"/>
        <v>May</v>
      </c>
      <c r="W3737" t="str">
        <f t="shared" si="412"/>
        <v>2015</v>
      </c>
    </row>
    <row r="3738" spans="1:23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06"/>
        <v>0.66666666666666674</v>
      </c>
      <c r="P3738" s="9">
        <f t="shared" si="407"/>
        <v>10</v>
      </c>
      <c r="Q3738" t="s">
        <v>8317</v>
      </c>
      <c r="R3738" t="s">
        <v>8318</v>
      </c>
      <c r="S3738" s="13">
        <f t="shared" si="408"/>
        <v>42048.503391203696</v>
      </c>
      <c r="T3738" s="14">
        <f t="shared" si="409"/>
        <v>42086.541666666664</v>
      </c>
      <c r="U3738" s="13" t="str">
        <f t="shared" si="410"/>
        <v>Feb</v>
      </c>
      <c r="V3738" t="str">
        <f t="shared" si="411"/>
        <v>Mar</v>
      </c>
      <c r="W3738" t="str">
        <f t="shared" si="412"/>
        <v>2015</v>
      </c>
    </row>
    <row r="3739" spans="1:23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06"/>
        <v>21.428571428571427</v>
      </c>
      <c r="P3739" s="9">
        <f t="shared" si="407"/>
        <v>37.5</v>
      </c>
      <c r="Q3739" t="s">
        <v>8317</v>
      </c>
      <c r="R3739" t="s">
        <v>8318</v>
      </c>
      <c r="S3739" s="13">
        <f t="shared" si="408"/>
        <v>42297.482673611106</v>
      </c>
      <c r="T3739" s="14">
        <f t="shared" si="409"/>
        <v>42320.082638888889</v>
      </c>
      <c r="U3739" s="13" t="str">
        <f t="shared" si="410"/>
        <v>Oct</v>
      </c>
      <c r="V3739" t="str">
        <f t="shared" si="411"/>
        <v>Nov</v>
      </c>
      <c r="W3739" t="str">
        <f t="shared" si="412"/>
        <v>2015</v>
      </c>
    </row>
    <row r="3740" spans="1:23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06"/>
        <v>18</v>
      </c>
      <c r="P3740" s="9">
        <f t="shared" si="407"/>
        <v>45</v>
      </c>
      <c r="Q3740" t="s">
        <v>8317</v>
      </c>
      <c r="R3740" t="s">
        <v>8318</v>
      </c>
      <c r="S3740" s="13">
        <f t="shared" si="408"/>
        <v>41813.730381944442</v>
      </c>
      <c r="T3740" s="14">
        <f t="shared" si="409"/>
        <v>41835.708333333328</v>
      </c>
      <c r="U3740" s="13" t="str">
        <f t="shared" si="410"/>
        <v>Jun</v>
      </c>
      <c r="V3740" t="str">
        <f t="shared" si="411"/>
        <v>Jul</v>
      </c>
      <c r="W3740" t="str">
        <f t="shared" si="412"/>
        <v>2014</v>
      </c>
    </row>
    <row r="3741" spans="1:23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06"/>
        <v>20.125</v>
      </c>
      <c r="P3741" s="9">
        <f t="shared" si="407"/>
        <v>100.625</v>
      </c>
      <c r="Q3741" t="s">
        <v>8317</v>
      </c>
      <c r="R3741" t="s">
        <v>8318</v>
      </c>
      <c r="S3741" s="13">
        <f t="shared" si="408"/>
        <v>42548.241527777776</v>
      </c>
      <c r="T3741" s="14">
        <f t="shared" si="409"/>
        <v>42568.241527777776</v>
      </c>
      <c r="U3741" s="13" t="str">
        <f t="shared" si="410"/>
        <v>Jun</v>
      </c>
      <c r="V3741" t="str">
        <f t="shared" si="411"/>
        <v>Jul</v>
      </c>
      <c r="W3741" t="str">
        <f t="shared" si="412"/>
        <v>2016</v>
      </c>
    </row>
    <row r="3742" spans="1:23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06"/>
        <v>17.899999999999999</v>
      </c>
      <c r="P3742" s="9">
        <f t="shared" si="407"/>
        <v>25.571428571428573</v>
      </c>
      <c r="Q3742" t="s">
        <v>8317</v>
      </c>
      <c r="R3742" t="s">
        <v>8318</v>
      </c>
      <c r="S3742" s="13">
        <f t="shared" si="408"/>
        <v>41832.881423611107</v>
      </c>
      <c r="T3742" s="14">
        <f t="shared" si="409"/>
        <v>41862.870810185181</v>
      </c>
      <c r="U3742" s="13" t="str">
        <f t="shared" si="410"/>
        <v>Jul</v>
      </c>
      <c r="V3742" t="str">
        <f t="shared" si="411"/>
        <v>Aug</v>
      </c>
      <c r="W3742" t="str">
        <f t="shared" si="412"/>
        <v>2014</v>
      </c>
    </row>
    <row r="3743" spans="1:23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06"/>
        <v>0</v>
      </c>
      <c r="P3743" s="9">
        <f t="shared" si="407"/>
        <v>0</v>
      </c>
      <c r="Q3743" t="s">
        <v>8317</v>
      </c>
      <c r="R3743" t="s">
        <v>8318</v>
      </c>
      <c r="S3743" s="13">
        <f t="shared" si="408"/>
        <v>42325.712384259255</v>
      </c>
      <c r="T3743" s="14">
        <f t="shared" si="409"/>
        <v>42355.712384259255</v>
      </c>
      <c r="U3743" s="13" t="str">
        <f t="shared" si="410"/>
        <v>Nov</v>
      </c>
      <c r="V3743" t="str">
        <f t="shared" si="411"/>
        <v>Dec</v>
      </c>
      <c r="W3743" t="str">
        <f t="shared" si="412"/>
        <v>2015</v>
      </c>
    </row>
    <row r="3744" spans="1:23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06"/>
        <v>2</v>
      </c>
      <c r="P3744" s="9">
        <f t="shared" si="407"/>
        <v>25</v>
      </c>
      <c r="Q3744" t="s">
        <v>8317</v>
      </c>
      <c r="R3744" t="s">
        <v>8318</v>
      </c>
      <c r="S3744" s="13">
        <f t="shared" si="408"/>
        <v>41858.006296296291</v>
      </c>
      <c r="T3744" s="14">
        <f t="shared" si="409"/>
        <v>41888.006296296291</v>
      </c>
      <c r="U3744" s="13" t="str">
        <f t="shared" si="410"/>
        <v>Aug</v>
      </c>
      <c r="V3744" t="str">
        <f t="shared" si="411"/>
        <v>Sep</v>
      </c>
      <c r="W3744" t="str">
        <f t="shared" si="412"/>
        <v>2014</v>
      </c>
    </row>
    <row r="3745" spans="1:23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06"/>
        <v>0</v>
      </c>
      <c r="P3745" s="9">
        <f t="shared" si="407"/>
        <v>0</v>
      </c>
      <c r="Q3745" t="s">
        <v>8317</v>
      </c>
      <c r="R3745" t="s">
        <v>8318</v>
      </c>
      <c r="S3745" s="13">
        <f t="shared" si="408"/>
        <v>41793.501898148148</v>
      </c>
      <c r="T3745" s="14">
        <f t="shared" si="409"/>
        <v>41823.501898148148</v>
      </c>
      <c r="U3745" s="13" t="str">
        <f t="shared" si="410"/>
        <v>Jun</v>
      </c>
      <c r="V3745" t="str">
        <f t="shared" si="411"/>
        <v>Jul</v>
      </c>
      <c r="W3745" t="str">
        <f t="shared" si="412"/>
        <v>2014</v>
      </c>
    </row>
    <row r="3746" spans="1:23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06"/>
        <v>0</v>
      </c>
      <c r="P3746" s="9">
        <f t="shared" si="407"/>
        <v>0</v>
      </c>
      <c r="Q3746" t="s">
        <v>8317</v>
      </c>
      <c r="R3746" t="s">
        <v>8318</v>
      </c>
      <c r="S3746" s="13">
        <f t="shared" si="408"/>
        <v>41793.605925925927</v>
      </c>
      <c r="T3746" s="14">
        <f t="shared" si="409"/>
        <v>41824.957638888889</v>
      </c>
      <c r="U3746" s="13" t="str">
        <f t="shared" si="410"/>
        <v>Jun</v>
      </c>
      <c r="V3746" t="str">
        <f t="shared" si="411"/>
        <v>Jul</v>
      </c>
      <c r="W3746" t="str">
        <f t="shared" si="412"/>
        <v>2014</v>
      </c>
    </row>
    <row r="3747" spans="1:23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06"/>
        <v>10</v>
      </c>
      <c r="P3747" s="9">
        <f t="shared" si="407"/>
        <v>10</v>
      </c>
      <c r="Q3747" t="s">
        <v>8317</v>
      </c>
      <c r="R3747" t="s">
        <v>8318</v>
      </c>
      <c r="S3747" s="13">
        <f t="shared" si="408"/>
        <v>41831.489606481475</v>
      </c>
      <c r="T3747" s="14">
        <f t="shared" si="409"/>
        <v>41861.489606481475</v>
      </c>
      <c r="U3747" s="13" t="str">
        <f t="shared" si="410"/>
        <v>Jul</v>
      </c>
      <c r="V3747" t="str">
        <f t="shared" si="411"/>
        <v>Aug</v>
      </c>
      <c r="W3747" t="str">
        <f t="shared" si="412"/>
        <v>2014</v>
      </c>
    </row>
    <row r="3748" spans="1:23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06"/>
        <v>2.3764705882352941</v>
      </c>
      <c r="P3748" s="9">
        <f t="shared" si="407"/>
        <v>202</v>
      </c>
      <c r="Q3748" t="s">
        <v>8317</v>
      </c>
      <c r="R3748" t="s">
        <v>8318</v>
      </c>
      <c r="S3748" s="13">
        <f t="shared" si="408"/>
        <v>42621.18100694444</v>
      </c>
      <c r="T3748" s="14">
        <f t="shared" si="409"/>
        <v>42651.18100694444</v>
      </c>
      <c r="U3748" s="13" t="str">
        <f t="shared" si="410"/>
        <v>Sep</v>
      </c>
      <c r="V3748" t="str">
        <f t="shared" si="411"/>
        <v>Oct</v>
      </c>
      <c r="W3748" t="str">
        <f t="shared" si="412"/>
        <v>2016</v>
      </c>
    </row>
    <row r="3749" spans="1:23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06"/>
        <v>1</v>
      </c>
      <c r="P3749" s="9">
        <f t="shared" si="407"/>
        <v>25</v>
      </c>
      <c r="Q3749" t="s">
        <v>8317</v>
      </c>
      <c r="R3749" t="s">
        <v>8318</v>
      </c>
      <c r="S3749" s="13">
        <f t="shared" si="408"/>
        <v>42164.091388888883</v>
      </c>
      <c r="T3749" s="14">
        <f t="shared" si="409"/>
        <v>42190.749305555553</v>
      </c>
      <c r="U3749" s="13" t="str">
        <f t="shared" si="410"/>
        <v>Jun</v>
      </c>
      <c r="V3749" t="str">
        <f t="shared" si="411"/>
        <v>Jul</v>
      </c>
      <c r="W3749" t="str">
        <f t="shared" si="412"/>
        <v>2015</v>
      </c>
    </row>
    <row r="3750" spans="1:23" ht="30" x14ac:dyDescent="0.2">
      <c r="A3750">
        <v>2468</v>
      </c>
      <c r="B3750" s="3" t="s">
        <v>2469</v>
      </c>
      <c r="C3750" s="3" t="s">
        <v>6578</v>
      </c>
      <c r="D3750">
        <v>2000</v>
      </c>
      <c r="E3750">
        <v>2144.34</v>
      </c>
      <c r="F3750" t="s">
        <v>8219</v>
      </c>
      <c r="G3750" t="s">
        <v>8224</v>
      </c>
      <c r="H3750" t="s">
        <v>8246</v>
      </c>
      <c r="I3750">
        <v>1351400400</v>
      </c>
      <c r="J3750">
        <v>1348285321</v>
      </c>
      <c r="K3750" t="b">
        <v>0</v>
      </c>
      <c r="L3750">
        <v>58</v>
      </c>
      <c r="M3750" t="b">
        <v>1</v>
      </c>
      <c r="N3750" t="s">
        <v>8279</v>
      </c>
      <c r="O3750" s="8">
        <f t="shared" si="406"/>
        <v>107.21700000000001</v>
      </c>
      <c r="P3750" s="9">
        <f t="shared" si="407"/>
        <v>36.97137931034483</v>
      </c>
      <c r="Q3750" t="s">
        <v>8325</v>
      </c>
      <c r="R3750" t="s">
        <v>8329</v>
      </c>
      <c r="S3750" s="13">
        <f t="shared" si="408"/>
        <v>41173.945844907408</v>
      </c>
      <c r="T3750" s="14">
        <f t="shared" si="409"/>
        <v>41210</v>
      </c>
      <c r="U3750" s="13" t="str">
        <f t="shared" si="410"/>
        <v>Sep</v>
      </c>
      <c r="V3750" t="str">
        <f t="shared" si="411"/>
        <v>Oct</v>
      </c>
      <c r="W3750" t="str">
        <f t="shared" si="412"/>
        <v>2012</v>
      </c>
    </row>
    <row r="3751" spans="1:23" ht="45" x14ac:dyDescent="0.2">
      <c r="A3751">
        <v>2485</v>
      </c>
      <c r="B3751" s="3" t="s">
        <v>2485</v>
      </c>
      <c r="C3751" s="3" t="s">
        <v>6595</v>
      </c>
      <c r="D3751">
        <v>2000</v>
      </c>
      <c r="E3751">
        <v>2065</v>
      </c>
      <c r="F3751" t="s">
        <v>8219</v>
      </c>
      <c r="G3751" t="s">
        <v>8224</v>
      </c>
      <c r="H3751" t="s">
        <v>8246</v>
      </c>
      <c r="I3751">
        <v>1318463879</v>
      </c>
      <c r="J3751">
        <v>1315439879</v>
      </c>
      <c r="K3751" t="b">
        <v>0</v>
      </c>
      <c r="L3751">
        <v>41</v>
      </c>
      <c r="M3751" t="b">
        <v>1</v>
      </c>
      <c r="N3751" t="s">
        <v>8279</v>
      </c>
      <c r="O3751" s="8">
        <f t="shared" si="406"/>
        <v>103.25</v>
      </c>
      <c r="P3751" s="9">
        <f t="shared" si="407"/>
        <v>50.365853658536587</v>
      </c>
      <c r="Q3751" t="s">
        <v>8325</v>
      </c>
      <c r="R3751" t="s">
        <v>8329</v>
      </c>
      <c r="S3751" s="13">
        <f t="shared" si="408"/>
        <v>40793.790266203701</v>
      </c>
      <c r="T3751" s="14">
        <f t="shared" si="409"/>
        <v>40828.790266203701</v>
      </c>
      <c r="U3751" s="13" t="str">
        <f t="shared" si="410"/>
        <v>Sep</v>
      </c>
      <c r="V3751" t="str">
        <f t="shared" si="411"/>
        <v>Oct</v>
      </c>
      <c r="W3751" t="str">
        <f t="shared" si="412"/>
        <v>2011</v>
      </c>
    </row>
    <row r="3752" spans="1:23" ht="45" x14ac:dyDescent="0.2">
      <c r="A3752">
        <v>2521</v>
      </c>
      <c r="B3752" s="3" t="s">
        <v>2521</v>
      </c>
      <c r="C3752" s="3" t="s">
        <v>6631</v>
      </c>
      <c r="D3752">
        <v>12500</v>
      </c>
      <c r="E3752">
        <v>13685.99</v>
      </c>
      <c r="F3752" t="s">
        <v>8219</v>
      </c>
      <c r="G3752" t="s">
        <v>8224</v>
      </c>
      <c r="H3752" t="s">
        <v>8246</v>
      </c>
      <c r="I3752">
        <v>1444778021</v>
      </c>
      <c r="J3752">
        <v>1442963621</v>
      </c>
      <c r="K3752" t="b">
        <v>0</v>
      </c>
      <c r="L3752">
        <v>132</v>
      </c>
      <c r="M3752" t="b">
        <v>1</v>
      </c>
      <c r="N3752" t="s">
        <v>8300</v>
      </c>
      <c r="O3752" s="8">
        <f t="shared" si="406"/>
        <v>109.48792</v>
      </c>
      <c r="P3752" s="9">
        <f t="shared" si="407"/>
        <v>103.68174242424243</v>
      </c>
      <c r="Q3752" t="s">
        <v>8325</v>
      </c>
      <c r="R3752" t="s">
        <v>8354</v>
      </c>
      <c r="S3752" s="13">
        <f t="shared" si="408"/>
        <v>42269.75950231481</v>
      </c>
      <c r="T3752" s="14">
        <f t="shared" si="409"/>
        <v>42290.75950231481</v>
      </c>
      <c r="U3752" s="13" t="str">
        <f t="shared" si="410"/>
        <v>Sep</v>
      </c>
      <c r="V3752" t="str">
        <f t="shared" si="411"/>
        <v>Oct</v>
      </c>
      <c r="W3752" t="str">
        <f t="shared" si="412"/>
        <v>2015</v>
      </c>
    </row>
    <row r="3753" spans="1:23" ht="45" x14ac:dyDescent="0.2">
      <c r="A3753">
        <v>2527</v>
      </c>
      <c r="B3753" s="3" t="s">
        <v>2527</v>
      </c>
      <c r="C3753" s="3" t="s">
        <v>6637</v>
      </c>
      <c r="D3753">
        <v>4000</v>
      </c>
      <c r="E3753">
        <v>4085</v>
      </c>
      <c r="F3753" t="s">
        <v>8219</v>
      </c>
      <c r="G3753" t="s">
        <v>8224</v>
      </c>
      <c r="H3753" t="s">
        <v>8246</v>
      </c>
      <c r="I3753">
        <v>1382068740</v>
      </c>
      <c r="J3753">
        <v>1380477691</v>
      </c>
      <c r="K3753" t="b">
        <v>0</v>
      </c>
      <c r="L3753">
        <v>71</v>
      </c>
      <c r="M3753" t="b">
        <v>1</v>
      </c>
      <c r="N3753" t="s">
        <v>8300</v>
      </c>
      <c r="O3753" s="8">
        <f t="shared" si="406"/>
        <v>102.125</v>
      </c>
      <c r="P3753" s="9">
        <f t="shared" si="407"/>
        <v>57.535211267605632</v>
      </c>
      <c r="Q3753" t="s">
        <v>8325</v>
      </c>
      <c r="R3753" t="s">
        <v>8354</v>
      </c>
      <c r="S3753" s="13">
        <f t="shared" si="408"/>
        <v>41546.542719907404</v>
      </c>
      <c r="T3753" s="14">
        <f t="shared" si="409"/>
        <v>41564.957638888889</v>
      </c>
      <c r="U3753" s="13" t="str">
        <f t="shared" si="410"/>
        <v>Sep</v>
      </c>
      <c r="V3753" t="str">
        <f t="shared" si="411"/>
        <v>Oct</v>
      </c>
      <c r="W3753" t="str">
        <f t="shared" si="412"/>
        <v>2013</v>
      </c>
    </row>
    <row r="3754" spans="1:23" ht="45" x14ac:dyDescent="0.2">
      <c r="A3754">
        <v>2546</v>
      </c>
      <c r="B3754" s="3" t="s">
        <v>2546</v>
      </c>
      <c r="C3754" s="3" t="s">
        <v>6656</v>
      </c>
      <c r="D3754">
        <v>3500</v>
      </c>
      <c r="E3754">
        <v>3910</v>
      </c>
      <c r="F3754" t="s">
        <v>8219</v>
      </c>
      <c r="G3754" t="s">
        <v>8224</v>
      </c>
      <c r="H3754" t="s">
        <v>8246</v>
      </c>
      <c r="I3754">
        <v>1380949200</v>
      </c>
      <c r="J3754">
        <v>1378586179</v>
      </c>
      <c r="K3754" t="b">
        <v>0</v>
      </c>
      <c r="L3754">
        <v>65</v>
      </c>
      <c r="M3754" t="b">
        <v>1</v>
      </c>
      <c r="N3754" t="s">
        <v>8300</v>
      </c>
      <c r="O3754" s="8">
        <f t="shared" si="406"/>
        <v>111.71428571428572</v>
      </c>
      <c r="P3754" s="9">
        <f t="shared" si="407"/>
        <v>60.153846153846153</v>
      </c>
      <c r="Q3754" t="s">
        <v>8325</v>
      </c>
      <c r="R3754" t="s">
        <v>8354</v>
      </c>
      <c r="S3754" s="13">
        <f t="shared" si="408"/>
        <v>41524.650219907409</v>
      </c>
      <c r="T3754" s="14">
        <f t="shared" si="409"/>
        <v>41552</v>
      </c>
      <c r="U3754" s="13" t="str">
        <f t="shared" si="410"/>
        <v>Sep</v>
      </c>
      <c r="V3754" t="str">
        <f t="shared" si="411"/>
        <v>Oct</v>
      </c>
      <c r="W3754" t="str">
        <f t="shared" si="412"/>
        <v>2013</v>
      </c>
    </row>
    <row r="3755" spans="1:23" ht="45" x14ac:dyDescent="0.2">
      <c r="A3755">
        <v>2548</v>
      </c>
      <c r="B3755" s="3" t="s">
        <v>2548</v>
      </c>
      <c r="C3755" s="3" t="s">
        <v>6658</v>
      </c>
      <c r="D3755">
        <v>6000</v>
      </c>
      <c r="E3755">
        <v>6111</v>
      </c>
      <c r="F3755" t="s">
        <v>8219</v>
      </c>
      <c r="G3755" t="s">
        <v>8230</v>
      </c>
      <c r="H3755" t="s">
        <v>8249</v>
      </c>
      <c r="I3755">
        <v>1475209620</v>
      </c>
      <c r="J3755">
        <v>1473087637</v>
      </c>
      <c r="K3755" t="b">
        <v>0</v>
      </c>
      <c r="L3755">
        <v>37</v>
      </c>
      <c r="M3755" t="b">
        <v>1</v>
      </c>
      <c r="N3755" t="s">
        <v>8300</v>
      </c>
      <c r="O3755" s="8">
        <f t="shared" si="406"/>
        <v>101.85</v>
      </c>
      <c r="P3755" s="9">
        <f t="shared" si="407"/>
        <v>165.16216216216216</v>
      </c>
      <c r="Q3755" t="s">
        <v>8325</v>
      </c>
      <c r="R3755" t="s">
        <v>8354</v>
      </c>
      <c r="S3755" s="13">
        <f t="shared" si="408"/>
        <v>42618.417094907403</v>
      </c>
      <c r="T3755" s="14">
        <f t="shared" si="409"/>
        <v>42642.977083333331</v>
      </c>
      <c r="U3755" s="13" t="str">
        <f t="shared" si="410"/>
        <v>Sep</v>
      </c>
      <c r="V3755" t="str">
        <f t="shared" si="411"/>
        <v>Sep</v>
      </c>
      <c r="W3755" t="str">
        <f t="shared" si="412"/>
        <v>2016</v>
      </c>
    </row>
    <row r="3756" spans="1:23" ht="45" x14ac:dyDescent="0.2">
      <c r="A3756">
        <v>2617</v>
      </c>
      <c r="B3756" s="3" t="s">
        <v>2617</v>
      </c>
      <c r="C3756" s="3" t="s">
        <v>6727</v>
      </c>
      <c r="D3756">
        <v>500</v>
      </c>
      <c r="E3756">
        <v>4388</v>
      </c>
      <c r="F3756" t="s">
        <v>8219</v>
      </c>
      <c r="G3756" t="s">
        <v>8224</v>
      </c>
      <c r="H3756" t="s">
        <v>8246</v>
      </c>
      <c r="I3756">
        <v>1413838751</v>
      </c>
      <c r="J3756">
        <v>1411246751</v>
      </c>
      <c r="K3756" t="b">
        <v>1</v>
      </c>
      <c r="L3756">
        <v>159</v>
      </c>
      <c r="M3756" t="b">
        <v>1</v>
      </c>
      <c r="N3756" t="s">
        <v>8301</v>
      </c>
      <c r="O3756" s="8">
        <f t="shared" si="406"/>
        <v>877.6</v>
      </c>
      <c r="P3756" s="9">
        <f t="shared" si="407"/>
        <v>27.59748427672956</v>
      </c>
      <c r="Q3756" t="s">
        <v>8319</v>
      </c>
      <c r="R3756" t="s">
        <v>8355</v>
      </c>
      <c r="S3756" s="13">
        <f t="shared" si="408"/>
        <v>41902.666099537033</v>
      </c>
      <c r="T3756" s="14">
        <f t="shared" si="409"/>
        <v>41932.666099537033</v>
      </c>
      <c r="U3756" s="13" t="str">
        <f t="shared" si="410"/>
        <v>Sep</v>
      </c>
      <c r="V3756" t="str">
        <f t="shared" si="411"/>
        <v>Oct</v>
      </c>
      <c r="W3756" t="str">
        <f t="shared" si="412"/>
        <v>2014</v>
      </c>
    </row>
    <row r="3757" spans="1:23" ht="45" x14ac:dyDescent="0.2">
      <c r="A3757">
        <v>2619</v>
      </c>
      <c r="B3757" s="3" t="s">
        <v>2619</v>
      </c>
      <c r="C3757" s="3" t="s">
        <v>6729</v>
      </c>
      <c r="D3757">
        <v>1000</v>
      </c>
      <c r="E3757">
        <v>1884</v>
      </c>
      <c r="F3757" t="s">
        <v>8219</v>
      </c>
      <c r="G3757" t="s">
        <v>8224</v>
      </c>
      <c r="H3757" t="s">
        <v>8246</v>
      </c>
      <c r="I3757">
        <v>1445598000</v>
      </c>
      <c r="J3757">
        <v>1443302004</v>
      </c>
      <c r="K3757" t="b">
        <v>1</v>
      </c>
      <c r="L3757">
        <v>53</v>
      </c>
      <c r="M3757" t="b">
        <v>1</v>
      </c>
      <c r="N3757" t="s">
        <v>8301</v>
      </c>
      <c r="O3757" s="8">
        <f t="shared" si="406"/>
        <v>188.39999999999998</v>
      </c>
      <c r="P3757" s="9">
        <f t="shared" si="407"/>
        <v>35.547169811320757</v>
      </c>
      <c r="Q3757" t="s">
        <v>8319</v>
      </c>
      <c r="R3757" t="s">
        <v>8355</v>
      </c>
      <c r="S3757" s="13">
        <f t="shared" si="408"/>
        <v>42273.67597222222</v>
      </c>
      <c r="T3757" s="14">
        <f t="shared" si="409"/>
        <v>42300.249999999993</v>
      </c>
      <c r="U3757" s="13" t="str">
        <f t="shared" si="410"/>
        <v>Sep</v>
      </c>
      <c r="V3757" t="str">
        <f t="shared" si="411"/>
        <v>Oct</v>
      </c>
      <c r="W3757" t="str">
        <f t="shared" si="412"/>
        <v>2015</v>
      </c>
    </row>
    <row r="3758" spans="1:23" ht="45" x14ac:dyDescent="0.2">
      <c r="A3758">
        <v>2620</v>
      </c>
      <c r="B3758" s="3" t="s">
        <v>2620</v>
      </c>
      <c r="C3758" s="3" t="s">
        <v>6730</v>
      </c>
      <c r="D3758">
        <v>65000</v>
      </c>
      <c r="E3758">
        <v>93374</v>
      </c>
      <c r="F3758" t="s">
        <v>8219</v>
      </c>
      <c r="G3758" t="s">
        <v>8226</v>
      </c>
      <c r="H3758" t="s">
        <v>8248</v>
      </c>
      <c r="I3758">
        <v>1444525200</v>
      </c>
      <c r="J3758">
        <v>1441339242</v>
      </c>
      <c r="K3758" t="b">
        <v>1</v>
      </c>
      <c r="L3758">
        <v>1251</v>
      </c>
      <c r="M3758" t="b">
        <v>1</v>
      </c>
      <c r="N3758" t="s">
        <v>8301</v>
      </c>
      <c r="O3758" s="8">
        <f t="shared" si="406"/>
        <v>143.65230769230772</v>
      </c>
      <c r="P3758" s="9">
        <f t="shared" si="407"/>
        <v>74.639488409272587</v>
      </c>
      <c r="Q3758" t="s">
        <v>8319</v>
      </c>
      <c r="R3758" t="s">
        <v>8355</v>
      </c>
      <c r="S3758" s="13">
        <f t="shared" si="408"/>
        <v>42250.958819444444</v>
      </c>
      <c r="T3758" s="14">
        <f t="shared" si="409"/>
        <v>42287.833333333336</v>
      </c>
      <c r="U3758" s="13" t="str">
        <f t="shared" si="410"/>
        <v>Sep</v>
      </c>
      <c r="V3758" t="str">
        <f t="shared" si="411"/>
        <v>Oct</v>
      </c>
      <c r="W3758" t="str">
        <f t="shared" si="412"/>
        <v>2015</v>
      </c>
    </row>
    <row r="3759" spans="1:23" ht="45" x14ac:dyDescent="0.2">
      <c r="A3759">
        <v>2636</v>
      </c>
      <c r="B3759" s="3" t="s">
        <v>2636</v>
      </c>
      <c r="C3759" s="3" t="s">
        <v>6746</v>
      </c>
      <c r="D3759">
        <v>1000</v>
      </c>
      <c r="E3759">
        <v>1873</v>
      </c>
      <c r="F3759" t="s">
        <v>8219</v>
      </c>
      <c r="G3759" t="s">
        <v>8224</v>
      </c>
      <c r="H3759" t="s">
        <v>8246</v>
      </c>
      <c r="I3759">
        <v>1476579600</v>
      </c>
      <c r="J3759">
        <v>1474641914</v>
      </c>
      <c r="K3759" t="b">
        <v>0</v>
      </c>
      <c r="L3759">
        <v>50</v>
      </c>
      <c r="M3759" t="b">
        <v>1</v>
      </c>
      <c r="N3759" t="s">
        <v>8301</v>
      </c>
      <c r="O3759" s="8">
        <f t="shared" si="406"/>
        <v>187.3</v>
      </c>
      <c r="P3759" s="9">
        <f t="shared" si="407"/>
        <v>37.46</v>
      </c>
      <c r="Q3759" t="s">
        <v>8319</v>
      </c>
      <c r="R3759" t="s">
        <v>8355</v>
      </c>
      <c r="S3759" s="13">
        <f t="shared" si="408"/>
        <v>42636.406412037039</v>
      </c>
      <c r="T3759" s="14">
        <f t="shared" si="409"/>
        <v>42658.833333333336</v>
      </c>
      <c r="U3759" s="13" t="str">
        <f t="shared" si="410"/>
        <v>Sep</v>
      </c>
      <c r="V3759" t="str">
        <f t="shared" si="411"/>
        <v>Oct</v>
      </c>
      <c r="W3759" t="str">
        <f t="shared" si="412"/>
        <v>2016</v>
      </c>
    </row>
    <row r="3760" spans="1:23" ht="30" x14ac:dyDescent="0.2">
      <c r="A3760">
        <v>2637</v>
      </c>
      <c r="B3760" s="3" t="s">
        <v>2637</v>
      </c>
      <c r="C3760" s="3" t="s">
        <v>6747</v>
      </c>
      <c r="D3760">
        <v>500</v>
      </c>
      <c r="E3760">
        <v>831</v>
      </c>
      <c r="F3760" t="s">
        <v>8219</v>
      </c>
      <c r="G3760" t="s">
        <v>8224</v>
      </c>
      <c r="H3760" t="s">
        <v>8246</v>
      </c>
      <c r="I3760">
        <v>1476277875</v>
      </c>
      <c r="J3760">
        <v>1474895475</v>
      </c>
      <c r="K3760" t="b">
        <v>0</v>
      </c>
      <c r="L3760">
        <v>26</v>
      </c>
      <c r="M3760" t="b">
        <v>1</v>
      </c>
      <c r="N3760" t="s">
        <v>8301</v>
      </c>
      <c r="O3760" s="8">
        <f t="shared" si="406"/>
        <v>166.2</v>
      </c>
      <c r="P3760" s="9">
        <f t="shared" si="407"/>
        <v>31.96153846153846</v>
      </c>
      <c r="Q3760" t="s">
        <v>8319</v>
      </c>
      <c r="R3760" t="s">
        <v>8355</v>
      </c>
      <c r="S3760" s="13">
        <f t="shared" si="408"/>
        <v>42639.341145833336</v>
      </c>
      <c r="T3760" s="14">
        <f t="shared" si="409"/>
        <v>42655.341145833336</v>
      </c>
      <c r="U3760" s="13" t="str">
        <f t="shared" si="410"/>
        <v>Sep</v>
      </c>
      <c r="V3760" t="str">
        <f t="shared" si="411"/>
        <v>Oct</v>
      </c>
      <c r="W3760" t="str">
        <f t="shared" si="412"/>
        <v>2016</v>
      </c>
    </row>
    <row r="3761" spans="1:23" ht="45" x14ac:dyDescent="0.2">
      <c r="A3761">
        <v>2661</v>
      </c>
      <c r="B3761" s="3" t="s">
        <v>2661</v>
      </c>
      <c r="C3761" s="3" t="s">
        <v>6771</v>
      </c>
      <c r="D3761">
        <v>5000</v>
      </c>
      <c r="E3761">
        <v>5145</v>
      </c>
      <c r="F3761" t="s">
        <v>8219</v>
      </c>
      <c r="G3761" t="s">
        <v>8224</v>
      </c>
      <c r="H3761" t="s">
        <v>8246</v>
      </c>
      <c r="I3761">
        <v>1382742010</v>
      </c>
      <c r="J3761">
        <v>1380150010</v>
      </c>
      <c r="K3761" t="b">
        <v>0</v>
      </c>
      <c r="L3761">
        <v>60</v>
      </c>
      <c r="M3761" t="b">
        <v>1</v>
      </c>
      <c r="N3761" t="s">
        <v>8302</v>
      </c>
      <c r="O3761" s="8">
        <f t="shared" si="406"/>
        <v>102.89999999999999</v>
      </c>
      <c r="P3761" s="9">
        <f>IFERROR(E3761/L3761,0)</f>
        <v>85.75</v>
      </c>
      <c r="Q3761" t="s">
        <v>8319</v>
      </c>
      <c r="R3761" t="s">
        <v>8356</v>
      </c>
      <c r="S3761" s="13">
        <f t="shared" si="408"/>
        <v>41542.750115740739</v>
      </c>
      <c r="T3761" s="14">
        <f t="shared" si="409"/>
        <v>41572.750115740739</v>
      </c>
      <c r="U3761" s="13" t="str">
        <f t="shared" si="410"/>
        <v>Sep</v>
      </c>
      <c r="V3761" t="str">
        <f t="shared" si="411"/>
        <v>Oct</v>
      </c>
      <c r="W3761" t="str">
        <f t="shared" si="412"/>
        <v>2013</v>
      </c>
    </row>
    <row r="3762" spans="1:23" ht="30" x14ac:dyDescent="0.2">
      <c r="A3762">
        <v>2668</v>
      </c>
      <c r="B3762" s="3" t="s">
        <v>2668</v>
      </c>
      <c r="C3762" s="3" t="s">
        <v>6778</v>
      </c>
      <c r="D3762">
        <v>1000</v>
      </c>
      <c r="E3762">
        <v>1707</v>
      </c>
      <c r="F3762" t="s">
        <v>8219</v>
      </c>
      <c r="G3762" t="s">
        <v>8229</v>
      </c>
      <c r="H3762" t="s">
        <v>8251</v>
      </c>
      <c r="I3762">
        <v>1447079520</v>
      </c>
      <c r="J3762">
        <v>1443449265</v>
      </c>
      <c r="K3762" t="b">
        <v>0</v>
      </c>
      <c r="L3762">
        <v>28</v>
      </c>
      <c r="M3762" t="b">
        <v>1</v>
      </c>
      <c r="N3762" t="s">
        <v>8302</v>
      </c>
      <c r="O3762" s="8">
        <f t="shared" si="406"/>
        <v>170.70000000000002</v>
      </c>
      <c r="P3762" s="9">
        <f t="shared" si="407"/>
        <v>60.964285714285715</v>
      </c>
      <c r="Q3762" t="s">
        <v>8319</v>
      </c>
      <c r="R3762" t="s">
        <v>8356</v>
      </c>
      <c r="S3762" s="13">
        <f t="shared" si="408"/>
        <v>42275.380381944444</v>
      </c>
      <c r="T3762" s="14">
        <f t="shared" si="409"/>
        <v>42317.397222222215</v>
      </c>
      <c r="U3762" s="13" t="str">
        <f t="shared" si="410"/>
        <v>Sep</v>
      </c>
      <c r="V3762" t="str">
        <f t="shared" si="411"/>
        <v>Nov</v>
      </c>
      <c r="W3762" t="str">
        <f t="shared" si="412"/>
        <v>2015</v>
      </c>
    </row>
    <row r="3763" spans="1:23" ht="45" x14ac:dyDescent="0.2">
      <c r="A3763">
        <v>2706</v>
      </c>
      <c r="B3763" s="3" t="s">
        <v>2706</v>
      </c>
      <c r="C3763" s="3" t="s">
        <v>6816</v>
      </c>
      <c r="D3763">
        <v>35000</v>
      </c>
      <c r="E3763">
        <v>39304</v>
      </c>
      <c r="F3763" t="s">
        <v>8219</v>
      </c>
      <c r="G3763" t="s">
        <v>8224</v>
      </c>
      <c r="H3763" t="s">
        <v>8246</v>
      </c>
      <c r="I3763">
        <v>1413442740</v>
      </c>
      <c r="J3763">
        <v>1410937483</v>
      </c>
      <c r="K3763" t="b">
        <v>1</v>
      </c>
      <c r="L3763">
        <v>263</v>
      </c>
      <c r="M3763" t="b">
        <v>1</v>
      </c>
      <c r="N3763" t="s">
        <v>8303</v>
      </c>
      <c r="O3763" s="8">
        <f t="shared" si="406"/>
        <v>112.29714285714284</v>
      </c>
      <c r="P3763" s="9">
        <f t="shared" si="407"/>
        <v>149.44486692015209</v>
      </c>
      <c r="Q3763" t="s">
        <v>8317</v>
      </c>
      <c r="R3763" t="s">
        <v>8357</v>
      </c>
      <c r="S3763" s="13">
        <f t="shared" si="408"/>
        <v>41899.086608796293</v>
      </c>
      <c r="T3763" s="14">
        <f t="shared" si="409"/>
        <v>41928.082638888889</v>
      </c>
      <c r="U3763" s="13" t="str">
        <f t="shared" si="410"/>
        <v>Sep</v>
      </c>
      <c r="V3763" t="str">
        <f t="shared" si="411"/>
        <v>Oct</v>
      </c>
      <c r="W3763" t="str">
        <f t="shared" si="412"/>
        <v>2014</v>
      </c>
    </row>
    <row r="3764" spans="1:23" ht="30" x14ac:dyDescent="0.2">
      <c r="A3764">
        <v>2714</v>
      </c>
      <c r="B3764" s="3" t="s">
        <v>2714</v>
      </c>
      <c r="C3764" s="3" t="s">
        <v>6824</v>
      </c>
      <c r="D3764">
        <v>25000</v>
      </c>
      <c r="E3764">
        <v>29089</v>
      </c>
      <c r="F3764" t="s">
        <v>8219</v>
      </c>
      <c r="G3764" t="s">
        <v>8224</v>
      </c>
      <c r="H3764" t="s">
        <v>8246</v>
      </c>
      <c r="I3764">
        <v>1476486000</v>
      </c>
      <c r="J3764">
        <v>1474040596</v>
      </c>
      <c r="K3764" t="b">
        <v>1</v>
      </c>
      <c r="L3764">
        <v>305</v>
      </c>
      <c r="M3764" t="b">
        <v>1</v>
      </c>
      <c r="N3764" t="s">
        <v>8303</v>
      </c>
      <c r="O3764" s="8">
        <f t="shared" si="406"/>
        <v>116.35599999999999</v>
      </c>
      <c r="P3764" s="9">
        <f t="shared" si="407"/>
        <v>95.373770491803285</v>
      </c>
      <c r="Q3764" t="s">
        <v>8317</v>
      </c>
      <c r="R3764" t="s">
        <v>8357</v>
      </c>
      <c r="S3764" s="13">
        <f t="shared" si="408"/>
        <v>42629.446712962956</v>
      </c>
      <c r="T3764" s="14">
        <f t="shared" si="409"/>
        <v>42657.749999999993</v>
      </c>
      <c r="U3764" s="13" t="str">
        <f t="shared" si="410"/>
        <v>Sep</v>
      </c>
      <c r="V3764" t="str">
        <f t="shared" si="411"/>
        <v>Oct</v>
      </c>
      <c r="W3764" t="str">
        <f t="shared" si="412"/>
        <v>2016</v>
      </c>
    </row>
    <row r="3765" spans="1:23" ht="60" x14ac:dyDescent="0.2">
      <c r="A3765">
        <v>2716</v>
      </c>
      <c r="B3765" s="3" t="s">
        <v>2716</v>
      </c>
      <c r="C3765" s="3" t="s">
        <v>6826</v>
      </c>
      <c r="D3765">
        <v>10000</v>
      </c>
      <c r="E3765">
        <v>11998.01</v>
      </c>
      <c r="F3765" t="s">
        <v>8219</v>
      </c>
      <c r="G3765" t="s">
        <v>8236</v>
      </c>
      <c r="H3765" t="s">
        <v>8249</v>
      </c>
      <c r="I3765">
        <v>1444291193</v>
      </c>
      <c r="J3765">
        <v>1441699193</v>
      </c>
      <c r="K3765" t="b">
        <v>1</v>
      </c>
      <c r="L3765">
        <v>187</v>
      </c>
      <c r="M3765" t="b">
        <v>1</v>
      </c>
      <c r="N3765" t="s">
        <v>8303</v>
      </c>
      <c r="O3765" s="8">
        <f t="shared" si="406"/>
        <v>119.98010000000001</v>
      </c>
      <c r="P3765" s="9">
        <f t="shared" si="407"/>
        <v>64.160481283422456</v>
      </c>
      <c r="Q3765" t="s">
        <v>8317</v>
      </c>
      <c r="R3765" t="s">
        <v>8357</v>
      </c>
      <c r="S3765" s="13">
        <f t="shared" si="408"/>
        <v>42255.124918981477</v>
      </c>
      <c r="T3765" s="14">
        <f t="shared" si="409"/>
        <v>42285.124918981477</v>
      </c>
      <c r="U3765" s="13" t="str">
        <f t="shared" si="410"/>
        <v>Sep</v>
      </c>
      <c r="V3765" t="str">
        <f t="shared" si="411"/>
        <v>Oct</v>
      </c>
      <c r="W3765" t="str">
        <f t="shared" si="412"/>
        <v>2015</v>
      </c>
    </row>
    <row r="3766" spans="1:23" ht="45" x14ac:dyDescent="0.2">
      <c r="A3766">
        <v>2734</v>
      </c>
      <c r="B3766" s="3" t="s">
        <v>2734</v>
      </c>
      <c r="C3766" s="3" t="s">
        <v>6844</v>
      </c>
      <c r="D3766">
        <v>1</v>
      </c>
      <c r="E3766">
        <v>22603</v>
      </c>
      <c r="F3766" t="s">
        <v>8219</v>
      </c>
      <c r="G3766" t="s">
        <v>8224</v>
      </c>
      <c r="H3766" t="s">
        <v>8246</v>
      </c>
      <c r="I3766">
        <v>1476395940</v>
      </c>
      <c r="J3766">
        <v>1473782592</v>
      </c>
      <c r="K3766" t="b">
        <v>0</v>
      </c>
      <c r="L3766">
        <v>163</v>
      </c>
      <c r="M3766" t="b">
        <v>1</v>
      </c>
      <c r="N3766" t="s">
        <v>8295</v>
      </c>
      <c r="O3766" s="8">
        <f t="shared" si="406"/>
        <v>2260300</v>
      </c>
      <c r="P3766" s="9">
        <f t="shared" si="407"/>
        <v>138.66871165644173</v>
      </c>
      <c r="Q3766" t="s">
        <v>8319</v>
      </c>
      <c r="R3766" t="s">
        <v>8349</v>
      </c>
      <c r="S3766" s="13">
        <f t="shared" si="408"/>
        <v>42626.460555555554</v>
      </c>
      <c r="T3766" s="14">
        <f t="shared" si="409"/>
        <v>42656.707638888889</v>
      </c>
      <c r="U3766" s="13" t="str">
        <f t="shared" si="410"/>
        <v>Sep</v>
      </c>
      <c r="V3766" t="str">
        <f t="shared" si="411"/>
        <v>Oct</v>
      </c>
      <c r="W3766" t="str">
        <f t="shared" si="412"/>
        <v>2016</v>
      </c>
    </row>
    <row r="3767" spans="1:23" ht="45" x14ac:dyDescent="0.2">
      <c r="A3767">
        <v>2738</v>
      </c>
      <c r="B3767" s="3" t="s">
        <v>2738</v>
      </c>
      <c r="C3767" s="3" t="s">
        <v>6848</v>
      </c>
      <c r="D3767">
        <v>5000</v>
      </c>
      <c r="E3767">
        <v>7397</v>
      </c>
      <c r="F3767" t="s">
        <v>8219</v>
      </c>
      <c r="G3767" t="s">
        <v>8224</v>
      </c>
      <c r="H3767" t="s">
        <v>8246</v>
      </c>
      <c r="I3767">
        <v>1478402804</v>
      </c>
      <c r="J3767">
        <v>1473218804</v>
      </c>
      <c r="K3767" t="b">
        <v>0</v>
      </c>
      <c r="L3767">
        <v>15</v>
      </c>
      <c r="M3767" t="b">
        <v>1</v>
      </c>
      <c r="N3767" t="s">
        <v>8295</v>
      </c>
      <c r="O3767" s="8">
        <f t="shared" si="406"/>
        <v>147.94</v>
      </c>
      <c r="P3767" s="9">
        <f t="shared" si="407"/>
        <v>493.13333333333333</v>
      </c>
      <c r="Q3767" t="s">
        <v>8319</v>
      </c>
      <c r="R3767" t="s">
        <v>8349</v>
      </c>
      <c r="S3767" s="13">
        <f t="shared" si="408"/>
        <v>42619.935231481482</v>
      </c>
      <c r="T3767" s="14">
        <f t="shared" si="409"/>
        <v>42679.935231481482</v>
      </c>
      <c r="U3767" s="13" t="str">
        <f t="shared" si="410"/>
        <v>Sep</v>
      </c>
      <c r="V3767" t="str">
        <f t="shared" si="411"/>
        <v>Nov</v>
      </c>
      <c r="W3767" t="str">
        <f t="shared" si="412"/>
        <v>2016</v>
      </c>
    </row>
    <row r="3768" spans="1:23" ht="45" x14ac:dyDescent="0.2">
      <c r="A3768">
        <v>2801</v>
      </c>
      <c r="B3768" s="3" t="s">
        <v>2801</v>
      </c>
      <c r="C3768" s="3" t="s">
        <v>6911</v>
      </c>
      <c r="D3768">
        <v>500</v>
      </c>
      <c r="E3768">
        <v>666</v>
      </c>
      <c r="F3768" t="s">
        <v>8219</v>
      </c>
      <c r="G3768" t="s">
        <v>8226</v>
      </c>
      <c r="H3768" t="s">
        <v>8248</v>
      </c>
      <c r="I3768">
        <v>1412938800</v>
      </c>
      <c r="J3768">
        <v>1411019409</v>
      </c>
      <c r="K3768" t="b">
        <v>0</v>
      </c>
      <c r="L3768">
        <v>13</v>
      </c>
      <c r="M3768" t="b">
        <v>1</v>
      </c>
      <c r="N3768" t="s">
        <v>8271</v>
      </c>
      <c r="O3768" s="8">
        <f t="shared" si="406"/>
        <v>133.20000000000002</v>
      </c>
      <c r="P3768" s="9">
        <f t="shared" si="407"/>
        <v>51.230769230769234</v>
      </c>
      <c r="Q3768" t="s">
        <v>8317</v>
      </c>
      <c r="R3768" t="s">
        <v>8318</v>
      </c>
      <c r="S3768" s="13">
        <f t="shared" si="408"/>
        <v>41900.034826388888</v>
      </c>
      <c r="T3768" s="14">
        <f t="shared" si="409"/>
        <v>41922.25</v>
      </c>
      <c r="U3768" s="13" t="str">
        <f t="shared" si="410"/>
        <v>Sep</v>
      </c>
      <c r="V3768" t="str">
        <f t="shared" si="411"/>
        <v>Oct</v>
      </c>
      <c r="W3768" t="str">
        <f t="shared" si="412"/>
        <v>2014</v>
      </c>
    </row>
    <row r="3769" spans="1:23" ht="45" x14ac:dyDescent="0.2">
      <c r="A3769">
        <v>2818</v>
      </c>
      <c r="B3769" s="3" t="s">
        <v>2818</v>
      </c>
      <c r="C3769" s="3" t="s">
        <v>6928</v>
      </c>
      <c r="D3769">
        <v>10000</v>
      </c>
      <c r="E3769">
        <v>10603</v>
      </c>
      <c r="F3769" t="s">
        <v>8219</v>
      </c>
      <c r="G3769" t="s">
        <v>8224</v>
      </c>
      <c r="H3769" t="s">
        <v>8246</v>
      </c>
      <c r="I3769">
        <v>1443018086</v>
      </c>
      <c r="J3769">
        <v>1441290086</v>
      </c>
      <c r="K3769" t="b">
        <v>0</v>
      </c>
      <c r="L3769">
        <v>102</v>
      </c>
      <c r="M3769" t="b">
        <v>1</v>
      </c>
      <c r="N3769" t="s">
        <v>8271</v>
      </c>
      <c r="O3769" s="8">
        <f t="shared" si="406"/>
        <v>106.03</v>
      </c>
      <c r="P3769" s="9">
        <f t="shared" si="407"/>
        <v>103.95098039215686</v>
      </c>
      <c r="Q3769" t="s">
        <v>8317</v>
      </c>
      <c r="R3769" t="s">
        <v>8318</v>
      </c>
      <c r="S3769" s="13">
        <f t="shared" si="408"/>
        <v>42250.389884259253</v>
      </c>
      <c r="T3769" s="14">
        <f t="shared" si="409"/>
        <v>42270.389884259253</v>
      </c>
      <c r="U3769" s="13" t="str">
        <f t="shared" si="410"/>
        <v>Sep</v>
      </c>
      <c r="V3769" t="str">
        <f t="shared" si="411"/>
        <v>Sep</v>
      </c>
      <c r="W3769" t="str">
        <f t="shared" si="412"/>
        <v>2015</v>
      </c>
    </row>
    <row r="3770" spans="1:23" ht="45" x14ac:dyDescent="0.2">
      <c r="A3770">
        <v>2828</v>
      </c>
      <c r="B3770" s="3" t="s">
        <v>2828</v>
      </c>
      <c r="C3770" s="3" t="s">
        <v>6938</v>
      </c>
      <c r="D3770">
        <v>9500</v>
      </c>
      <c r="E3770">
        <v>9536</v>
      </c>
      <c r="F3770" t="s">
        <v>8219</v>
      </c>
      <c r="G3770" t="s">
        <v>8225</v>
      </c>
      <c r="H3770" t="s">
        <v>8247</v>
      </c>
      <c r="I3770">
        <v>1443826800</v>
      </c>
      <c r="J3770">
        <v>1441606869</v>
      </c>
      <c r="K3770" t="b">
        <v>0</v>
      </c>
      <c r="L3770">
        <v>97</v>
      </c>
      <c r="M3770" t="b">
        <v>1</v>
      </c>
      <c r="N3770" t="s">
        <v>8271</v>
      </c>
      <c r="O3770" s="8">
        <f t="shared" si="406"/>
        <v>100.37894736842105</v>
      </c>
      <c r="P3770" s="9">
        <f t="shared" si="407"/>
        <v>98.30927835051547</v>
      </c>
      <c r="Q3770" t="s">
        <v>8317</v>
      </c>
      <c r="R3770" t="s">
        <v>8318</v>
      </c>
      <c r="S3770" s="13">
        <f t="shared" si="408"/>
        <v>42254.056354166663</v>
      </c>
      <c r="T3770" s="14">
        <f t="shared" si="409"/>
        <v>42279.749999999993</v>
      </c>
      <c r="U3770" s="13" t="str">
        <f t="shared" si="410"/>
        <v>Sep</v>
      </c>
      <c r="V3770" t="str">
        <f t="shared" si="411"/>
        <v>Oct</v>
      </c>
      <c r="W3770" t="str">
        <f t="shared" si="412"/>
        <v>2015</v>
      </c>
    </row>
    <row r="3771" spans="1:23" x14ac:dyDescent="0.2">
      <c r="A3771">
        <v>2833</v>
      </c>
      <c r="B3771" s="3" t="s">
        <v>2833</v>
      </c>
      <c r="C3771" s="3" t="s">
        <v>6943</v>
      </c>
      <c r="D3771">
        <v>2700</v>
      </c>
      <c r="E3771">
        <v>2923</v>
      </c>
      <c r="F3771" t="s">
        <v>8219</v>
      </c>
      <c r="G3771" t="s">
        <v>8224</v>
      </c>
      <c r="H3771" t="s">
        <v>8246</v>
      </c>
      <c r="I3771">
        <v>1444528800</v>
      </c>
      <c r="J3771">
        <v>1442804633</v>
      </c>
      <c r="K3771" t="b">
        <v>0</v>
      </c>
      <c r="L3771">
        <v>35</v>
      </c>
      <c r="M3771" t="b">
        <v>1</v>
      </c>
      <c r="N3771" t="s">
        <v>8271</v>
      </c>
      <c r="O3771" s="8">
        <f t="shared" si="406"/>
        <v>108.25925925925925</v>
      </c>
      <c r="P3771" s="9">
        <f t="shared" si="407"/>
        <v>83.51428571428572</v>
      </c>
      <c r="Q3771" t="s">
        <v>8317</v>
      </c>
      <c r="R3771" t="s">
        <v>8318</v>
      </c>
      <c r="S3771" s="13">
        <f t="shared" si="408"/>
        <v>42267.919363425921</v>
      </c>
      <c r="T3771" s="14">
        <f t="shared" si="409"/>
        <v>42287.874999999993</v>
      </c>
      <c r="U3771" s="13" t="str">
        <f t="shared" si="410"/>
        <v>Sep</v>
      </c>
      <c r="V3771" t="str">
        <f t="shared" si="411"/>
        <v>Oct</v>
      </c>
      <c r="W3771" t="str">
        <f t="shared" si="412"/>
        <v>2015</v>
      </c>
    </row>
    <row r="3772" spans="1:23" ht="45" x14ac:dyDescent="0.2">
      <c r="A3772">
        <v>2936</v>
      </c>
      <c r="B3772" s="3" t="s">
        <v>2936</v>
      </c>
      <c r="C3772" s="3" t="s">
        <v>7046</v>
      </c>
      <c r="D3772">
        <v>1000</v>
      </c>
      <c r="E3772">
        <v>1280</v>
      </c>
      <c r="F3772" t="s">
        <v>8219</v>
      </c>
      <c r="G3772" t="s">
        <v>8224</v>
      </c>
      <c r="H3772" t="s">
        <v>8246</v>
      </c>
      <c r="I3772">
        <v>1413176340</v>
      </c>
      <c r="J3772">
        <v>1412091423</v>
      </c>
      <c r="K3772" t="b">
        <v>0</v>
      </c>
      <c r="L3772">
        <v>34</v>
      </c>
      <c r="M3772" t="b">
        <v>1</v>
      </c>
      <c r="N3772" t="s">
        <v>8305</v>
      </c>
      <c r="O3772" s="8">
        <f t="shared" si="406"/>
        <v>128</v>
      </c>
      <c r="P3772" s="9">
        <f t="shared" si="407"/>
        <v>37.647058823529413</v>
      </c>
      <c r="Q3772" t="s">
        <v>8317</v>
      </c>
      <c r="R3772" t="s">
        <v>8359</v>
      </c>
      <c r="S3772" s="13">
        <f t="shared" si="408"/>
        <v>41912.442395833328</v>
      </c>
      <c r="T3772" s="14">
        <f t="shared" si="409"/>
        <v>41924.999305555553</v>
      </c>
      <c r="U3772" s="13" t="str">
        <f t="shared" si="410"/>
        <v>Sep</v>
      </c>
      <c r="V3772" t="str">
        <f t="shared" si="411"/>
        <v>Oct</v>
      </c>
      <c r="W3772" t="str">
        <f t="shared" si="412"/>
        <v>2014</v>
      </c>
    </row>
    <row r="3773" spans="1:23" ht="45" x14ac:dyDescent="0.2">
      <c r="A3773">
        <v>2983</v>
      </c>
      <c r="B3773" s="3" t="s">
        <v>2983</v>
      </c>
      <c r="C3773" s="3" t="s">
        <v>7093</v>
      </c>
      <c r="D3773">
        <v>116000</v>
      </c>
      <c r="E3773">
        <v>169985.91</v>
      </c>
      <c r="F3773" t="s">
        <v>8219</v>
      </c>
      <c r="G3773" t="s">
        <v>8224</v>
      </c>
      <c r="H3773" t="s">
        <v>8246</v>
      </c>
      <c r="I3773">
        <v>1415722236</v>
      </c>
      <c r="J3773">
        <v>1410534636</v>
      </c>
      <c r="K3773" t="b">
        <v>1</v>
      </c>
      <c r="L3773">
        <v>1095</v>
      </c>
      <c r="M3773" t="b">
        <v>1</v>
      </c>
      <c r="N3773" t="s">
        <v>8303</v>
      </c>
      <c r="O3773" s="8">
        <f t="shared" si="406"/>
        <v>146.53957758620692</v>
      </c>
      <c r="P3773" s="9">
        <f t="shared" si="407"/>
        <v>155.23827397260274</v>
      </c>
      <c r="Q3773" t="s">
        <v>8317</v>
      </c>
      <c r="R3773" t="s">
        <v>8357</v>
      </c>
      <c r="S3773" s="13">
        <f t="shared" si="408"/>
        <v>41894.424027777779</v>
      </c>
      <c r="T3773" s="14">
        <f t="shared" si="409"/>
        <v>41954.465694444443</v>
      </c>
      <c r="U3773" s="13" t="str">
        <f t="shared" si="410"/>
        <v>Sep</v>
      </c>
      <c r="V3773" t="str">
        <f t="shared" si="411"/>
        <v>Nov</v>
      </c>
      <c r="W3773" t="str">
        <f t="shared" si="412"/>
        <v>2014</v>
      </c>
    </row>
    <row r="3774" spans="1:23" ht="45" x14ac:dyDescent="0.2">
      <c r="A3774">
        <v>2987</v>
      </c>
      <c r="B3774" s="3" t="s">
        <v>2987</v>
      </c>
      <c r="C3774" s="3" t="s">
        <v>7097</v>
      </c>
      <c r="D3774">
        <v>25000</v>
      </c>
      <c r="E3774">
        <v>27600.2</v>
      </c>
      <c r="F3774" t="s">
        <v>8219</v>
      </c>
      <c r="G3774" t="s">
        <v>8224</v>
      </c>
      <c r="H3774" t="s">
        <v>8246</v>
      </c>
      <c r="I3774">
        <v>1476316800</v>
      </c>
      <c r="J3774">
        <v>1473837751</v>
      </c>
      <c r="K3774" t="b">
        <v>0</v>
      </c>
      <c r="L3774">
        <v>265</v>
      </c>
      <c r="M3774" t="b">
        <v>1</v>
      </c>
      <c r="N3774" t="s">
        <v>8303</v>
      </c>
      <c r="O3774" s="8">
        <f t="shared" si="406"/>
        <v>110.4008</v>
      </c>
      <c r="P3774" s="9">
        <f t="shared" si="407"/>
        <v>104.15169811320754</v>
      </c>
      <c r="Q3774" t="s">
        <v>8317</v>
      </c>
      <c r="R3774" t="s">
        <v>8357</v>
      </c>
      <c r="S3774" s="13">
        <f t="shared" si="408"/>
        <v>42627.098969907405</v>
      </c>
      <c r="T3774" s="14">
        <f t="shared" si="409"/>
        <v>42655.791666666664</v>
      </c>
      <c r="U3774" s="13" t="str">
        <f t="shared" si="410"/>
        <v>Sep</v>
      </c>
      <c r="V3774" t="str">
        <f t="shared" si="411"/>
        <v>Oct</v>
      </c>
      <c r="W3774" t="str">
        <f t="shared" si="412"/>
        <v>2016</v>
      </c>
    </row>
    <row r="3775" spans="1:23" ht="45" x14ac:dyDescent="0.2">
      <c r="A3775">
        <v>2992</v>
      </c>
      <c r="B3775" s="3" t="s">
        <v>2992</v>
      </c>
      <c r="C3775" s="3" t="s">
        <v>7102</v>
      </c>
      <c r="D3775">
        <v>3000</v>
      </c>
      <c r="E3775">
        <v>3135</v>
      </c>
      <c r="F3775" t="s">
        <v>8219</v>
      </c>
      <c r="G3775" t="s">
        <v>8224</v>
      </c>
      <c r="H3775" t="s">
        <v>8246</v>
      </c>
      <c r="I3775">
        <v>1476037510</v>
      </c>
      <c r="J3775">
        <v>1473445510</v>
      </c>
      <c r="K3775" t="b">
        <v>0</v>
      </c>
      <c r="L3775">
        <v>64</v>
      </c>
      <c r="M3775" t="b">
        <v>1</v>
      </c>
      <c r="N3775" t="s">
        <v>8303</v>
      </c>
      <c r="O3775" s="8">
        <f t="shared" si="406"/>
        <v>104.5</v>
      </c>
      <c r="P3775" s="9">
        <f t="shared" si="407"/>
        <v>48.984375</v>
      </c>
      <c r="Q3775" t="s">
        <v>8317</v>
      </c>
      <c r="R3775" t="s">
        <v>8357</v>
      </c>
      <c r="S3775" s="13">
        <f t="shared" si="408"/>
        <v>42622.559143518512</v>
      </c>
      <c r="T3775" s="14">
        <f t="shared" si="409"/>
        <v>42652.559143518512</v>
      </c>
      <c r="U3775" s="13" t="str">
        <f t="shared" si="410"/>
        <v>Sep</v>
      </c>
      <c r="V3775" t="str">
        <f t="shared" si="411"/>
        <v>Oct</v>
      </c>
      <c r="W3775" t="str">
        <f t="shared" si="412"/>
        <v>2016</v>
      </c>
    </row>
    <row r="3776" spans="1:23" ht="45" x14ac:dyDescent="0.2">
      <c r="A3776">
        <v>2994</v>
      </c>
      <c r="B3776" s="3" t="s">
        <v>2994</v>
      </c>
      <c r="C3776" s="3" t="s">
        <v>7104</v>
      </c>
      <c r="D3776">
        <v>300</v>
      </c>
      <c r="E3776">
        <v>1373.24</v>
      </c>
      <c r="F3776" t="s">
        <v>8219</v>
      </c>
      <c r="G3776" t="s">
        <v>8225</v>
      </c>
      <c r="H3776" t="s">
        <v>8247</v>
      </c>
      <c r="I3776">
        <v>1412335772</v>
      </c>
      <c r="J3776">
        <v>1409743772</v>
      </c>
      <c r="K3776" t="b">
        <v>0</v>
      </c>
      <c r="L3776">
        <v>59</v>
      </c>
      <c r="M3776" t="b">
        <v>1</v>
      </c>
      <c r="N3776" t="s">
        <v>8303</v>
      </c>
      <c r="O3776" s="8">
        <f t="shared" si="406"/>
        <v>457.74666666666673</v>
      </c>
      <c r="P3776" s="9">
        <f t="shared" si="407"/>
        <v>23.275254237288134</v>
      </c>
      <c r="Q3776" t="s">
        <v>8317</v>
      </c>
      <c r="R3776" t="s">
        <v>8357</v>
      </c>
      <c r="S3776" s="13">
        <f t="shared" si="408"/>
        <v>41885.270509259259</v>
      </c>
      <c r="T3776" s="14">
        <f t="shared" si="409"/>
        <v>41915.270509259259</v>
      </c>
      <c r="U3776" s="13" t="str">
        <f t="shared" si="410"/>
        <v>Sep</v>
      </c>
      <c r="V3776" t="str">
        <f t="shared" si="411"/>
        <v>Oct</v>
      </c>
      <c r="W3776" t="str">
        <f t="shared" si="412"/>
        <v>2014</v>
      </c>
    </row>
    <row r="3777" spans="1:23" ht="45" x14ac:dyDescent="0.2">
      <c r="A3777">
        <v>3005</v>
      </c>
      <c r="B3777" s="3" t="s">
        <v>3005</v>
      </c>
      <c r="C3777" s="3" t="s">
        <v>7115</v>
      </c>
      <c r="D3777">
        <v>10600</v>
      </c>
      <c r="E3777">
        <v>12772.6</v>
      </c>
      <c r="F3777" t="s">
        <v>8219</v>
      </c>
      <c r="G3777" t="s">
        <v>8224</v>
      </c>
      <c r="H3777" t="s">
        <v>8246</v>
      </c>
      <c r="I3777">
        <v>1412611905</v>
      </c>
      <c r="J3777">
        <v>1410019905</v>
      </c>
      <c r="K3777" t="b">
        <v>0</v>
      </c>
      <c r="L3777">
        <v>118</v>
      </c>
      <c r="M3777" t="b">
        <v>1</v>
      </c>
      <c r="N3777" t="s">
        <v>8303</v>
      </c>
      <c r="O3777" s="8">
        <f t="shared" si="406"/>
        <v>120.49622641509434</v>
      </c>
      <c r="P3777" s="9">
        <f t="shared" si="407"/>
        <v>108.24237288135593</v>
      </c>
      <c r="Q3777" t="s">
        <v>8317</v>
      </c>
      <c r="R3777" t="s">
        <v>8357</v>
      </c>
      <c r="S3777" s="13">
        <f t="shared" si="408"/>
        <v>41888.466493055552</v>
      </c>
      <c r="T3777" s="14">
        <f t="shared" si="409"/>
        <v>41918.466493055552</v>
      </c>
      <c r="U3777" s="13" t="str">
        <f t="shared" si="410"/>
        <v>Sep</v>
      </c>
      <c r="V3777" t="str">
        <f t="shared" si="411"/>
        <v>Oct</v>
      </c>
      <c r="W3777" t="str">
        <f t="shared" si="412"/>
        <v>2014</v>
      </c>
    </row>
    <row r="3778" spans="1:23" ht="45" x14ac:dyDescent="0.2">
      <c r="A3778">
        <v>3024</v>
      </c>
      <c r="B3778" s="3" t="s">
        <v>3024</v>
      </c>
      <c r="C3778" s="3" t="s">
        <v>7134</v>
      </c>
      <c r="D3778">
        <v>5000</v>
      </c>
      <c r="E3778">
        <v>12321</v>
      </c>
      <c r="F3778" t="s">
        <v>8219</v>
      </c>
      <c r="G3778" t="s">
        <v>8224</v>
      </c>
      <c r="H3778" t="s">
        <v>8246</v>
      </c>
      <c r="I3778">
        <v>1349567475</v>
      </c>
      <c r="J3778">
        <v>1346975475</v>
      </c>
      <c r="K3778" t="b">
        <v>0</v>
      </c>
      <c r="L3778">
        <v>182</v>
      </c>
      <c r="M3778" t="b">
        <v>1</v>
      </c>
      <c r="N3778" t="s">
        <v>8303</v>
      </c>
      <c r="O3778" s="8">
        <f t="shared" ref="O3778:O3842" si="413">(E3778/D3778)*100</f>
        <v>246.42</v>
      </c>
      <c r="P3778" s="9">
        <f t="shared" ref="P3778:P3842" si="414">IFERROR(E3778/L3778,0)</f>
        <v>67.697802197802204</v>
      </c>
      <c r="Q3778" t="s">
        <v>8317</v>
      </c>
      <c r="R3778" t="s">
        <v>8357</v>
      </c>
      <c r="S3778" s="13">
        <f t="shared" ref="S3778:S3842" si="415">(J3778/86400)+25569+(-5/24)</f>
        <v>41158.785590277774</v>
      </c>
      <c r="T3778" s="14">
        <f t="shared" ref="T3778:T3842" si="416">(I3778/86400)+25569+(-5/24)</f>
        <v>41188.785590277774</v>
      </c>
      <c r="U3778" s="13" t="str">
        <f t="shared" ref="U3778:U3842" si="417">TEXT((S3778),"mmm")</f>
        <v>Sep</v>
      </c>
      <c r="V3778" t="str">
        <f t="shared" ref="V3778:V3842" si="418">TEXT((T3778),"mmm")</f>
        <v>Oct</v>
      </c>
      <c r="W3778" t="str">
        <f t="shared" ref="W3778:W3842" si="419">TEXT((S3778),"yyyy")</f>
        <v>2012</v>
      </c>
    </row>
    <row r="3779" spans="1:23" ht="45" x14ac:dyDescent="0.2">
      <c r="A3779">
        <v>3042</v>
      </c>
      <c r="B3779" s="3" t="s">
        <v>3042</v>
      </c>
      <c r="C3779" s="3" t="s">
        <v>7152</v>
      </c>
      <c r="D3779">
        <v>1500</v>
      </c>
      <c r="E3779">
        <v>1920</v>
      </c>
      <c r="F3779" t="s">
        <v>8219</v>
      </c>
      <c r="G3779" t="s">
        <v>8225</v>
      </c>
      <c r="H3779" t="s">
        <v>8247</v>
      </c>
      <c r="I3779">
        <v>1444149047</v>
      </c>
      <c r="J3779">
        <v>1441557047</v>
      </c>
      <c r="K3779" t="b">
        <v>0</v>
      </c>
      <c r="L3779">
        <v>37</v>
      </c>
      <c r="M3779" t="b">
        <v>1</v>
      </c>
      <c r="N3779" t="s">
        <v>8303</v>
      </c>
      <c r="O3779" s="8">
        <f t="shared" si="413"/>
        <v>128</v>
      </c>
      <c r="P3779" s="9">
        <f t="shared" si="414"/>
        <v>51.891891891891895</v>
      </c>
      <c r="Q3779" t="s">
        <v>8317</v>
      </c>
      <c r="R3779" t="s">
        <v>8357</v>
      </c>
      <c r="S3779" s="13">
        <f t="shared" si="415"/>
        <v>42253.479710648149</v>
      </c>
      <c r="T3779" s="14">
        <f t="shared" si="416"/>
        <v>42283.479710648149</v>
      </c>
      <c r="U3779" s="13" t="str">
        <f t="shared" si="417"/>
        <v>Sep</v>
      </c>
      <c r="V3779" t="str">
        <f t="shared" si="418"/>
        <v>Oct</v>
      </c>
      <c r="W3779" t="str">
        <f t="shared" si="419"/>
        <v>2015</v>
      </c>
    </row>
    <row r="3780" spans="1:23" ht="45" x14ac:dyDescent="0.2">
      <c r="A3780">
        <v>3147</v>
      </c>
      <c r="B3780" s="3" t="s">
        <v>3147</v>
      </c>
      <c r="C3780" s="3" t="s">
        <v>7257</v>
      </c>
      <c r="D3780">
        <v>20000</v>
      </c>
      <c r="E3780">
        <v>23505</v>
      </c>
      <c r="F3780" t="s">
        <v>8219</v>
      </c>
      <c r="G3780" t="s">
        <v>8224</v>
      </c>
      <c r="H3780" t="s">
        <v>8246</v>
      </c>
      <c r="I3780">
        <v>1415319355</v>
      </c>
      <c r="J3780">
        <v>1411859755</v>
      </c>
      <c r="K3780" t="b">
        <v>1</v>
      </c>
      <c r="L3780">
        <v>213</v>
      </c>
      <c r="M3780" t="b">
        <v>1</v>
      </c>
      <c r="N3780" t="s">
        <v>8271</v>
      </c>
      <c r="O3780" s="8">
        <f t="shared" si="413"/>
        <v>117.52499999999999</v>
      </c>
      <c r="P3780" s="9">
        <f t="shared" si="414"/>
        <v>110.35211267605634</v>
      </c>
      <c r="Q3780" t="s">
        <v>8317</v>
      </c>
      <c r="R3780" t="s">
        <v>8318</v>
      </c>
      <c r="S3780" s="13">
        <f t="shared" si="415"/>
        <v>41909.761053240734</v>
      </c>
      <c r="T3780" s="14">
        <f t="shared" si="416"/>
        <v>41949.802719907406</v>
      </c>
      <c r="U3780" s="13" t="str">
        <f t="shared" si="417"/>
        <v>Sep</v>
      </c>
      <c r="V3780" t="str">
        <f t="shared" si="418"/>
        <v>Nov</v>
      </c>
      <c r="W3780" t="str">
        <f t="shared" si="419"/>
        <v>2014</v>
      </c>
    </row>
    <row r="3781" spans="1:23" ht="30" x14ac:dyDescent="0.2">
      <c r="A3781">
        <v>3148</v>
      </c>
      <c r="B3781" s="3" t="s">
        <v>3148</v>
      </c>
      <c r="C3781" s="3" t="s">
        <v>7258</v>
      </c>
      <c r="D3781">
        <v>1800</v>
      </c>
      <c r="E3781">
        <v>2361</v>
      </c>
      <c r="F3781" t="s">
        <v>8219</v>
      </c>
      <c r="G3781" t="s">
        <v>8224</v>
      </c>
      <c r="H3781" t="s">
        <v>8246</v>
      </c>
      <c r="I3781">
        <v>1412136000</v>
      </c>
      <c r="J3781">
        <v>1410278284</v>
      </c>
      <c r="K3781" t="b">
        <v>1</v>
      </c>
      <c r="L3781">
        <v>57</v>
      </c>
      <c r="M3781" t="b">
        <v>1</v>
      </c>
      <c r="N3781" t="s">
        <v>8271</v>
      </c>
      <c r="O3781" s="8">
        <f t="shared" si="413"/>
        <v>131.16666666666669</v>
      </c>
      <c r="P3781" s="9">
        <f t="shared" si="414"/>
        <v>41.421052631578945</v>
      </c>
      <c r="Q3781" t="s">
        <v>8317</v>
      </c>
      <c r="R3781" t="s">
        <v>8318</v>
      </c>
      <c r="S3781" s="13">
        <f t="shared" si="415"/>
        <v>41891.456990740735</v>
      </c>
      <c r="T3781" s="14">
        <f t="shared" si="416"/>
        <v>41912.958333333328</v>
      </c>
      <c r="U3781" s="13" t="str">
        <f t="shared" si="417"/>
        <v>Sep</v>
      </c>
      <c r="V3781" t="str">
        <f t="shared" si="418"/>
        <v>Sep</v>
      </c>
      <c r="W3781" t="str">
        <f t="shared" si="419"/>
        <v>2014</v>
      </c>
    </row>
    <row r="3782" spans="1:23" ht="45" x14ac:dyDescent="0.2">
      <c r="A3782">
        <v>3161</v>
      </c>
      <c r="B3782" s="3" t="s">
        <v>3161</v>
      </c>
      <c r="C3782" s="3" t="s">
        <v>7271</v>
      </c>
      <c r="D3782">
        <v>2000</v>
      </c>
      <c r="E3782">
        <v>2102</v>
      </c>
      <c r="F3782" t="s">
        <v>8219</v>
      </c>
      <c r="G3782" t="s">
        <v>8225</v>
      </c>
      <c r="H3782" t="s">
        <v>8247</v>
      </c>
      <c r="I3782">
        <v>1413377522</v>
      </c>
      <c r="J3782">
        <v>1410785522</v>
      </c>
      <c r="K3782" t="b">
        <v>1</v>
      </c>
      <c r="L3782">
        <v>74</v>
      </c>
      <c r="M3782" t="b">
        <v>1</v>
      </c>
      <c r="N3782" t="s">
        <v>8271</v>
      </c>
      <c r="O3782" s="8">
        <f t="shared" si="413"/>
        <v>105.1</v>
      </c>
      <c r="P3782" s="9">
        <f t="shared" si="414"/>
        <v>28.405405405405407</v>
      </c>
      <c r="Q3782" t="s">
        <v>8317</v>
      </c>
      <c r="R3782" t="s">
        <v>8318</v>
      </c>
      <c r="S3782" s="13">
        <f t="shared" si="415"/>
        <v>41897.327800925923</v>
      </c>
      <c r="T3782" s="14">
        <f t="shared" si="416"/>
        <v>41927.327800925923</v>
      </c>
      <c r="U3782" s="13" t="str">
        <f t="shared" si="417"/>
        <v>Sep</v>
      </c>
      <c r="V3782" t="str">
        <f t="shared" si="418"/>
        <v>Oct</v>
      </c>
      <c r="W3782" t="str">
        <f t="shared" si="419"/>
        <v>2014</v>
      </c>
    </row>
    <row r="3783" spans="1:23" ht="30" x14ac:dyDescent="0.2">
      <c r="A3783">
        <v>3222</v>
      </c>
      <c r="B3783" s="3" t="s">
        <v>3222</v>
      </c>
      <c r="C3783" s="3" t="s">
        <v>7332</v>
      </c>
      <c r="D3783">
        <v>2500</v>
      </c>
      <c r="E3783">
        <v>3120</v>
      </c>
      <c r="F3783" t="s">
        <v>8219</v>
      </c>
      <c r="G3783" t="s">
        <v>8224</v>
      </c>
      <c r="H3783" t="s">
        <v>8246</v>
      </c>
      <c r="I3783">
        <v>1445722140</v>
      </c>
      <c r="J3783">
        <v>1443016697</v>
      </c>
      <c r="K3783" t="b">
        <v>1</v>
      </c>
      <c r="L3783">
        <v>84</v>
      </c>
      <c r="M3783" t="b">
        <v>1</v>
      </c>
      <c r="N3783" t="s">
        <v>8271</v>
      </c>
      <c r="O3783" s="8">
        <f t="shared" si="413"/>
        <v>124.8</v>
      </c>
      <c r="P3783" s="9">
        <f t="shared" si="414"/>
        <v>37.142857142857146</v>
      </c>
      <c r="Q3783" t="s">
        <v>8317</v>
      </c>
      <c r="R3783" t="s">
        <v>8318</v>
      </c>
      <c r="S3783" s="13">
        <f t="shared" si="415"/>
        <v>42270.373807870368</v>
      </c>
      <c r="T3783" s="14">
        <f t="shared" si="416"/>
        <v>42301.686805555553</v>
      </c>
      <c r="U3783" s="13" t="str">
        <f t="shared" si="417"/>
        <v>Sep</v>
      </c>
      <c r="V3783" t="str">
        <f t="shared" si="418"/>
        <v>Oct</v>
      </c>
      <c r="W3783" t="str">
        <f t="shared" si="419"/>
        <v>2015</v>
      </c>
    </row>
    <row r="3784" spans="1:23" ht="45" x14ac:dyDescent="0.2">
      <c r="A3784">
        <v>3226</v>
      </c>
      <c r="B3784" s="3" t="s">
        <v>3226</v>
      </c>
      <c r="C3784" s="3" t="s">
        <v>7336</v>
      </c>
      <c r="D3784">
        <v>1200</v>
      </c>
      <c r="E3784">
        <v>1250</v>
      </c>
      <c r="F3784" t="s">
        <v>8219</v>
      </c>
      <c r="G3784" t="s">
        <v>8225</v>
      </c>
      <c r="H3784" t="s">
        <v>8247</v>
      </c>
      <c r="I3784">
        <v>1446213612</v>
      </c>
      <c r="J3784">
        <v>1443621612</v>
      </c>
      <c r="K3784" t="b">
        <v>1</v>
      </c>
      <c r="L3784">
        <v>21</v>
      </c>
      <c r="M3784" t="b">
        <v>1</v>
      </c>
      <c r="N3784" t="s">
        <v>8271</v>
      </c>
      <c r="O3784" s="8">
        <f t="shared" si="413"/>
        <v>104.16666666666667</v>
      </c>
      <c r="P3784" s="9">
        <f t="shared" si="414"/>
        <v>59.523809523809526</v>
      </c>
      <c r="Q3784" t="s">
        <v>8317</v>
      </c>
      <c r="R3784" t="s">
        <v>8318</v>
      </c>
      <c r="S3784" s="13">
        <f t="shared" si="415"/>
        <v>42277.375138888885</v>
      </c>
      <c r="T3784" s="14">
        <f t="shared" si="416"/>
        <v>42307.375138888885</v>
      </c>
      <c r="U3784" s="13" t="str">
        <f t="shared" si="417"/>
        <v>Sep</v>
      </c>
      <c r="V3784" t="str">
        <f t="shared" si="418"/>
        <v>Oct</v>
      </c>
      <c r="W3784" t="str">
        <f t="shared" si="419"/>
        <v>2015</v>
      </c>
    </row>
    <row r="3785" spans="1:23" ht="45" x14ac:dyDescent="0.2">
      <c r="A3785">
        <v>3230</v>
      </c>
      <c r="B3785" s="3" t="s">
        <v>3230</v>
      </c>
      <c r="C3785" s="3" t="s">
        <v>7340</v>
      </c>
      <c r="D3785">
        <v>2600</v>
      </c>
      <c r="E3785">
        <v>2857</v>
      </c>
      <c r="F3785" t="s">
        <v>8219</v>
      </c>
      <c r="G3785" t="s">
        <v>8224</v>
      </c>
      <c r="H3785" t="s">
        <v>8246</v>
      </c>
      <c r="I3785">
        <v>1412135940</v>
      </c>
      <c r="J3785">
        <v>1410840126</v>
      </c>
      <c r="K3785" t="b">
        <v>1</v>
      </c>
      <c r="L3785">
        <v>37</v>
      </c>
      <c r="M3785" t="b">
        <v>1</v>
      </c>
      <c r="N3785" t="s">
        <v>8271</v>
      </c>
      <c r="O3785" s="8">
        <f t="shared" si="413"/>
        <v>109.88461538461539</v>
      </c>
      <c r="P3785" s="9">
        <f t="shared" si="414"/>
        <v>77.21621621621621</v>
      </c>
      <c r="Q3785" t="s">
        <v>8317</v>
      </c>
      <c r="R3785" t="s">
        <v>8318</v>
      </c>
      <c r="S3785" s="13">
        <f t="shared" si="415"/>
        <v>41897.959791666661</v>
      </c>
      <c r="T3785" s="14">
        <f t="shared" si="416"/>
        <v>41912.957638888889</v>
      </c>
      <c r="U3785" s="13" t="str">
        <f t="shared" si="417"/>
        <v>Sep</v>
      </c>
      <c r="V3785" t="str">
        <f t="shared" si="418"/>
        <v>Sep</v>
      </c>
      <c r="W3785" t="str">
        <f t="shared" si="419"/>
        <v>2014</v>
      </c>
    </row>
    <row r="3786" spans="1:23" ht="30" x14ac:dyDescent="0.2">
      <c r="A3786">
        <v>3237</v>
      </c>
      <c r="B3786" s="3" t="s">
        <v>3237</v>
      </c>
      <c r="C3786" s="3" t="s">
        <v>7347</v>
      </c>
      <c r="D3786">
        <v>35000</v>
      </c>
      <c r="E3786">
        <v>35275.64</v>
      </c>
      <c r="F3786" t="s">
        <v>8219</v>
      </c>
      <c r="G3786" t="s">
        <v>8224</v>
      </c>
      <c r="H3786" t="s">
        <v>8246</v>
      </c>
      <c r="I3786">
        <v>1443499140</v>
      </c>
      <c r="J3786">
        <v>1441452184</v>
      </c>
      <c r="K3786" t="b">
        <v>1</v>
      </c>
      <c r="L3786">
        <v>269</v>
      </c>
      <c r="M3786" t="b">
        <v>1</v>
      </c>
      <c r="N3786" t="s">
        <v>8271</v>
      </c>
      <c r="O3786" s="8">
        <f t="shared" si="413"/>
        <v>100.78754285714287</v>
      </c>
      <c r="P3786" s="9">
        <f t="shared" si="414"/>
        <v>131.13620817843866</v>
      </c>
      <c r="Q3786" t="s">
        <v>8317</v>
      </c>
      <c r="R3786" t="s">
        <v>8318</v>
      </c>
      <c r="S3786" s="13">
        <f t="shared" si="415"/>
        <v>42252.266018518516</v>
      </c>
      <c r="T3786" s="14">
        <f t="shared" si="416"/>
        <v>42275.957638888889</v>
      </c>
      <c r="U3786" s="13" t="str">
        <f t="shared" si="417"/>
        <v>Sep</v>
      </c>
      <c r="V3786" t="str">
        <f t="shared" si="418"/>
        <v>Sep</v>
      </c>
      <c r="W3786" t="str">
        <f t="shared" si="419"/>
        <v>2015</v>
      </c>
    </row>
    <row r="3787" spans="1:23" ht="45" x14ac:dyDescent="0.2">
      <c r="A3787">
        <v>3239</v>
      </c>
      <c r="B3787" s="3" t="s">
        <v>3239</v>
      </c>
      <c r="C3787" s="3" t="s">
        <v>7349</v>
      </c>
      <c r="D3787">
        <v>5862</v>
      </c>
      <c r="E3787">
        <v>6208.98</v>
      </c>
      <c r="F3787" t="s">
        <v>8219</v>
      </c>
      <c r="G3787" t="s">
        <v>8225</v>
      </c>
      <c r="H3787" t="s">
        <v>8247</v>
      </c>
      <c r="I3787">
        <v>1445817540</v>
      </c>
      <c r="J3787">
        <v>1443665293</v>
      </c>
      <c r="K3787" t="b">
        <v>1</v>
      </c>
      <c r="L3787">
        <v>104</v>
      </c>
      <c r="M3787" t="b">
        <v>1</v>
      </c>
      <c r="N3787" t="s">
        <v>8271</v>
      </c>
      <c r="O3787" s="8">
        <f t="shared" si="413"/>
        <v>105.91914022517912</v>
      </c>
      <c r="P3787" s="9">
        <f t="shared" si="414"/>
        <v>59.701730769230764</v>
      </c>
      <c r="Q3787" t="s">
        <v>8317</v>
      </c>
      <c r="R3787" t="s">
        <v>8318</v>
      </c>
      <c r="S3787" s="13">
        <f t="shared" si="415"/>
        <v>42277.880706018514</v>
      </c>
      <c r="T3787" s="14">
        <f t="shared" si="416"/>
        <v>42302.790972222218</v>
      </c>
      <c r="U3787" s="13" t="str">
        <f t="shared" si="417"/>
        <v>Sep</v>
      </c>
      <c r="V3787" t="str">
        <f t="shared" si="418"/>
        <v>Oct</v>
      </c>
      <c r="W3787" t="str">
        <f t="shared" si="419"/>
        <v>2015</v>
      </c>
    </row>
    <row r="3788" spans="1:23" ht="60" x14ac:dyDescent="0.2">
      <c r="A3788">
        <v>3241</v>
      </c>
      <c r="B3788" s="3" t="s">
        <v>3241</v>
      </c>
      <c r="C3788" s="3" t="s">
        <v>7351</v>
      </c>
      <c r="D3788">
        <v>8500</v>
      </c>
      <c r="E3788">
        <v>9801</v>
      </c>
      <c r="F3788" t="s">
        <v>8219</v>
      </c>
      <c r="G3788" t="s">
        <v>8224</v>
      </c>
      <c r="H3788" t="s">
        <v>8246</v>
      </c>
      <c r="I3788">
        <v>1413269940</v>
      </c>
      <c r="J3788">
        <v>1410421670</v>
      </c>
      <c r="K3788" t="b">
        <v>1</v>
      </c>
      <c r="L3788">
        <v>167</v>
      </c>
      <c r="M3788" t="b">
        <v>1</v>
      </c>
      <c r="N3788" t="s">
        <v>8271</v>
      </c>
      <c r="O3788" s="8">
        <f t="shared" si="413"/>
        <v>115.30588235294117</v>
      </c>
      <c r="P3788" s="9">
        <f t="shared" si="414"/>
        <v>58.688622754491021</v>
      </c>
      <c r="Q3788" t="s">
        <v>8317</v>
      </c>
      <c r="R3788" t="s">
        <v>8318</v>
      </c>
      <c r="S3788" s="13">
        <f t="shared" si="415"/>
        <v>41893.116550925923</v>
      </c>
      <c r="T3788" s="14">
        <f t="shared" si="416"/>
        <v>41926.082638888889</v>
      </c>
      <c r="U3788" s="13" t="str">
        <f t="shared" si="417"/>
        <v>Sep</v>
      </c>
      <c r="V3788" t="str">
        <f t="shared" si="418"/>
        <v>Oct</v>
      </c>
      <c r="W3788" t="str">
        <f t="shared" si="419"/>
        <v>2014</v>
      </c>
    </row>
    <row r="3789" spans="1:23" ht="45" x14ac:dyDescent="0.2">
      <c r="A3789">
        <v>3243</v>
      </c>
      <c r="B3789" s="3" t="s">
        <v>3243</v>
      </c>
      <c r="C3789" s="3" t="s">
        <v>7353</v>
      </c>
      <c r="D3789">
        <v>8000</v>
      </c>
      <c r="E3789">
        <v>8227</v>
      </c>
      <c r="F3789" t="s">
        <v>8219</v>
      </c>
      <c r="G3789" t="s">
        <v>8224</v>
      </c>
      <c r="H3789" t="s">
        <v>8246</v>
      </c>
      <c r="I3789">
        <v>1444348800</v>
      </c>
      <c r="J3789">
        <v>1442283562</v>
      </c>
      <c r="K3789" t="b">
        <v>1</v>
      </c>
      <c r="L3789">
        <v>71</v>
      </c>
      <c r="M3789" t="b">
        <v>1</v>
      </c>
      <c r="N3789" t="s">
        <v>8271</v>
      </c>
      <c r="O3789" s="8">
        <f t="shared" si="413"/>
        <v>102.83750000000001</v>
      </c>
      <c r="P3789" s="9">
        <f t="shared" si="414"/>
        <v>115.87323943661971</v>
      </c>
      <c r="Q3789" t="s">
        <v>8317</v>
      </c>
      <c r="R3789" t="s">
        <v>8318</v>
      </c>
      <c r="S3789" s="13">
        <f t="shared" si="415"/>
        <v>42261.888449074067</v>
      </c>
      <c r="T3789" s="14">
        <f t="shared" si="416"/>
        <v>42285.791666666664</v>
      </c>
      <c r="U3789" s="13" t="str">
        <f t="shared" si="417"/>
        <v>Sep</v>
      </c>
      <c r="V3789" t="str">
        <f t="shared" si="418"/>
        <v>Oct</v>
      </c>
      <c r="W3789" t="str">
        <f t="shared" si="419"/>
        <v>2015</v>
      </c>
    </row>
    <row r="3790" spans="1:23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13"/>
        <v>0.66666666666666674</v>
      </c>
      <c r="P3790" s="9">
        <f t="shared" si="414"/>
        <v>500</v>
      </c>
      <c r="Q3790" t="s">
        <v>8317</v>
      </c>
      <c r="R3790" t="s">
        <v>8359</v>
      </c>
      <c r="S3790" s="13">
        <f t="shared" si="415"/>
        <v>42333.487488425926</v>
      </c>
      <c r="T3790" s="14">
        <f t="shared" si="416"/>
        <v>42361.470833333333</v>
      </c>
      <c r="U3790" s="13" t="str">
        <f t="shared" si="417"/>
        <v>Nov</v>
      </c>
      <c r="V3790" t="str">
        <f t="shared" si="418"/>
        <v>Dec</v>
      </c>
      <c r="W3790" t="str">
        <f t="shared" si="419"/>
        <v>2015</v>
      </c>
    </row>
    <row r="3791" spans="1:23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13"/>
        <v>3.267605633802817</v>
      </c>
      <c r="P3791" s="9">
        <f t="shared" si="414"/>
        <v>29</v>
      </c>
      <c r="Q3791" t="s">
        <v>8317</v>
      </c>
      <c r="R3791" t="s">
        <v>8359</v>
      </c>
      <c r="S3791" s="13">
        <f t="shared" si="415"/>
        <v>42138.590486111112</v>
      </c>
      <c r="T3791" s="14">
        <f t="shared" si="416"/>
        <v>42170.590486111112</v>
      </c>
      <c r="U3791" s="13" t="str">
        <f t="shared" si="417"/>
        <v>May</v>
      </c>
      <c r="V3791" t="str">
        <f t="shared" si="418"/>
        <v>Jun</v>
      </c>
      <c r="W3791" t="str">
        <f t="shared" si="419"/>
        <v>2015</v>
      </c>
    </row>
    <row r="3792" spans="1:23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13"/>
        <v>0</v>
      </c>
      <c r="P3792" s="9">
        <f t="shared" si="414"/>
        <v>0</v>
      </c>
      <c r="Q3792" t="s">
        <v>8317</v>
      </c>
      <c r="R3792" t="s">
        <v>8359</v>
      </c>
      <c r="S3792" s="13">
        <f t="shared" si="415"/>
        <v>42666.458599537036</v>
      </c>
      <c r="T3792" s="14">
        <f t="shared" si="416"/>
        <v>42696.5002662037</v>
      </c>
      <c r="U3792" s="13" t="str">
        <f t="shared" si="417"/>
        <v>Oct</v>
      </c>
      <c r="V3792" t="str">
        <f t="shared" si="418"/>
        <v>Nov</v>
      </c>
      <c r="W3792" t="str">
        <f t="shared" si="419"/>
        <v>2016</v>
      </c>
    </row>
    <row r="3793" spans="1:23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13"/>
        <v>0</v>
      </c>
      <c r="P3793" s="9">
        <f t="shared" si="414"/>
        <v>0</v>
      </c>
      <c r="Q3793" t="s">
        <v>8317</v>
      </c>
      <c r="R3793" t="s">
        <v>8359</v>
      </c>
      <c r="S3793" s="13">
        <f t="shared" si="415"/>
        <v>41766.4837037037</v>
      </c>
      <c r="T3793" s="14">
        <f t="shared" si="416"/>
        <v>41826.4837037037</v>
      </c>
      <c r="U3793" s="13" t="str">
        <f t="shared" si="417"/>
        <v>May</v>
      </c>
      <c r="V3793" t="str">
        <f t="shared" si="418"/>
        <v>Jul</v>
      </c>
      <c r="W3793" t="str">
        <f t="shared" si="419"/>
        <v>2014</v>
      </c>
    </row>
    <row r="3794" spans="1:23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13"/>
        <v>0.27999999999999997</v>
      </c>
      <c r="P3794" s="9">
        <f t="shared" si="414"/>
        <v>17.5</v>
      </c>
      <c r="Q3794" t="s">
        <v>8317</v>
      </c>
      <c r="R3794" t="s">
        <v>8359</v>
      </c>
      <c r="S3794" s="13">
        <f t="shared" si="415"/>
        <v>42170.238680555551</v>
      </c>
      <c r="T3794" s="14">
        <f t="shared" si="416"/>
        <v>42200.238680555551</v>
      </c>
      <c r="U3794" s="13" t="str">
        <f t="shared" si="417"/>
        <v>Jun</v>
      </c>
      <c r="V3794" t="str">
        <f t="shared" si="418"/>
        <v>Jul</v>
      </c>
      <c r="W3794" t="str">
        <f t="shared" si="419"/>
        <v>2015</v>
      </c>
    </row>
    <row r="3795" spans="1:23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13"/>
        <v>59.657142857142851</v>
      </c>
      <c r="P3795" s="9">
        <f t="shared" si="414"/>
        <v>174</v>
      </c>
      <c r="Q3795" t="s">
        <v>8317</v>
      </c>
      <c r="R3795" t="s">
        <v>8359</v>
      </c>
      <c r="S3795" s="13">
        <f t="shared" si="415"/>
        <v>41968.73065972222</v>
      </c>
      <c r="T3795" s="14">
        <f t="shared" si="416"/>
        <v>41989.73065972222</v>
      </c>
      <c r="U3795" s="13" t="str">
        <f t="shared" si="417"/>
        <v>Nov</v>
      </c>
      <c r="V3795" t="str">
        <f t="shared" si="418"/>
        <v>Dec</v>
      </c>
      <c r="W3795" t="str">
        <f t="shared" si="419"/>
        <v>2014</v>
      </c>
    </row>
    <row r="3796" spans="1:23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13"/>
        <v>1</v>
      </c>
      <c r="P3796" s="9">
        <f t="shared" si="414"/>
        <v>50</v>
      </c>
      <c r="Q3796" t="s">
        <v>8317</v>
      </c>
      <c r="R3796" t="s">
        <v>8359</v>
      </c>
      <c r="S3796" s="13">
        <f t="shared" si="415"/>
        <v>42132.372152777774</v>
      </c>
      <c r="T3796" s="14">
        <f t="shared" si="416"/>
        <v>42162.372152777774</v>
      </c>
      <c r="U3796" s="13" t="str">
        <f t="shared" si="417"/>
        <v>May</v>
      </c>
      <c r="V3796" t="str">
        <f t="shared" si="418"/>
        <v>Jun</v>
      </c>
      <c r="W3796" t="str">
        <f t="shared" si="419"/>
        <v>2015</v>
      </c>
    </row>
    <row r="3797" spans="1:23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13"/>
        <v>1.6666666666666667</v>
      </c>
      <c r="P3797" s="9">
        <f t="shared" si="414"/>
        <v>5</v>
      </c>
      <c r="Q3797" t="s">
        <v>8317</v>
      </c>
      <c r="R3797" t="s">
        <v>8359</v>
      </c>
      <c r="S3797" s="13">
        <f t="shared" si="415"/>
        <v>42201.227893518517</v>
      </c>
      <c r="T3797" s="14">
        <f t="shared" si="416"/>
        <v>42244.729166666664</v>
      </c>
      <c r="U3797" s="13" t="str">
        <f t="shared" si="417"/>
        <v>Jul</v>
      </c>
      <c r="V3797" t="str">
        <f t="shared" si="418"/>
        <v>Aug</v>
      </c>
      <c r="W3797" t="str">
        <f t="shared" si="419"/>
        <v>2015</v>
      </c>
    </row>
    <row r="3798" spans="1:23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13"/>
        <v>4.4444444444444444E-3</v>
      </c>
      <c r="P3798" s="9">
        <f t="shared" si="414"/>
        <v>1</v>
      </c>
      <c r="Q3798" t="s">
        <v>8317</v>
      </c>
      <c r="R3798" t="s">
        <v>8359</v>
      </c>
      <c r="S3798" s="13">
        <f t="shared" si="415"/>
        <v>42688.821250000001</v>
      </c>
      <c r="T3798" s="14">
        <f t="shared" si="416"/>
        <v>42748.821250000001</v>
      </c>
      <c r="U3798" s="13" t="str">
        <f t="shared" si="417"/>
        <v>Nov</v>
      </c>
      <c r="V3798" t="str">
        <f t="shared" si="418"/>
        <v>Jan</v>
      </c>
      <c r="W3798" t="str">
        <f t="shared" si="419"/>
        <v>2016</v>
      </c>
    </row>
    <row r="3799" spans="1:23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13"/>
        <v>89.666666666666657</v>
      </c>
      <c r="P3799" s="9">
        <f t="shared" si="414"/>
        <v>145.40540540540542</v>
      </c>
      <c r="Q3799" t="s">
        <v>8317</v>
      </c>
      <c r="R3799" t="s">
        <v>8359</v>
      </c>
      <c r="S3799" s="13">
        <f t="shared" si="415"/>
        <v>42084.673206018517</v>
      </c>
      <c r="T3799" s="14">
        <f t="shared" si="416"/>
        <v>42114.673206018517</v>
      </c>
      <c r="U3799" s="13" t="str">
        <f t="shared" si="417"/>
        <v>Mar</v>
      </c>
      <c r="V3799" t="str">
        <f t="shared" si="418"/>
        <v>Apr</v>
      </c>
      <c r="W3799" t="str">
        <f t="shared" si="419"/>
        <v>2015</v>
      </c>
    </row>
    <row r="3800" spans="1:23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13"/>
        <v>1.4642857142857144</v>
      </c>
      <c r="P3800" s="9">
        <f t="shared" si="414"/>
        <v>205</v>
      </c>
      <c r="Q3800" t="s">
        <v>8317</v>
      </c>
      <c r="R3800" t="s">
        <v>8359</v>
      </c>
      <c r="S3800" s="13">
        <f t="shared" si="415"/>
        <v>41831.514444444438</v>
      </c>
      <c r="T3800" s="14">
        <f t="shared" si="416"/>
        <v>41861.514444444438</v>
      </c>
      <c r="U3800" s="13" t="str">
        <f t="shared" si="417"/>
        <v>Jul</v>
      </c>
      <c r="V3800" t="str">
        <f t="shared" si="418"/>
        <v>Aug</v>
      </c>
      <c r="W3800" t="str">
        <f t="shared" si="419"/>
        <v>2014</v>
      </c>
    </row>
    <row r="3801" spans="1:23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13"/>
        <v>4.0199999999999996</v>
      </c>
      <c r="P3801" s="9">
        <f t="shared" si="414"/>
        <v>100.5</v>
      </c>
      <c r="Q3801" t="s">
        <v>8317</v>
      </c>
      <c r="R3801" t="s">
        <v>8359</v>
      </c>
      <c r="S3801" s="13">
        <f t="shared" si="415"/>
        <v>42410.722719907404</v>
      </c>
      <c r="T3801" s="14">
        <f t="shared" si="416"/>
        <v>42440.722719907404</v>
      </c>
      <c r="U3801" s="13" t="str">
        <f t="shared" si="417"/>
        <v>Feb</v>
      </c>
      <c r="V3801" t="str">
        <f t="shared" si="418"/>
        <v>Mar</v>
      </c>
      <c r="W3801" t="str">
        <f t="shared" si="419"/>
        <v>2016</v>
      </c>
    </row>
    <row r="3802" spans="1:23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13"/>
        <v>4.004545454545454</v>
      </c>
      <c r="P3802" s="9">
        <f t="shared" si="414"/>
        <v>55.0625</v>
      </c>
      <c r="Q3802" t="s">
        <v>8317</v>
      </c>
      <c r="R3802" t="s">
        <v>8359</v>
      </c>
      <c r="S3802" s="13">
        <f t="shared" si="415"/>
        <v>41982.528738425921</v>
      </c>
      <c r="T3802" s="14">
        <f t="shared" si="416"/>
        <v>42014.999305555553</v>
      </c>
      <c r="U3802" s="13" t="str">
        <f t="shared" si="417"/>
        <v>Dec</v>
      </c>
      <c r="V3802" t="str">
        <f t="shared" si="418"/>
        <v>Jan</v>
      </c>
      <c r="W3802" t="str">
        <f t="shared" si="419"/>
        <v>2014</v>
      </c>
    </row>
    <row r="3803" spans="1:23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13"/>
        <v>8.52</v>
      </c>
      <c r="P3803" s="9">
        <f t="shared" si="414"/>
        <v>47.333333333333336</v>
      </c>
      <c r="Q3803" t="s">
        <v>8317</v>
      </c>
      <c r="R3803" t="s">
        <v>8359</v>
      </c>
      <c r="S3803" s="13">
        <f t="shared" si="415"/>
        <v>41975.467777777776</v>
      </c>
      <c r="T3803" s="14">
        <f t="shared" si="416"/>
        <v>42006.467777777776</v>
      </c>
      <c r="U3803" s="13" t="str">
        <f t="shared" si="417"/>
        <v>Dec</v>
      </c>
      <c r="V3803" t="str">
        <f t="shared" si="418"/>
        <v>Jan</v>
      </c>
      <c r="W3803" t="str">
        <f t="shared" si="419"/>
        <v>2014</v>
      </c>
    </row>
    <row r="3804" spans="1:23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13"/>
        <v>0</v>
      </c>
      <c r="P3804" s="9">
        <f t="shared" si="414"/>
        <v>0</v>
      </c>
      <c r="Q3804" t="s">
        <v>8317</v>
      </c>
      <c r="R3804" t="s">
        <v>8359</v>
      </c>
      <c r="S3804" s="13">
        <f t="shared" si="415"/>
        <v>42268.917893518512</v>
      </c>
      <c r="T3804" s="14">
        <f t="shared" si="416"/>
        <v>42298.917893518512</v>
      </c>
      <c r="U3804" s="13" t="str">
        <f t="shared" si="417"/>
        <v>Sep</v>
      </c>
      <c r="V3804" t="str">
        <f t="shared" si="418"/>
        <v>Oct</v>
      </c>
      <c r="W3804" t="str">
        <f t="shared" si="419"/>
        <v>2015</v>
      </c>
    </row>
    <row r="3805" spans="1:23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13"/>
        <v>19.650000000000002</v>
      </c>
      <c r="P3805" s="9">
        <f t="shared" si="414"/>
        <v>58.95</v>
      </c>
      <c r="Q3805" t="s">
        <v>8317</v>
      </c>
      <c r="R3805" t="s">
        <v>8359</v>
      </c>
      <c r="S3805" s="13">
        <f t="shared" si="415"/>
        <v>42403.763518518514</v>
      </c>
      <c r="T3805" s="14">
        <f t="shared" si="416"/>
        <v>42433.763518518514</v>
      </c>
      <c r="U3805" s="13" t="str">
        <f t="shared" si="417"/>
        <v>Feb</v>
      </c>
      <c r="V3805" t="str">
        <f t="shared" si="418"/>
        <v>Mar</v>
      </c>
      <c r="W3805" t="str">
        <f t="shared" si="419"/>
        <v>2016</v>
      </c>
    </row>
    <row r="3806" spans="1:23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13"/>
        <v>0</v>
      </c>
      <c r="P3806" s="9">
        <f t="shared" si="414"/>
        <v>0</v>
      </c>
      <c r="Q3806" t="s">
        <v>8317</v>
      </c>
      <c r="R3806" t="s">
        <v>8359</v>
      </c>
      <c r="S3806" s="13">
        <f t="shared" si="415"/>
        <v>42526.801203703704</v>
      </c>
      <c r="T3806" s="14">
        <f t="shared" si="416"/>
        <v>42582.083333333336</v>
      </c>
      <c r="U3806" s="13" t="str">
        <f t="shared" si="417"/>
        <v>Jun</v>
      </c>
      <c r="V3806" t="str">
        <f t="shared" si="418"/>
        <v>Jul</v>
      </c>
      <c r="W3806" t="str">
        <f t="shared" si="419"/>
        <v>2016</v>
      </c>
    </row>
    <row r="3807" spans="1:23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13"/>
        <v>2E-3</v>
      </c>
      <c r="P3807" s="9">
        <f t="shared" si="414"/>
        <v>1.5</v>
      </c>
      <c r="Q3807" t="s">
        <v>8317</v>
      </c>
      <c r="R3807" t="s">
        <v>8359</v>
      </c>
      <c r="S3807" s="13">
        <f t="shared" si="415"/>
        <v>41849.678703703699</v>
      </c>
      <c r="T3807" s="14">
        <f t="shared" si="416"/>
        <v>41909.678703703699</v>
      </c>
      <c r="U3807" s="13" t="str">
        <f t="shared" si="417"/>
        <v>Jul</v>
      </c>
      <c r="V3807" t="str">
        <f t="shared" si="418"/>
        <v>Sep</v>
      </c>
      <c r="W3807" t="str">
        <f t="shared" si="419"/>
        <v>2014</v>
      </c>
    </row>
    <row r="3808" spans="1:23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13"/>
        <v>6.6666666666666666E-2</v>
      </c>
      <c r="P3808" s="9">
        <f t="shared" si="414"/>
        <v>5</v>
      </c>
      <c r="Q3808" t="s">
        <v>8317</v>
      </c>
      <c r="R3808" t="s">
        <v>8359</v>
      </c>
      <c r="S3808" s="13">
        <f t="shared" si="415"/>
        <v>41799.050706018512</v>
      </c>
      <c r="T3808" s="14">
        <f t="shared" si="416"/>
        <v>41819.050706018512</v>
      </c>
      <c r="U3808" s="13" t="str">
        <f t="shared" si="417"/>
        <v>Jun</v>
      </c>
      <c r="V3808" t="str">
        <f t="shared" si="418"/>
        <v>Jun</v>
      </c>
      <c r="W3808" t="str">
        <f t="shared" si="419"/>
        <v>2014</v>
      </c>
    </row>
    <row r="3809" spans="1:23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13"/>
        <v>30.333333333333336</v>
      </c>
      <c r="P3809" s="9">
        <f t="shared" si="414"/>
        <v>50.555555555555557</v>
      </c>
      <c r="Q3809" t="s">
        <v>8317</v>
      </c>
      <c r="R3809" t="s">
        <v>8359</v>
      </c>
      <c r="S3809" s="13">
        <f t="shared" si="415"/>
        <v>42090.700682870367</v>
      </c>
      <c r="T3809" s="14">
        <f t="shared" si="416"/>
        <v>42097.700682870367</v>
      </c>
      <c r="U3809" s="13" t="str">
        <f t="shared" si="417"/>
        <v>Mar</v>
      </c>
      <c r="V3809" t="str">
        <f t="shared" si="418"/>
        <v>Apr</v>
      </c>
      <c r="W3809" t="str">
        <f t="shared" si="419"/>
        <v>2015</v>
      </c>
    </row>
    <row r="3810" spans="1:23" ht="45" x14ac:dyDescent="0.2">
      <c r="A3810">
        <v>3255</v>
      </c>
      <c r="B3810" s="3" t="s">
        <v>3255</v>
      </c>
      <c r="C3810" s="3" t="s">
        <v>7365</v>
      </c>
      <c r="D3810">
        <v>300</v>
      </c>
      <c r="E3810">
        <v>525</v>
      </c>
      <c r="F3810" t="s">
        <v>8219</v>
      </c>
      <c r="G3810" t="s">
        <v>8225</v>
      </c>
      <c r="H3810" t="s">
        <v>8247</v>
      </c>
      <c r="I3810">
        <v>1412706375</v>
      </c>
      <c r="J3810">
        <v>1410114375</v>
      </c>
      <c r="K3810" t="b">
        <v>1</v>
      </c>
      <c r="L3810">
        <v>18</v>
      </c>
      <c r="M3810" t="b">
        <v>1</v>
      </c>
      <c r="N3810" t="s">
        <v>8271</v>
      </c>
      <c r="O3810" s="8">
        <f t="shared" si="413"/>
        <v>175</v>
      </c>
      <c r="P3810" s="9">
        <f t="shared" si="414"/>
        <v>29.166666666666668</v>
      </c>
      <c r="Q3810" t="s">
        <v>8317</v>
      </c>
      <c r="R3810" t="s">
        <v>8318</v>
      </c>
      <c r="S3810" s="13">
        <f t="shared" si="415"/>
        <v>41889.559895833328</v>
      </c>
      <c r="T3810" s="14">
        <f t="shared" si="416"/>
        <v>41919.559895833328</v>
      </c>
      <c r="U3810" s="13" t="str">
        <f t="shared" si="417"/>
        <v>Sep</v>
      </c>
      <c r="V3810" t="str">
        <f t="shared" si="418"/>
        <v>Oct</v>
      </c>
      <c r="W3810" t="str">
        <f t="shared" si="419"/>
        <v>2014</v>
      </c>
    </row>
    <row r="3811" spans="1:23" ht="45" x14ac:dyDescent="0.2">
      <c r="A3811">
        <v>3259</v>
      </c>
      <c r="B3811" s="3" t="s">
        <v>3259</v>
      </c>
      <c r="C3811" s="3" t="s">
        <v>7369</v>
      </c>
      <c r="D3811">
        <v>23000</v>
      </c>
      <c r="E3811">
        <v>24418.6</v>
      </c>
      <c r="F3811" t="s">
        <v>8219</v>
      </c>
      <c r="G3811" t="s">
        <v>8224</v>
      </c>
      <c r="H3811" t="s">
        <v>8246</v>
      </c>
      <c r="I3811">
        <v>1475294340</v>
      </c>
      <c r="J3811">
        <v>1472753745</v>
      </c>
      <c r="K3811" t="b">
        <v>1</v>
      </c>
      <c r="L3811">
        <v>97</v>
      </c>
      <c r="M3811" t="b">
        <v>1</v>
      </c>
      <c r="N3811" t="s">
        <v>8271</v>
      </c>
      <c r="O3811" s="8">
        <f t="shared" si="413"/>
        <v>106.16782608695652</v>
      </c>
      <c r="P3811" s="9">
        <f t="shared" si="414"/>
        <v>251.7381443298969</v>
      </c>
      <c r="Q3811" t="s">
        <v>8317</v>
      </c>
      <c r="R3811" t="s">
        <v>8318</v>
      </c>
      <c r="S3811" s="13">
        <f t="shared" si="415"/>
        <v>42614.552604166667</v>
      </c>
      <c r="T3811" s="14">
        <f t="shared" si="416"/>
        <v>42643.957638888889</v>
      </c>
      <c r="U3811" s="13" t="str">
        <f t="shared" si="417"/>
        <v>Sep</v>
      </c>
      <c r="V3811" t="str">
        <f t="shared" si="418"/>
        <v>Sep</v>
      </c>
      <c r="W3811" t="str">
        <f t="shared" si="419"/>
        <v>2016</v>
      </c>
    </row>
    <row r="3812" spans="1:23" ht="45" x14ac:dyDescent="0.2">
      <c r="A3812">
        <v>3299</v>
      </c>
      <c r="B3812" s="3" t="s">
        <v>3299</v>
      </c>
      <c r="C3812" s="3" t="s">
        <v>7409</v>
      </c>
      <c r="D3812">
        <v>3000</v>
      </c>
      <c r="E3812">
        <v>3486</v>
      </c>
      <c r="F3812" t="s">
        <v>8219</v>
      </c>
      <c r="G3812" t="s">
        <v>8224</v>
      </c>
      <c r="H3812" t="s">
        <v>8246</v>
      </c>
      <c r="I3812">
        <v>1444860063</v>
      </c>
      <c r="J3812">
        <v>1442268063</v>
      </c>
      <c r="K3812" t="b">
        <v>0</v>
      </c>
      <c r="L3812">
        <v>63</v>
      </c>
      <c r="M3812" t="b">
        <v>1</v>
      </c>
      <c r="N3812" t="s">
        <v>8271</v>
      </c>
      <c r="O3812" s="8">
        <f t="shared" si="413"/>
        <v>116.19999999999999</v>
      </c>
      <c r="P3812" s="9">
        <f t="shared" si="414"/>
        <v>55.333333333333336</v>
      </c>
      <c r="Q3812" t="s">
        <v>8317</v>
      </c>
      <c r="R3812" t="s">
        <v>8318</v>
      </c>
      <c r="S3812" s="13">
        <f t="shared" si="415"/>
        <v>42261.709062499998</v>
      </c>
      <c r="T3812" s="14">
        <f t="shared" si="416"/>
        <v>42291.709062499998</v>
      </c>
      <c r="U3812" s="13" t="str">
        <f t="shared" si="417"/>
        <v>Sep</v>
      </c>
      <c r="V3812" t="str">
        <f t="shared" si="418"/>
        <v>Oct</v>
      </c>
      <c r="W3812" t="str">
        <f t="shared" si="419"/>
        <v>2015</v>
      </c>
    </row>
    <row r="3813" spans="1:23" ht="30" x14ac:dyDescent="0.2">
      <c r="A3813">
        <v>3309</v>
      </c>
      <c r="B3813" s="3" t="s">
        <v>3309</v>
      </c>
      <c r="C3813" s="3" t="s">
        <v>7419</v>
      </c>
      <c r="D3813">
        <v>350</v>
      </c>
      <c r="E3813">
        <v>558</v>
      </c>
      <c r="F3813" t="s">
        <v>8219</v>
      </c>
      <c r="G3813" t="s">
        <v>8225</v>
      </c>
      <c r="H3813" t="s">
        <v>8247</v>
      </c>
      <c r="I3813">
        <v>1476632178</v>
      </c>
      <c r="J3813">
        <v>1473953778</v>
      </c>
      <c r="K3813" t="b">
        <v>0</v>
      </c>
      <c r="L3813">
        <v>31</v>
      </c>
      <c r="M3813" t="b">
        <v>1</v>
      </c>
      <c r="N3813" t="s">
        <v>8271</v>
      </c>
      <c r="O3813" s="8">
        <f t="shared" si="413"/>
        <v>159.42857142857144</v>
      </c>
      <c r="P3813" s="9">
        <f t="shared" si="414"/>
        <v>18</v>
      </c>
      <c r="Q3813" t="s">
        <v>8317</v>
      </c>
      <c r="R3813" t="s">
        <v>8318</v>
      </c>
      <c r="S3813" s="13">
        <f t="shared" si="415"/>
        <v>42628.441874999997</v>
      </c>
      <c r="T3813" s="14">
        <f t="shared" si="416"/>
        <v>42659.441874999997</v>
      </c>
      <c r="U3813" s="13" t="str">
        <f t="shared" si="417"/>
        <v>Sep</v>
      </c>
      <c r="V3813" t="str">
        <f t="shared" si="418"/>
        <v>Oct</v>
      </c>
      <c r="W3813" t="str">
        <f t="shared" si="419"/>
        <v>2016</v>
      </c>
    </row>
    <row r="3814" spans="1:23" ht="30" x14ac:dyDescent="0.2">
      <c r="A3814">
        <v>3310</v>
      </c>
      <c r="B3814" s="3" t="s">
        <v>3310</v>
      </c>
      <c r="C3814" s="3" t="s">
        <v>7420</v>
      </c>
      <c r="D3814">
        <v>6500</v>
      </c>
      <c r="E3814">
        <v>6505</v>
      </c>
      <c r="F3814" t="s">
        <v>8219</v>
      </c>
      <c r="G3814" t="s">
        <v>8224</v>
      </c>
      <c r="H3814" t="s">
        <v>8246</v>
      </c>
      <c r="I3814">
        <v>1444169825</v>
      </c>
      <c r="J3814">
        <v>1441577825</v>
      </c>
      <c r="K3814" t="b">
        <v>0</v>
      </c>
      <c r="L3814">
        <v>31</v>
      </c>
      <c r="M3814" t="b">
        <v>1</v>
      </c>
      <c r="N3814" t="s">
        <v>8271</v>
      </c>
      <c r="O3814" s="8">
        <f t="shared" si="413"/>
        <v>100.07692307692308</v>
      </c>
      <c r="P3814" s="9">
        <f t="shared" si="414"/>
        <v>209.83870967741936</v>
      </c>
      <c r="Q3814" t="s">
        <v>8317</v>
      </c>
      <c r="R3814" t="s">
        <v>8318</v>
      </c>
      <c r="S3814" s="13">
        <f t="shared" si="415"/>
        <v>42253.720196759255</v>
      </c>
      <c r="T3814" s="14">
        <f t="shared" si="416"/>
        <v>42283.720196759255</v>
      </c>
      <c r="U3814" s="13" t="str">
        <f t="shared" si="417"/>
        <v>Sep</v>
      </c>
      <c r="V3814" t="str">
        <f t="shared" si="418"/>
        <v>Oct</v>
      </c>
      <c r="W3814" t="str">
        <f t="shared" si="419"/>
        <v>2015</v>
      </c>
    </row>
    <row r="3815" spans="1:23" ht="45" x14ac:dyDescent="0.2">
      <c r="A3815">
        <v>3311</v>
      </c>
      <c r="B3815" s="3" t="s">
        <v>3311</v>
      </c>
      <c r="C3815" s="3" t="s">
        <v>7421</v>
      </c>
      <c r="D3815">
        <v>2500</v>
      </c>
      <c r="E3815">
        <v>2746</v>
      </c>
      <c r="F3815" t="s">
        <v>8219</v>
      </c>
      <c r="G3815" t="s">
        <v>8224</v>
      </c>
      <c r="H3815" t="s">
        <v>8246</v>
      </c>
      <c r="I3815">
        <v>1445065210</v>
      </c>
      <c r="J3815">
        <v>1442473210</v>
      </c>
      <c r="K3815" t="b">
        <v>0</v>
      </c>
      <c r="L3815">
        <v>45</v>
      </c>
      <c r="M3815" t="b">
        <v>1</v>
      </c>
      <c r="N3815" t="s">
        <v>8271</v>
      </c>
      <c r="O3815" s="8">
        <f t="shared" si="413"/>
        <v>109.84</v>
      </c>
      <c r="P3815" s="9">
        <f t="shared" si="414"/>
        <v>61.022222222222226</v>
      </c>
      <c r="Q3815" t="s">
        <v>8317</v>
      </c>
      <c r="R3815" t="s">
        <v>8318</v>
      </c>
      <c r="S3815" s="13">
        <f t="shared" si="415"/>
        <v>42264.083449074074</v>
      </c>
      <c r="T3815" s="14">
        <f t="shared" si="416"/>
        <v>42294.083449074074</v>
      </c>
      <c r="U3815" s="13" t="str">
        <f t="shared" si="417"/>
        <v>Sep</v>
      </c>
      <c r="V3815" t="str">
        <f t="shared" si="418"/>
        <v>Oct</v>
      </c>
      <c r="W3815" t="str">
        <f t="shared" si="419"/>
        <v>2015</v>
      </c>
    </row>
    <row r="3816" spans="1:23" ht="45" x14ac:dyDescent="0.2">
      <c r="A3816">
        <v>3331</v>
      </c>
      <c r="B3816" s="3" t="s">
        <v>3331</v>
      </c>
      <c r="C3816" s="3" t="s">
        <v>7441</v>
      </c>
      <c r="D3816">
        <v>5000</v>
      </c>
      <c r="E3816">
        <v>5226</v>
      </c>
      <c r="F3816" t="s">
        <v>8219</v>
      </c>
      <c r="G3816" t="s">
        <v>8224</v>
      </c>
      <c r="H3816" t="s">
        <v>8246</v>
      </c>
      <c r="I3816">
        <v>1444149886</v>
      </c>
      <c r="J3816">
        <v>1441125886</v>
      </c>
      <c r="K3816" t="b">
        <v>0</v>
      </c>
      <c r="L3816">
        <v>65</v>
      </c>
      <c r="M3816" t="b">
        <v>1</v>
      </c>
      <c r="N3816" t="s">
        <v>8271</v>
      </c>
      <c r="O3816" s="8">
        <f t="shared" si="413"/>
        <v>104.52</v>
      </c>
      <c r="P3816" s="9">
        <f t="shared" si="414"/>
        <v>80.400000000000006</v>
      </c>
      <c r="Q3816" t="s">
        <v>8317</v>
      </c>
      <c r="R3816" t="s">
        <v>8318</v>
      </c>
      <c r="S3816" s="13">
        <f t="shared" si="415"/>
        <v>42248.48942129629</v>
      </c>
      <c r="T3816" s="14">
        <f t="shared" si="416"/>
        <v>42283.48942129629</v>
      </c>
      <c r="U3816" s="13" t="str">
        <f t="shared" si="417"/>
        <v>Sep</v>
      </c>
      <c r="V3816" t="str">
        <f t="shared" si="418"/>
        <v>Oct</v>
      </c>
      <c r="W3816" t="str">
        <f t="shared" si="419"/>
        <v>2015</v>
      </c>
    </row>
    <row r="3817" spans="1:23" ht="45" x14ac:dyDescent="0.2">
      <c r="A3817">
        <v>3337</v>
      </c>
      <c r="B3817" s="3" t="s">
        <v>3337</v>
      </c>
      <c r="C3817" s="3" t="s">
        <v>7447</v>
      </c>
      <c r="D3817">
        <v>2500</v>
      </c>
      <c r="E3817">
        <v>2755</v>
      </c>
      <c r="F3817" t="s">
        <v>8219</v>
      </c>
      <c r="G3817" t="s">
        <v>8225</v>
      </c>
      <c r="H3817" t="s">
        <v>8247</v>
      </c>
      <c r="I3817">
        <v>1412974800</v>
      </c>
      <c r="J3817">
        <v>1411109167</v>
      </c>
      <c r="K3817" t="b">
        <v>0</v>
      </c>
      <c r="L3817">
        <v>34</v>
      </c>
      <c r="M3817" t="b">
        <v>1</v>
      </c>
      <c r="N3817" t="s">
        <v>8271</v>
      </c>
      <c r="O3817" s="8">
        <f t="shared" si="413"/>
        <v>110.2</v>
      </c>
      <c r="P3817" s="9">
        <f t="shared" si="414"/>
        <v>81.029411764705884</v>
      </c>
      <c r="Q3817" t="s">
        <v>8317</v>
      </c>
      <c r="R3817" t="s">
        <v>8318</v>
      </c>
      <c r="S3817" s="13">
        <f t="shared" si="415"/>
        <v>41901.073692129627</v>
      </c>
      <c r="T3817" s="14">
        <f t="shared" si="416"/>
        <v>41922.666666666664</v>
      </c>
      <c r="U3817" s="13" t="str">
        <f t="shared" si="417"/>
        <v>Sep</v>
      </c>
      <c r="V3817" t="str">
        <f t="shared" si="418"/>
        <v>Oct</v>
      </c>
      <c r="W3817" t="str">
        <f t="shared" si="419"/>
        <v>2014</v>
      </c>
    </row>
    <row r="3818" spans="1:23" ht="30" x14ac:dyDescent="0.2">
      <c r="A3818">
        <v>3354</v>
      </c>
      <c r="B3818" s="3" t="s">
        <v>3353</v>
      </c>
      <c r="C3818" s="3" t="s">
        <v>7464</v>
      </c>
      <c r="D3818">
        <v>3000</v>
      </c>
      <c r="E3818">
        <v>3058</v>
      </c>
      <c r="F3818" t="s">
        <v>8219</v>
      </c>
      <c r="G3818" t="s">
        <v>8224</v>
      </c>
      <c r="H3818" t="s">
        <v>8246</v>
      </c>
      <c r="I3818">
        <v>1446091260</v>
      </c>
      <c r="J3818">
        <v>1443029206</v>
      </c>
      <c r="K3818" t="b">
        <v>0</v>
      </c>
      <c r="L3818">
        <v>55</v>
      </c>
      <c r="M3818" t="b">
        <v>1</v>
      </c>
      <c r="N3818" t="s">
        <v>8271</v>
      </c>
      <c r="O3818" s="8">
        <f t="shared" si="413"/>
        <v>101.93333333333334</v>
      </c>
      <c r="P3818" s="9">
        <f t="shared" si="414"/>
        <v>55.6</v>
      </c>
      <c r="Q3818" t="s">
        <v>8317</v>
      </c>
      <c r="R3818" t="s">
        <v>8318</v>
      </c>
      <c r="S3818" s="13">
        <f t="shared" si="415"/>
        <v>42270.518587962964</v>
      </c>
      <c r="T3818" s="14">
        <f t="shared" si="416"/>
        <v>42305.959027777775</v>
      </c>
      <c r="U3818" s="13" t="str">
        <f t="shared" si="417"/>
        <v>Sep</v>
      </c>
      <c r="V3818" t="str">
        <f t="shared" si="418"/>
        <v>Oct</v>
      </c>
      <c r="W3818" t="str">
        <f t="shared" si="419"/>
        <v>2015</v>
      </c>
    </row>
    <row r="3819" spans="1:23" ht="45" x14ac:dyDescent="0.2">
      <c r="A3819">
        <v>3374</v>
      </c>
      <c r="B3819" s="3" t="s">
        <v>3373</v>
      </c>
      <c r="C3819" s="3" t="s">
        <v>7484</v>
      </c>
      <c r="D3819">
        <v>3500</v>
      </c>
      <c r="E3819">
        <v>3730</v>
      </c>
      <c r="F3819" t="s">
        <v>8219</v>
      </c>
      <c r="G3819" t="s">
        <v>8229</v>
      </c>
      <c r="H3819" t="s">
        <v>8251</v>
      </c>
      <c r="I3819">
        <v>1446053616</v>
      </c>
      <c r="J3819">
        <v>1443461616</v>
      </c>
      <c r="K3819" t="b">
        <v>0</v>
      </c>
      <c r="L3819">
        <v>52</v>
      </c>
      <c r="M3819" t="b">
        <v>1</v>
      </c>
      <c r="N3819" t="s">
        <v>8271</v>
      </c>
      <c r="O3819" s="8">
        <f t="shared" si="413"/>
        <v>106.57142857142856</v>
      </c>
      <c r="P3819" s="9">
        <f t="shared" si="414"/>
        <v>71.730769230769226</v>
      </c>
      <c r="Q3819" t="s">
        <v>8317</v>
      </c>
      <c r="R3819" t="s">
        <v>8318</v>
      </c>
      <c r="S3819" s="13">
        <f t="shared" si="415"/>
        <v>42275.523333333331</v>
      </c>
      <c r="T3819" s="14">
        <f t="shared" si="416"/>
        <v>42305.523333333331</v>
      </c>
      <c r="U3819" s="13" t="str">
        <f t="shared" si="417"/>
        <v>Sep</v>
      </c>
      <c r="V3819" t="str">
        <f t="shared" si="418"/>
        <v>Oct</v>
      </c>
      <c r="W3819" t="str">
        <f t="shared" si="419"/>
        <v>2015</v>
      </c>
    </row>
    <row r="3820" spans="1:23" ht="45" x14ac:dyDescent="0.2">
      <c r="A3820">
        <v>3411</v>
      </c>
      <c r="B3820" s="3" t="s">
        <v>3410</v>
      </c>
      <c r="C3820" s="3" t="s">
        <v>7521</v>
      </c>
      <c r="D3820">
        <v>15000</v>
      </c>
      <c r="E3820">
        <v>15535</v>
      </c>
      <c r="F3820" t="s">
        <v>8219</v>
      </c>
      <c r="G3820" t="s">
        <v>8224</v>
      </c>
      <c r="H3820" t="s">
        <v>8246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8271</v>
      </c>
      <c r="O3820" s="8">
        <f t="shared" si="413"/>
        <v>103.56666666666668</v>
      </c>
      <c r="P3820" s="9">
        <f t="shared" si="414"/>
        <v>199.16666666666666</v>
      </c>
      <c r="Q3820" t="s">
        <v>8317</v>
      </c>
      <c r="R3820" t="s">
        <v>8318</v>
      </c>
      <c r="S3820" s="13">
        <f t="shared" si="415"/>
        <v>42264.814490740733</v>
      </c>
      <c r="T3820" s="14">
        <f t="shared" si="416"/>
        <v>42284.814490740733</v>
      </c>
      <c r="U3820" s="13" t="str">
        <f t="shared" si="417"/>
        <v>Sep</v>
      </c>
      <c r="V3820" t="str">
        <f t="shared" si="418"/>
        <v>Oct</v>
      </c>
      <c r="W3820" t="str">
        <f t="shared" si="419"/>
        <v>2015</v>
      </c>
    </row>
    <row r="3821" spans="1:23" ht="45" x14ac:dyDescent="0.2">
      <c r="A3821">
        <v>3417</v>
      </c>
      <c r="B3821" s="3" t="s">
        <v>3416</v>
      </c>
      <c r="C3821" s="3" t="s">
        <v>7527</v>
      </c>
      <c r="D3821">
        <v>1700</v>
      </c>
      <c r="E3821">
        <v>1700.01</v>
      </c>
      <c r="F3821" t="s">
        <v>8219</v>
      </c>
      <c r="G3821" t="s">
        <v>8224</v>
      </c>
      <c r="H3821" t="s">
        <v>8246</v>
      </c>
      <c r="I3821">
        <v>1414284180</v>
      </c>
      <c r="J3821">
        <v>1410558948</v>
      </c>
      <c r="K3821" t="b">
        <v>0</v>
      </c>
      <c r="L3821">
        <v>45</v>
      </c>
      <c r="M3821" t="b">
        <v>1</v>
      </c>
      <c r="N3821" t="s">
        <v>8271</v>
      </c>
      <c r="O3821" s="8">
        <f t="shared" si="413"/>
        <v>100.00058823529412</v>
      </c>
      <c r="P3821" s="9">
        <f t="shared" si="414"/>
        <v>37.777999999999999</v>
      </c>
      <c r="Q3821" t="s">
        <v>8317</v>
      </c>
      <c r="R3821" t="s">
        <v>8318</v>
      </c>
      <c r="S3821" s="13">
        <f t="shared" si="415"/>
        <v>41894.705416666664</v>
      </c>
      <c r="T3821" s="14">
        <f t="shared" si="416"/>
        <v>41937.821527777771</v>
      </c>
      <c r="U3821" s="13" t="str">
        <f t="shared" si="417"/>
        <v>Sep</v>
      </c>
      <c r="V3821" t="str">
        <f t="shared" si="418"/>
        <v>Oct</v>
      </c>
      <c r="W3821" t="str">
        <f t="shared" si="419"/>
        <v>2014</v>
      </c>
    </row>
    <row r="3822" spans="1:23" ht="45" x14ac:dyDescent="0.2">
      <c r="A3822">
        <v>3425</v>
      </c>
      <c r="B3822" s="3" t="s">
        <v>3424</v>
      </c>
      <c r="C3822" s="3" t="s">
        <v>7535</v>
      </c>
      <c r="D3822">
        <v>30000</v>
      </c>
      <c r="E3822">
        <v>30891.1</v>
      </c>
      <c r="F3822" t="s">
        <v>8219</v>
      </c>
      <c r="G3822" t="s">
        <v>8224</v>
      </c>
      <c r="H3822" t="s">
        <v>8246</v>
      </c>
      <c r="I3822">
        <v>1412434136</v>
      </c>
      <c r="J3822">
        <v>1409669336</v>
      </c>
      <c r="K3822" t="b">
        <v>0</v>
      </c>
      <c r="L3822">
        <v>104</v>
      </c>
      <c r="M3822" t="b">
        <v>1</v>
      </c>
      <c r="N3822" t="s">
        <v>8271</v>
      </c>
      <c r="O3822" s="8">
        <f t="shared" si="413"/>
        <v>102.97033333333331</v>
      </c>
      <c r="P3822" s="9">
        <f t="shared" si="414"/>
        <v>297.02980769230766</v>
      </c>
      <c r="Q3822" t="s">
        <v>8317</v>
      </c>
      <c r="R3822" t="s">
        <v>8318</v>
      </c>
      <c r="S3822" s="13">
        <f t="shared" si="415"/>
        <v>41884.40898148148</v>
      </c>
      <c r="T3822" s="14">
        <f t="shared" si="416"/>
        <v>41916.40898148148</v>
      </c>
      <c r="U3822" s="13" t="str">
        <f t="shared" si="417"/>
        <v>Sep</v>
      </c>
      <c r="V3822" t="str">
        <f t="shared" si="418"/>
        <v>Oct</v>
      </c>
      <c r="W3822" t="str">
        <f t="shared" si="419"/>
        <v>2014</v>
      </c>
    </row>
    <row r="3823" spans="1:23" ht="45" x14ac:dyDescent="0.2">
      <c r="A3823">
        <v>3426</v>
      </c>
      <c r="B3823" s="3" t="s">
        <v>3425</v>
      </c>
      <c r="C3823" s="3" t="s">
        <v>7536</v>
      </c>
      <c r="D3823">
        <v>3750</v>
      </c>
      <c r="E3823">
        <v>4055</v>
      </c>
      <c r="F3823" t="s">
        <v>8219</v>
      </c>
      <c r="G3823" t="s">
        <v>8224</v>
      </c>
      <c r="H3823" t="s">
        <v>8246</v>
      </c>
      <c r="I3823">
        <v>1411264800</v>
      </c>
      <c r="J3823">
        <v>1409620903</v>
      </c>
      <c r="K3823" t="b">
        <v>0</v>
      </c>
      <c r="L3823">
        <v>87</v>
      </c>
      <c r="M3823" t="b">
        <v>1</v>
      </c>
      <c r="N3823" t="s">
        <v>8271</v>
      </c>
      <c r="O3823" s="8">
        <f t="shared" si="413"/>
        <v>108.13333333333333</v>
      </c>
      <c r="P3823" s="9">
        <f t="shared" si="414"/>
        <v>46.609195402298852</v>
      </c>
      <c r="Q3823" t="s">
        <v>8317</v>
      </c>
      <c r="R3823" t="s">
        <v>8318</v>
      </c>
      <c r="S3823" s="13">
        <f t="shared" si="415"/>
        <v>41883.848414351851</v>
      </c>
      <c r="T3823" s="14">
        <f t="shared" si="416"/>
        <v>41902.875</v>
      </c>
      <c r="U3823" s="13" t="str">
        <f t="shared" si="417"/>
        <v>Sep</v>
      </c>
      <c r="V3823" t="str">
        <f t="shared" si="418"/>
        <v>Sep</v>
      </c>
      <c r="W3823" t="str">
        <f t="shared" si="419"/>
        <v>2014</v>
      </c>
    </row>
    <row r="3824" spans="1:23" ht="45" x14ac:dyDescent="0.2">
      <c r="A3824">
        <v>3445</v>
      </c>
      <c r="B3824" s="3" t="s">
        <v>3444</v>
      </c>
      <c r="C3824" s="3" t="s">
        <v>7555</v>
      </c>
      <c r="D3824">
        <v>2000</v>
      </c>
      <c r="E3824">
        <v>2000</v>
      </c>
      <c r="F3824" t="s">
        <v>8219</v>
      </c>
      <c r="G3824" t="s">
        <v>8225</v>
      </c>
      <c r="H3824" t="s">
        <v>8247</v>
      </c>
      <c r="I3824">
        <v>1445604236</v>
      </c>
      <c r="J3824">
        <v>1443185036</v>
      </c>
      <c r="K3824" t="b">
        <v>0</v>
      </c>
      <c r="L3824">
        <v>31</v>
      </c>
      <c r="M3824" t="b">
        <v>1</v>
      </c>
      <c r="N3824" t="s">
        <v>8271</v>
      </c>
      <c r="O3824" s="8">
        <f t="shared" si="413"/>
        <v>100</v>
      </c>
      <c r="P3824" s="9">
        <f t="shared" si="414"/>
        <v>64.516129032258064</v>
      </c>
      <c r="Q3824" t="s">
        <v>8317</v>
      </c>
      <c r="R3824" t="s">
        <v>8318</v>
      </c>
      <c r="S3824" s="13">
        <f t="shared" si="415"/>
        <v>42272.322175925925</v>
      </c>
      <c r="T3824" s="14">
        <f t="shared" si="416"/>
        <v>42300.322175925925</v>
      </c>
      <c r="U3824" s="13" t="str">
        <f t="shared" si="417"/>
        <v>Sep</v>
      </c>
      <c r="V3824" t="str">
        <f t="shared" si="418"/>
        <v>Oct</v>
      </c>
      <c r="W3824" t="str">
        <f t="shared" si="419"/>
        <v>2015</v>
      </c>
    </row>
    <row r="3825" spans="1:23" ht="45" x14ac:dyDescent="0.2">
      <c r="A3825">
        <v>3455</v>
      </c>
      <c r="B3825" s="3" t="s">
        <v>3454</v>
      </c>
      <c r="C3825" s="3" t="s">
        <v>7565</v>
      </c>
      <c r="D3825">
        <v>10000</v>
      </c>
      <c r="E3825">
        <v>10065</v>
      </c>
      <c r="F3825" t="s">
        <v>8219</v>
      </c>
      <c r="G3825" t="s">
        <v>8224</v>
      </c>
      <c r="H3825" t="s">
        <v>8246</v>
      </c>
      <c r="I3825">
        <v>1476381627</v>
      </c>
      <c r="J3825">
        <v>1473789627</v>
      </c>
      <c r="K3825" t="b">
        <v>0</v>
      </c>
      <c r="L3825">
        <v>69</v>
      </c>
      <c r="M3825" t="b">
        <v>1</v>
      </c>
      <c r="N3825" t="s">
        <v>8271</v>
      </c>
      <c r="O3825" s="8">
        <f t="shared" si="413"/>
        <v>100.64999999999999</v>
      </c>
      <c r="P3825" s="9">
        <f t="shared" si="414"/>
        <v>145.86956521739131</v>
      </c>
      <c r="Q3825" t="s">
        <v>8317</v>
      </c>
      <c r="R3825" t="s">
        <v>8318</v>
      </c>
      <c r="S3825" s="13">
        <f t="shared" si="415"/>
        <v>42626.541979166665</v>
      </c>
      <c r="T3825" s="14">
        <f t="shared" si="416"/>
        <v>42656.541979166665</v>
      </c>
      <c r="U3825" s="13" t="str">
        <f t="shared" si="417"/>
        <v>Sep</v>
      </c>
      <c r="V3825" t="str">
        <f t="shared" si="418"/>
        <v>Oct</v>
      </c>
      <c r="W3825" t="str">
        <f t="shared" si="419"/>
        <v>2016</v>
      </c>
    </row>
    <row r="3826" spans="1:23" ht="45" x14ac:dyDescent="0.2">
      <c r="A3826">
        <v>3461</v>
      </c>
      <c r="B3826" s="3" t="s">
        <v>3460</v>
      </c>
      <c r="C3826" s="3" t="s">
        <v>7571</v>
      </c>
      <c r="D3826">
        <v>500</v>
      </c>
      <c r="E3826">
        <v>695</v>
      </c>
      <c r="F3826" t="s">
        <v>8219</v>
      </c>
      <c r="G3826" t="s">
        <v>8224</v>
      </c>
      <c r="H3826" t="s">
        <v>8246</v>
      </c>
      <c r="I3826">
        <v>1477710000</v>
      </c>
      <c r="J3826">
        <v>1475248279</v>
      </c>
      <c r="K3826" t="b">
        <v>0</v>
      </c>
      <c r="L3826">
        <v>12</v>
      </c>
      <c r="M3826" t="b">
        <v>1</v>
      </c>
      <c r="N3826" t="s">
        <v>8271</v>
      </c>
      <c r="O3826" s="8">
        <f t="shared" si="413"/>
        <v>139</v>
      </c>
      <c r="P3826" s="9">
        <f t="shared" si="414"/>
        <v>57.916666666666664</v>
      </c>
      <c r="Q3826" t="s">
        <v>8317</v>
      </c>
      <c r="R3826" t="s">
        <v>8318</v>
      </c>
      <c r="S3826" s="13">
        <f t="shared" si="415"/>
        <v>42643.424525462957</v>
      </c>
      <c r="T3826" s="14">
        <f t="shared" si="416"/>
        <v>42671.916666666664</v>
      </c>
      <c r="U3826" s="13" t="str">
        <f t="shared" si="417"/>
        <v>Sep</v>
      </c>
      <c r="V3826" t="str">
        <f t="shared" si="418"/>
        <v>Oct</v>
      </c>
      <c r="W3826" t="str">
        <f t="shared" si="419"/>
        <v>2016</v>
      </c>
    </row>
    <row r="3827" spans="1:23" ht="45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8">
        <f t="shared" si="413"/>
        <v>105.26894736842105</v>
      </c>
      <c r="P3827" s="9">
        <f t="shared" si="414"/>
        <v>114.29199999999999</v>
      </c>
      <c r="Q3827" t="s">
        <v>8317</v>
      </c>
      <c r="R3827" t="s">
        <v>8318</v>
      </c>
      <c r="S3827" s="13">
        <f t="shared" si="415"/>
        <v>42267.800891203697</v>
      </c>
      <c r="T3827" s="14">
        <f t="shared" si="416"/>
        <v>42302.800891203697</v>
      </c>
      <c r="U3827" s="13" t="str">
        <f t="shared" si="417"/>
        <v>Sep</v>
      </c>
      <c r="V3827" t="str">
        <f t="shared" si="418"/>
        <v>Oct</v>
      </c>
      <c r="W3827" t="str">
        <f t="shared" si="419"/>
        <v>2015</v>
      </c>
    </row>
    <row r="3828" spans="1:23" ht="45" x14ac:dyDescent="0.2">
      <c r="A3828">
        <v>3518</v>
      </c>
      <c r="B3828" s="3" t="s">
        <v>3517</v>
      </c>
      <c r="C3828" s="3" t="s">
        <v>7628</v>
      </c>
      <c r="D3828">
        <v>1500</v>
      </c>
      <c r="E3828">
        <v>1650.69</v>
      </c>
      <c r="F3828" t="s">
        <v>8219</v>
      </c>
      <c r="G3828" t="s">
        <v>8224</v>
      </c>
      <c r="H3828" t="s">
        <v>8246</v>
      </c>
      <c r="I3828">
        <v>1412259660</v>
      </c>
      <c r="J3828">
        <v>1410461299</v>
      </c>
      <c r="K3828" t="b">
        <v>0</v>
      </c>
      <c r="L3828">
        <v>33</v>
      </c>
      <c r="M3828" t="b">
        <v>1</v>
      </c>
      <c r="N3828" t="s">
        <v>8271</v>
      </c>
      <c r="O3828" s="8">
        <f t="shared" si="413"/>
        <v>110.04599999999999</v>
      </c>
      <c r="P3828" s="9">
        <f t="shared" si="414"/>
        <v>50.020909090909093</v>
      </c>
      <c r="Q3828" t="s">
        <v>8317</v>
      </c>
      <c r="R3828" t="s">
        <v>8318</v>
      </c>
      <c r="S3828" s="13">
        <f t="shared" si="415"/>
        <v>41893.575219907405</v>
      </c>
      <c r="T3828" s="14">
        <f t="shared" si="416"/>
        <v>41914.38958333333</v>
      </c>
      <c r="U3828" s="13" t="str">
        <f t="shared" si="417"/>
        <v>Sep</v>
      </c>
      <c r="V3828" t="str">
        <f t="shared" si="418"/>
        <v>Oct</v>
      </c>
      <c r="W3828" t="str">
        <f t="shared" si="419"/>
        <v>2014</v>
      </c>
    </row>
    <row r="3829" spans="1:23" ht="45" x14ac:dyDescent="0.2">
      <c r="A3829">
        <v>3532</v>
      </c>
      <c r="B3829" s="3" t="s">
        <v>3531</v>
      </c>
      <c r="C3829" s="3" t="s">
        <v>7642</v>
      </c>
      <c r="D3829">
        <v>960</v>
      </c>
      <c r="E3829">
        <v>1142</v>
      </c>
      <c r="F3829" t="s">
        <v>8219</v>
      </c>
      <c r="G3829" t="s">
        <v>8224</v>
      </c>
      <c r="H3829" t="s">
        <v>8246</v>
      </c>
      <c r="I3829">
        <v>1411012740</v>
      </c>
      <c r="J3829">
        <v>1409667827</v>
      </c>
      <c r="K3829" t="b">
        <v>0</v>
      </c>
      <c r="L3829">
        <v>27</v>
      </c>
      <c r="M3829" t="b">
        <v>1</v>
      </c>
      <c r="N3829" t="s">
        <v>8271</v>
      </c>
      <c r="O3829" s="8">
        <f t="shared" si="413"/>
        <v>118.95833333333334</v>
      </c>
      <c r="P3829" s="9">
        <f t="shared" si="414"/>
        <v>42.296296296296298</v>
      </c>
      <c r="Q3829" t="s">
        <v>8317</v>
      </c>
      <c r="R3829" t="s">
        <v>8318</v>
      </c>
      <c r="S3829" s="13">
        <f t="shared" si="415"/>
        <v>41884.391516203701</v>
      </c>
      <c r="T3829" s="14">
        <f t="shared" si="416"/>
        <v>41899.957638888889</v>
      </c>
      <c r="U3829" s="13" t="str">
        <f t="shared" si="417"/>
        <v>Sep</v>
      </c>
      <c r="V3829" t="str">
        <f t="shared" si="418"/>
        <v>Sep</v>
      </c>
      <c r="W3829" t="str">
        <f t="shared" si="419"/>
        <v>2014</v>
      </c>
    </row>
    <row r="3830" spans="1:23" ht="45" x14ac:dyDescent="0.2">
      <c r="A3830">
        <v>3535</v>
      </c>
      <c r="B3830" s="3" t="s">
        <v>3534</v>
      </c>
      <c r="C3830" s="3" t="s">
        <v>7645</v>
      </c>
      <c r="D3830">
        <v>2000</v>
      </c>
      <c r="E3830">
        <v>2063</v>
      </c>
      <c r="F3830" t="s">
        <v>8219</v>
      </c>
      <c r="G3830" t="s">
        <v>8225</v>
      </c>
      <c r="H3830" t="s">
        <v>8247</v>
      </c>
      <c r="I3830">
        <v>1443808800</v>
      </c>
      <c r="J3830">
        <v>1441120910</v>
      </c>
      <c r="K3830" t="b">
        <v>0</v>
      </c>
      <c r="L3830">
        <v>46</v>
      </c>
      <c r="M3830" t="b">
        <v>1</v>
      </c>
      <c r="N3830" t="s">
        <v>8271</v>
      </c>
      <c r="O3830" s="8">
        <f t="shared" si="413"/>
        <v>103.15</v>
      </c>
      <c r="P3830" s="9">
        <f t="shared" si="414"/>
        <v>44.847826086956523</v>
      </c>
      <c r="Q3830" t="s">
        <v>8317</v>
      </c>
      <c r="R3830" t="s">
        <v>8318</v>
      </c>
      <c r="S3830" s="13">
        <f t="shared" si="415"/>
        <v>42248.431828703702</v>
      </c>
      <c r="T3830" s="14">
        <f t="shared" si="416"/>
        <v>42279.541666666664</v>
      </c>
      <c r="U3830" s="13" t="str">
        <f t="shared" si="417"/>
        <v>Sep</v>
      </c>
      <c r="V3830" t="str">
        <f t="shared" si="418"/>
        <v>Oct</v>
      </c>
      <c r="W3830" t="str">
        <f t="shared" si="419"/>
        <v>2015</v>
      </c>
    </row>
    <row r="3831" spans="1:23" ht="45" x14ac:dyDescent="0.2">
      <c r="A3831">
        <v>3571</v>
      </c>
      <c r="B3831" s="3" t="s">
        <v>3570</v>
      </c>
      <c r="C3831" s="3" t="s">
        <v>7681</v>
      </c>
      <c r="D3831">
        <v>1500</v>
      </c>
      <c r="E3831">
        <v>1831</v>
      </c>
      <c r="F3831" t="s">
        <v>8219</v>
      </c>
      <c r="G3831" t="s">
        <v>8225</v>
      </c>
      <c r="H3831" t="s">
        <v>8247</v>
      </c>
      <c r="I3831">
        <v>1414701413</v>
      </c>
      <c r="J3831">
        <v>1412109413</v>
      </c>
      <c r="K3831" t="b">
        <v>0</v>
      </c>
      <c r="L3831">
        <v>25</v>
      </c>
      <c r="M3831" t="b">
        <v>1</v>
      </c>
      <c r="N3831" t="s">
        <v>8271</v>
      </c>
      <c r="O3831" s="8">
        <f t="shared" si="413"/>
        <v>122.06666666666666</v>
      </c>
      <c r="P3831" s="9">
        <f t="shared" si="414"/>
        <v>73.239999999999995</v>
      </c>
      <c r="Q3831" t="s">
        <v>8317</v>
      </c>
      <c r="R3831" t="s">
        <v>8318</v>
      </c>
      <c r="S3831" s="13">
        <f t="shared" si="415"/>
        <v>41912.650613425925</v>
      </c>
      <c r="T3831" s="14">
        <f t="shared" si="416"/>
        <v>41942.650613425925</v>
      </c>
      <c r="U3831" s="13" t="str">
        <f t="shared" si="417"/>
        <v>Sep</v>
      </c>
      <c r="V3831" t="str">
        <f t="shared" si="418"/>
        <v>Oct</v>
      </c>
      <c r="W3831" t="str">
        <f t="shared" si="419"/>
        <v>2014</v>
      </c>
    </row>
    <row r="3832" spans="1:23" ht="45" x14ac:dyDescent="0.2">
      <c r="A3832">
        <v>3590</v>
      </c>
      <c r="B3832" s="3" t="s">
        <v>3589</v>
      </c>
      <c r="C3832" s="3" t="s">
        <v>7700</v>
      </c>
      <c r="D3832">
        <v>5000</v>
      </c>
      <c r="E3832">
        <v>5003</v>
      </c>
      <c r="F3832" t="s">
        <v>8219</v>
      </c>
      <c r="G3832" t="s">
        <v>8225</v>
      </c>
      <c r="H3832" t="s">
        <v>8247</v>
      </c>
      <c r="I3832">
        <v>1413792034</v>
      </c>
      <c r="J3832">
        <v>1411200034</v>
      </c>
      <c r="K3832" t="b">
        <v>0</v>
      </c>
      <c r="L3832">
        <v>73</v>
      </c>
      <c r="M3832" t="b">
        <v>1</v>
      </c>
      <c r="N3832" t="s">
        <v>8271</v>
      </c>
      <c r="O3832" s="8">
        <f t="shared" si="413"/>
        <v>100.05999999999999</v>
      </c>
      <c r="P3832" s="9">
        <f t="shared" si="414"/>
        <v>68.534246575342465</v>
      </c>
      <c r="Q3832" t="s">
        <v>8317</v>
      </c>
      <c r="R3832" t="s">
        <v>8318</v>
      </c>
      <c r="S3832" s="13">
        <f t="shared" si="415"/>
        <v>41902.125393518516</v>
      </c>
      <c r="T3832" s="14">
        <f t="shared" si="416"/>
        <v>41932.125393518516</v>
      </c>
      <c r="U3832" s="13" t="str">
        <f t="shared" si="417"/>
        <v>Sep</v>
      </c>
      <c r="V3832" t="str">
        <f t="shared" si="418"/>
        <v>Oct</v>
      </c>
      <c r="W3832" t="str">
        <f t="shared" si="419"/>
        <v>2014</v>
      </c>
    </row>
    <row r="3833" spans="1:23" ht="30" x14ac:dyDescent="0.2">
      <c r="A3833">
        <v>3600</v>
      </c>
      <c r="B3833" s="3" t="s">
        <v>3599</v>
      </c>
      <c r="C3833" s="3" t="s">
        <v>7710</v>
      </c>
      <c r="D3833">
        <v>10</v>
      </c>
      <c r="E3833">
        <v>13</v>
      </c>
      <c r="F3833" t="s">
        <v>8219</v>
      </c>
      <c r="G3833" t="s">
        <v>8224</v>
      </c>
      <c r="H3833" t="s">
        <v>8246</v>
      </c>
      <c r="I3833">
        <v>1476390164</v>
      </c>
      <c r="J3833">
        <v>1473970964</v>
      </c>
      <c r="K3833" t="b">
        <v>0</v>
      </c>
      <c r="L3833">
        <v>4</v>
      </c>
      <c r="M3833" t="b">
        <v>1</v>
      </c>
      <c r="N3833" t="s">
        <v>8271</v>
      </c>
      <c r="O3833" s="8">
        <f t="shared" si="413"/>
        <v>130</v>
      </c>
      <c r="P3833" s="9">
        <f t="shared" si="414"/>
        <v>3.25</v>
      </c>
      <c r="Q3833" t="s">
        <v>8317</v>
      </c>
      <c r="R3833" t="s">
        <v>8318</v>
      </c>
      <c r="S3833" s="13">
        <f t="shared" si="415"/>
        <v>42628.640787037039</v>
      </c>
      <c r="T3833" s="14">
        <f t="shared" si="416"/>
        <v>42656.640787037039</v>
      </c>
      <c r="U3833" s="13" t="str">
        <f t="shared" si="417"/>
        <v>Sep</v>
      </c>
      <c r="V3833" t="str">
        <f t="shared" si="418"/>
        <v>Oct</v>
      </c>
      <c r="W3833" t="str">
        <f t="shared" si="419"/>
        <v>2016</v>
      </c>
    </row>
    <row r="3834" spans="1:23" ht="45" x14ac:dyDescent="0.2">
      <c r="A3834">
        <v>3621</v>
      </c>
      <c r="B3834" s="3" t="s">
        <v>3619</v>
      </c>
      <c r="C3834" s="3" t="s">
        <v>7731</v>
      </c>
      <c r="D3834">
        <v>3000</v>
      </c>
      <c r="E3834">
        <v>3292</v>
      </c>
      <c r="F3834" t="s">
        <v>8219</v>
      </c>
      <c r="G3834" t="s">
        <v>8224</v>
      </c>
      <c r="H3834" t="s">
        <v>8246</v>
      </c>
      <c r="I3834">
        <v>1475269200</v>
      </c>
      <c r="J3834">
        <v>1473200844</v>
      </c>
      <c r="K3834" t="b">
        <v>0</v>
      </c>
      <c r="L3834">
        <v>70</v>
      </c>
      <c r="M3834" t="b">
        <v>1</v>
      </c>
      <c r="N3834" t="s">
        <v>8271</v>
      </c>
      <c r="O3834" s="8">
        <f t="shared" si="413"/>
        <v>109.73333333333332</v>
      </c>
      <c r="P3834" s="9">
        <f t="shared" si="414"/>
        <v>47.028571428571432</v>
      </c>
      <c r="Q3834" t="s">
        <v>8317</v>
      </c>
      <c r="R3834" t="s">
        <v>8318</v>
      </c>
      <c r="S3834" s="13">
        <f t="shared" si="415"/>
        <v>42619.727361111109</v>
      </c>
      <c r="T3834" s="14">
        <f t="shared" si="416"/>
        <v>42643.666666666664</v>
      </c>
      <c r="U3834" s="13" t="str">
        <f t="shared" si="417"/>
        <v>Sep</v>
      </c>
      <c r="V3834" t="str">
        <f t="shared" si="418"/>
        <v>Sep</v>
      </c>
      <c r="W3834" t="str">
        <f t="shared" si="419"/>
        <v>2016</v>
      </c>
    </row>
    <row r="3835" spans="1:23" ht="30" x14ac:dyDescent="0.2">
      <c r="A3835">
        <v>3648</v>
      </c>
      <c r="B3835" s="3" t="s">
        <v>3646</v>
      </c>
      <c r="C3835" s="3" t="s">
        <v>7758</v>
      </c>
      <c r="D3835">
        <v>40000</v>
      </c>
      <c r="E3835">
        <v>40153</v>
      </c>
      <c r="F3835" t="s">
        <v>8219</v>
      </c>
      <c r="G3835" t="s">
        <v>8224</v>
      </c>
      <c r="H3835" t="s">
        <v>8246</v>
      </c>
      <c r="I3835">
        <v>1412492445</v>
      </c>
      <c r="J3835">
        <v>1409900445</v>
      </c>
      <c r="K3835" t="b">
        <v>0</v>
      </c>
      <c r="L3835">
        <v>73</v>
      </c>
      <c r="M3835" t="b">
        <v>1</v>
      </c>
      <c r="N3835" t="s">
        <v>8271</v>
      </c>
      <c r="O3835" s="8">
        <f t="shared" si="413"/>
        <v>100.38249999999999</v>
      </c>
      <c r="P3835" s="9">
        <f t="shared" si="414"/>
        <v>550.04109589041093</v>
      </c>
      <c r="Q3835" t="s">
        <v>8317</v>
      </c>
      <c r="R3835" t="s">
        <v>8318</v>
      </c>
      <c r="S3835" s="13">
        <f t="shared" si="415"/>
        <v>41887.083854166667</v>
      </c>
      <c r="T3835" s="14">
        <f t="shared" si="416"/>
        <v>41917.083854166667</v>
      </c>
      <c r="U3835" s="13" t="str">
        <f t="shared" si="417"/>
        <v>Sep</v>
      </c>
      <c r="V3835" t="str">
        <f t="shared" si="418"/>
        <v>Oct</v>
      </c>
      <c r="W3835" t="str">
        <f t="shared" si="419"/>
        <v>2014</v>
      </c>
    </row>
    <row r="3836" spans="1:23" ht="30" x14ac:dyDescent="0.2">
      <c r="A3836">
        <v>3680</v>
      </c>
      <c r="B3836" s="3" t="s">
        <v>3677</v>
      </c>
      <c r="C3836" s="3" t="s">
        <v>7790</v>
      </c>
      <c r="D3836">
        <v>3000</v>
      </c>
      <c r="E3836">
        <v>3383</v>
      </c>
      <c r="F3836" t="s">
        <v>8219</v>
      </c>
      <c r="G3836" t="s">
        <v>8224</v>
      </c>
      <c r="H3836" t="s">
        <v>8246</v>
      </c>
      <c r="I3836">
        <v>1475664834</v>
      </c>
      <c r="J3836">
        <v>1473850434</v>
      </c>
      <c r="K3836" t="b">
        <v>0</v>
      </c>
      <c r="L3836">
        <v>34</v>
      </c>
      <c r="M3836" t="b">
        <v>1</v>
      </c>
      <c r="N3836" t="s">
        <v>8271</v>
      </c>
      <c r="O3836" s="8">
        <f t="shared" si="413"/>
        <v>112.76666666666667</v>
      </c>
      <c r="P3836" s="9">
        <f t="shared" si="414"/>
        <v>99.5</v>
      </c>
      <c r="Q3836" t="s">
        <v>8317</v>
      </c>
      <c r="R3836" t="s">
        <v>8318</v>
      </c>
      <c r="S3836" s="13">
        <f t="shared" si="415"/>
        <v>42627.245763888888</v>
      </c>
      <c r="T3836" s="14">
        <f t="shared" si="416"/>
        <v>42648.245763888888</v>
      </c>
      <c r="U3836" s="13" t="str">
        <f t="shared" si="417"/>
        <v>Sep</v>
      </c>
      <c r="V3836" t="str">
        <f t="shared" si="418"/>
        <v>Oct</v>
      </c>
      <c r="W3836" t="str">
        <f t="shared" si="419"/>
        <v>2016</v>
      </c>
    </row>
    <row r="3837" spans="1:23" ht="45" x14ac:dyDescent="0.2">
      <c r="A3837">
        <v>3683</v>
      </c>
      <c r="B3837" s="3" t="s">
        <v>3680</v>
      </c>
      <c r="C3837" s="3" t="s">
        <v>7793</v>
      </c>
      <c r="D3837">
        <v>3500</v>
      </c>
      <c r="E3837">
        <v>3880</v>
      </c>
      <c r="F3837" t="s">
        <v>8219</v>
      </c>
      <c r="G3837" t="s">
        <v>8224</v>
      </c>
      <c r="H3837" t="s">
        <v>8246</v>
      </c>
      <c r="I3837">
        <v>1476931696</v>
      </c>
      <c r="J3837">
        <v>1474339696</v>
      </c>
      <c r="K3837" t="b">
        <v>0</v>
      </c>
      <c r="L3837">
        <v>66</v>
      </c>
      <c r="M3837" t="b">
        <v>1</v>
      </c>
      <c r="N3837" t="s">
        <v>8271</v>
      </c>
      <c r="O3837" s="8">
        <f t="shared" si="413"/>
        <v>110.85714285714286</v>
      </c>
      <c r="P3837" s="9">
        <f t="shared" si="414"/>
        <v>58.787878787878789</v>
      </c>
      <c r="Q3837" t="s">
        <v>8317</v>
      </c>
      <c r="R3837" t="s">
        <v>8318</v>
      </c>
      <c r="S3837" s="13">
        <f t="shared" si="415"/>
        <v>42632.908518518518</v>
      </c>
      <c r="T3837" s="14">
        <f t="shared" si="416"/>
        <v>42662.908518518518</v>
      </c>
      <c r="U3837" s="13" t="str">
        <f t="shared" si="417"/>
        <v>Sep</v>
      </c>
      <c r="V3837" t="str">
        <f t="shared" si="418"/>
        <v>Oct</v>
      </c>
      <c r="W3837" t="str">
        <f t="shared" si="419"/>
        <v>2016</v>
      </c>
    </row>
    <row r="3838" spans="1:23" ht="30" x14ac:dyDescent="0.2">
      <c r="A3838">
        <v>3692</v>
      </c>
      <c r="B3838" s="3" t="s">
        <v>3689</v>
      </c>
      <c r="C3838" s="3" t="s">
        <v>7802</v>
      </c>
      <c r="D3838">
        <v>1000</v>
      </c>
      <c r="E3838">
        <v>1260</v>
      </c>
      <c r="F3838" t="s">
        <v>8219</v>
      </c>
      <c r="G3838" t="s">
        <v>8224</v>
      </c>
      <c r="H3838" t="s">
        <v>8246</v>
      </c>
      <c r="I3838">
        <v>1411084800</v>
      </c>
      <c r="J3838">
        <v>1410304179</v>
      </c>
      <c r="K3838" t="b">
        <v>0</v>
      </c>
      <c r="L3838">
        <v>17</v>
      </c>
      <c r="M3838" t="b">
        <v>1</v>
      </c>
      <c r="N3838" t="s">
        <v>8271</v>
      </c>
      <c r="O3838" s="8">
        <f t="shared" si="413"/>
        <v>126</v>
      </c>
      <c r="P3838" s="9">
        <f t="shared" si="414"/>
        <v>74.117647058823536</v>
      </c>
      <c r="Q3838" t="s">
        <v>8317</v>
      </c>
      <c r="R3838" t="s">
        <v>8318</v>
      </c>
      <c r="S3838" s="13">
        <f t="shared" si="415"/>
        <v>41891.756701388884</v>
      </c>
      <c r="T3838" s="14">
        <f t="shared" si="416"/>
        <v>41900.791666666664</v>
      </c>
      <c r="U3838" s="13" t="str">
        <f t="shared" si="417"/>
        <v>Sep</v>
      </c>
      <c r="V3838" t="str">
        <f t="shared" si="418"/>
        <v>Sep</v>
      </c>
      <c r="W3838" t="str">
        <f t="shared" si="419"/>
        <v>2014</v>
      </c>
    </row>
    <row r="3839" spans="1:23" ht="45" x14ac:dyDescent="0.2">
      <c r="A3839">
        <v>3699</v>
      </c>
      <c r="B3839" s="3" t="s">
        <v>3696</v>
      </c>
      <c r="C3839" s="3" t="s">
        <v>7809</v>
      </c>
      <c r="D3839">
        <v>2500</v>
      </c>
      <c r="E3839">
        <v>2520</v>
      </c>
      <c r="F3839" t="s">
        <v>8219</v>
      </c>
      <c r="G3839" t="s">
        <v>8224</v>
      </c>
      <c r="H3839" t="s">
        <v>8246</v>
      </c>
      <c r="I3839">
        <v>1413383216</v>
      </c>
      <c r="J3839">
        <v>1410791216</v>
      </c>
      <c r="K3839" t="b">
        <v>0</v>
      </c>
      <c r="L3839">
        <v>40</v>
      </c>
      <c r="M3839" t="b">
        <v>1</v>
      </c>
      <c r="N3839" t="s">
        <v>8271</v>
      </c>
      <c r="O3839" s="8">
        <f t="shared" si="413"/>
        <v>100.8</v>
      </c>
      <c r="P3839" s="9">
        <f t="shared" si="414"/>
        <v>63</v>
      </c>
      <c r="Q3839" t="s">
        <v>8317</v>
      </c>
      <c r="R3839" t="s">
        <v>8318</v>
      </c>
      <c r="S3839" s="13">
        <f t="shared" si="415"/>
        <v>41897.393703703703</v>
      </c>
      <c r="T3839" s="14">
        <f t="shared" si="416"/>
        <v>41927.393703703703</v>
      </c>
      <c r="U3839" s="13" t="str">
        <f t="shared" si="417"/>
        <v>Sep</v>
      </c>
      <c r="V3839" t="str">
        <f t="shared" si="418"/>
        <v>Oct</v>
      </c>
      <c r="W3839" t="str">
        <f t="shared" si="419"/>
        <v>2014</v>
      </c>
    </row>
    <row r="3840" spans="1:23" ht="45" x14ac:dyDescent="0.2">
      <c r="A3840">
        <v>3727</v>
      </c>
      <c r="B3840" s="3" t="s">
        <v>3724</v>
      </c>
      <c r="C3840" s="3" t="s">
        <v>7837</v>
      </c>
      <c r="D3840">
        <v>2000</v>
      </c>
      <c r="E3840">
        <v>2015</v>
      </c>
      <c r="F3840" t="s">
        <v>8219</v>
      </c>
      <c r="G3840" t="s">
        <v>8224</v>
      </c>
      <c r="H3840" t="s">
        <v>8246</v>
      </c>
      <c r="I3840">
        <v>1476939300</v>
      </c>
      <c r="J3840">
        <v>1474273294</v>
      </c>
      <c r="K3840" t="b">
        <v>0</v>
      </c>
      <c r="L3840">
        <v>33</v>
      </c>
      <c r="M3840" t="b">
        <v>1</v>
      </c>
      <c r="N3840" t="s">
        <v>8271</v>
      </c>
      <c r="O3840" s="8">
        <f t="shared" si="413"/>
        <v>100.75</v>
      </c>
      <c r="P3840" s="9">
        <f t="shared" si="414"/>
        <v>61.060606060606062</v>
      </c>
      <c r="Q3840" t="s">
        <v>8317</v>
      </c>
      <c r="R3840" t="s">
        <v>8318</v>
      </c>
      <c r="S3840" s="13">
        <f t="shared" si="415"/>
        <v>42632.139976851853</v>
      </c>
      <c r="T3840" s="14">
        <f t="shared" si="416"/>
        <v>42662.996527777774</v>
      </c>
      <c r="U3840" s="13" t="str">
        <f t="shared" si="417"/>
        <v>Sep</v>
      </c>
      <c r="V3840" t="str">
        <f t="shared" si="418"/>
        <v>Oct</v>
      </c>
      <c r="W3840" t="str">
        <f t="shared" si="419"/>
        <v>2016</v>
      </c>
    </row>
    <row r="3841" spans="1:23" ht="60" x14ac:dyDescent="0.2">
      <c r="A3841">
        <v>3752</v>
      </c>
      <c r="B3841" s="3" t="s">
        <v>3749</v>
      </c>
      <c r="C3841" s="3" t="s">
        <v>7862</v>
      </c>
      <c r="D3841">
        <v>500</v>
      </c>
      <c r="E3841">
        <v>565</v>
      </c>
      <c r="F3841" t="s">
        <v>8219</v>
      </c>
      <c r="G3841" t="s">
        <v>8225</v>
      </c>
      <c r="H3841" t="s">
        <v>8247</v>
      </c>
      <c r="I3841">
        <v>1476651600</v>
      </c>
      <c r="J3841">
        <v>1473189335</v>
      </c>
      <c r="K3841" t="b">
        <v>0</v>
      </c>
      <c r="L3841">
        <v>15</v>
      </c>
      <c r="M3841" t="b">
        <v>1</v>
      </c>
      <c r="N3841" t="s">
        <v>8305</v>
      </c>
      <c r="O3841" s="8">
        <f t="shared" si="413"/>
        <v>112.99999999999999</v>
      </c>
      <c r="P3841" s="9">
        <f t="shared" si="414"/>
        <v>37.666666666666664</v>
      </c>
      <c r="Q3841" t="s">
        <v>8317</v>
      </c>
      <c r="R3841" t="s">
        <v>8359</v>
      </c>
      <c r="S3841" s="13">
        <f t="shared" si="415"/>
        <v>42619.594155092585</v>
      </c>
      <c r="T3841" s="14">
        <f t="shared" si="416"/>
        <v>42659.666666666664</v>
      </c>
      <c r="U3841" s="13" t="str">
        <f t="shared" si="417"/>
        <v>Sep</v>
      </c>
      <c r="V3841" t="str">
        <f t="shared" si="418"/>
        <v>Oct</v>
      </c>
      <c r="W3841" t="str">
        <f t="shared" si="419"/>
        <v>2016</v>
      </c>
    </row>
    <row r="3842" spans="1:23" ht="45" x14ac:dyDescent="0.2">
      <c r="A3842">
        <v>3777</v>
      </c>
      <c r="B3842" s="3" t="s">
        <v>3774</v>
      </c>
      <c r="C3842" s="3" t="s">
        <v>7887</v>
      </c>
      <c r="D3842">
        <v>2000</v>
      </c>
      <c r="E3842">
        <v>2864</v>
      </c>
      <c r="F3842" t="s">
        <v>8219</v>
      </c>
      <c r="G3842" t="s">
        <v>8224</v>
      </c>
      <c r="H3842" t="s">
        <v>8246</v>
      </c>
      <c r="I3842">
        <v>1411790400</v>
      </c>
      <c r="J3842">
        <v>1409884821</v>
      </c>
      <c r="K3842" t="b">
        <v>0</v>
      </c>
      <c r="L3842">
        <v>59</v>
      </c>
      <c r="M3842" t="b">
        <v>1</v>
      </c>
      <c r="N3842" t="s">
        <v>8305</v>
      </c>
      <c r="O3842" s="8">
        <f t="shared" si="413"/>
        <v>143.19999999999999</v>
      </c>
      <c r="P3842" s="9">
        <f t="shared" si="414"/>
        <v>48.542372881355931</v>
      </c>
      <c r="Q3842" t="s">
        <v>8317</v>
      </c>
      <c r="R3842" t="s">
        <v>8359</v>
      </c>
      <c r="S3842" s="13">
        <f t="shared" si="415"/>
        <v>41886.903020833335</v>
      </c>
      <c r="T3842" s="14">
        <f t="shared" si="416"/>
        <v>41908.958333333328</v>
      </c>
      <c r="U3842" s="13" t="str">
        <f t="shared" si="417"/>
        <v>Sep</v>
      </c>
      <c r="V3842" t="str">
        <f t="shared" si="418"/>
        <v>Sep</v>
      </c>
      <c r="W3842" t="str">
        <f t="shared" si="419"/>
        <v>2014</v>
      </c>
    </row>
    <row r="3843" spans="1:23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20">(E3843/D3843)*100</f>
        <v>8.7200000000000006</v>
      </c>
      <c r="P3843" s="9">
        <f t="shared" ref="P3843:P3906" si="421">IFERROR(E3843/L3843,0)</f>
        <v>25.647058823529413</v>
      </c>
      <c r="Q3843" t="s">
        <v>8317</v>
      </c>
      <c r="R3843" t="s">
        <v>8318</v>
      </c>
      <c r="S3843" s="13">
        <f t="shared" ref="S3843:S3902" si="422">(J3843/86400)+25569+(-5/24)</f>
        <v>41780.57739583333</v>
      </c>
      <c r="T3843" s="14">
        <f t="shared" ref="T3843:T3902" si="423">(I3843/86400)+25569+(-5/24)</f>
        <v>41840.57739583333</v>
      </c>
      <c r="U3843" s="13" t="str">
        <f t="shared" ref="U3843:V3906" si="424">TEXT((S3843),"mmm")</f>
        <v>May</v>
      </c>
      <c r="V3843" t="str">
        <f t="shared" si="424"/>
        <v>Jul</v>
      </c>
      <c r="W3843" t="str">
        <f t="shared" ref="W3843:W3906" si="425">TEXT((S3843),"yyyy")</f>
        <v>2014</v>
      </c>
    </row>
    <row r="3844" spans="1:23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20"/>
        <v>21.94</v>
      </c>
      <c r="P3844" s="9">
        <f t="shared" si="421"/>
        <v>47.695652173913047</v>
      </c>
      <c r="Q3844" t="s">
        <v>8317</v>
      </c>
      <c r="R3844" t="s">
        <v>8318</v>
      </c>
      <c r="S3844" s="13">
        <f t="shared" si="422"/>
        <v>41740.285324074073</v>
      </c>
      <c r="T3844" s="14">
        <f t="shared" si="423"/>
        <v>41770.285324074073</v>
      </c>
      <c r="U3844" s="13" t="str">
        <f t="shared" si="424"/>
        <v>Apr</v>
      </c>
      <c r="V3844" t="str">
        <f t="shared" si="424"/>
        <v>May</v>
      </c>
      <c r="W3844" t="str">
        <f t="shared" si="425"/>
        <v>2014</v>
      </c>
    </row>
    <row r="3845" spans="1:23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20"/>
        <v>21.3</v>
      </c>
      <c r="P3845" s="9">
        <f t="shared" si="421"/>
        <v>56.05263157894737</v>
      </c>
      <c r="Q3845" t="s">
        <v>8317</v>
      </c>
      <c r="R3845" t="s">
        <v>8318</v>
      </c>
      <c r="S3845" s="13">
        <f t="shared" si="422"/>
        <v>41765.864166666666</v>
      </c>
      <c r="T3845" s="14">
        <f t="shared" si="423"/>
        <v>41790.864166666666</v>
      </c>
      <c r="U3845" s="13" t="str">
        <f t="shared" si="424"/>
        <v>May</v>
      </c>
      <c r="V3845" t="str">
        <f t="shared" si="424"/>
        <v>May</v>
      </c>
      <c r="W3845" t="str">
        <f t="shared" si="425"/>
        <v>2014</v>
      </c>
    </row>
    <row r="3846" spans="1:23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20"/>
        <v>41.489795918367342</v>
      </c>
      <c r="P3846" s="9">
        <f t="shared" si="421"/>
        <v>81.319999999999993</v>
      </c>
      <c r="Q3846" t="s">
        <v>8317</v>
      </c>
      <c r="R3846" t="s">
        <v>8318</v>
      </c>
      <c r="S3846" s="13">
        <f t="shared" si="422"/>
        <v>41766.408958333333</v>
      </c>
      <c r="T3846" s="14">
        <f t="shared" si="423"/>
        <v>41793.082638888889</v>
      </c>
      <c r="U3846" s="13" t="str">
        <f t="shared" si="424"/>
        <v>May</v>
      </c>
      <c r="V3846" t="str">
        <f t="shared" si="424"/>
        <v>Jun</v>
      </c>
      <c r="W3846" t="str">
        <f t="shared" si="425"/>
        <v>2014</v>
      </c>
    </row>
    <row r="3847" spans="1:23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20"/>
        <v>2.105</v>
      </c>
      <c r="P3847" s="9">
        <f t="shared" si="421"/>
        <v>70.166666666666671</v>
      </c>
      <c r="Q3847" t="s">
        <v>8317</v>
      </c>
      <c r="R3847" t="s">
        <v>8318</v>
      </c>
      <c r="S3847" s="13">
        <f t="shared" si="422"/>
        <v>42248.418680555558</v>
      </c>
      <c r="T3847" s="14">
        <f t="shared" si="423"/>
        <v>42278.418680555558</v>
      </c>
      <c r="U3847" s="13" t="str">
        <f t="shared" si="424"/>
        <v>Sep</v>
      </c>
      <c r="V3847" t="str">
        <f t="shared" si="424"/>
        <v>Oct</v>
      </c>
      <c r="W3847" t="str">
        <f t="shared" si="425"/>
        <v>2015</v>
      </c>
    </row>
    <row r="3848" spans="1:23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20"/>
        <v>2.7</v>
      </c>
      <c r="P3848" s="9">
        <f t="shared" si="421"/>
        <v>23.625</v>
      </c>
      <c r="Q3848" t="s">
        <v>8317</v>
      </c>
      <c r="R3848" t="s">
        <v>8318</v>
      </c>
      <c r="S3848" s="13">
        <f t="shared" si="422"/>
        <v>41885.01321759259</v>
      </c>
      <c r="T3848" s="14">
        <f t="shared" si="423"/>
        <v>41916.082638888889</v>
      </c>
      <c r="U3848" s="13" t="str">
        <f t="shared" si="424"/>
        <v>Sep</v>
      </c>
      <c r="V3848" t="str">
        <f t="shared" si="424"/>
        <v>Oct</v>
      </c>
      <c r="W3848" t="str">
        <f t="shared" si="425"/>
        <v>2014</v>
      </c>
    </row>
    <row r="3849" spans="1:23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20"/>
        <v>16.161904761904761</v>
      </c>
      <c r="P3849" s="9">
        <f t="shared" si="421"/>
        <v>188.55555555555554</v>
      </c>
      <c r="Q3849" t="s">
        <v>8317</v>
      </c>
      <c r="R3849" t="s">
        <v>8318</v>
      </c>
      <c r="S3849" s="13">
        <f t="shared" si="422"/>
        <v>42159.016099537032</v>
      </c>
      <c r="T3849" s="14">
        <f t="shared" si="423"/>
        <v>42204.016099537032</v>
      </c>
      <c r="U3849" s="13" t="str">
        <f t="shared" si="424"/>
        <v>Jun</v>
      </c>
      <c r="V3849" t="str">
        <f t="shared" si="424"/>
        <v>Jul</v>
      </c>
      <c r="W3849" t="str">
        <f t="shared" si="425"/>
        <v>2015</v>
      </c>
    </row>
    <row r="3850" spans="1:23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20"/>
        <v>16.376923076923077</v>
      </c>
      <c r="P3850" s="9">
        <f t="shared" si="421"/>
        <v>49.511627906976742</v>
      </c>
      <c r="Q3850" t="s">
        <v>8317</v>
      </c>
      <c r="R3850" t="s">
        <v>8318</v>
      </c>
      <c r="S3850" s="13">
        <f t="shared" si="422"/>
        <v>42265.608668981477</v>
      </c>
      <c r="T3850" s="14">
        <f t="shared" si="423"/>
        <v>42295.608668981477</v>
      </c>
      <c r="U3850" s="13" t="str">
        <f t="shared" si="424"/>
        <v>Sep</v>
      </c>
      <c r="V3850" t="str">
        <f t="shared" si="424"/>
        <v>Oct</v>
      </c>
      <c r="W3850" t="str">
        <f t="shared" si="425"/>
        <v>2015</v>
      </c>
    </row>
    <row r="3851" spans="1:23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20"/>
        <v>7.043333333333333</v>
      </c>
      <c r="P3851" s="9">
        <f t="shared" si="421"/>
        <v>75.464285714285708</v>
      </c>
      <c r="Q3851" t="s">
        <v>8317</v>
      </c>
      <c r="R3851" t="s">
        <v>8318</v>
      </c>
      <c r="S3851" s="13">
        <f t="shared" si="422"/>
        <v>42136.558842592589</v>
      </c>
      <c r="T3851" s="14">
        <f t="shared" si="423"/>
        <v>42166.558842592589</v>
      </c>
      <c r="U3851" s="13" t="str">
        <f t="shared" si="424"/>
        <v>May</v>
      </c>
      <c r="V3851" t="str">
        <f t="shared" si="424"/>
        <v>Jun</v>
      </c>
      <c r="W3851" t="str">
        <f t="shared" si="425"/>
        <v>2015</v>
      </c>
    </row>
    <row r="3852" spans="1:23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20"/>
        <v>3.8</v>
      </c>
      <c r="P3852" s="9">
        <f t="shared" si="421"/>
        <v>9.5</v>
      </c>
      <c r="Q3852" t="s">
        <v>8317</v>
      </c>
      <c r="R3852" t="s">
        <v>8318</v>
      </c>
      <c r="S3852" s="13">
        <f t="shared" si="422"/>
        <v>41974.916006944441</v>
      </c>
      <c r="T3852" s="14">
        <f t="shared" si="423"/>
        <v>42004.916006944441</v>
      </c>
      <c r="U3852" s="13" t="str">
        <f t="shared" si="424"/>
        <v>Dec</v>
      </c>
      <c r="V3852" t="str">
        <f t="shared" si="424"/>
        <v>Dec</v>
      </c>
      <c r="W3852" t="str">
        <f t="shared" si="425"/>
        <v>2014</v>
      </c>
    </row>
    <row r="3853" spans="1:23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20"/>
        <v>34.08</v>
      </c>
      <c r="P3853" s="9">
        <f t="shared" si="421"/>
        <v>35.5</v>
      </c>
      <c r="Q3853" t="s">
        <v>8317</v>
      </c>
      <c r="R3853" t="s">
        <v>8318</v>
      </c>
      <c r="S3853" s="13">
        <f t="shared" si="422"/>
        <v>42172.23123842592</v>
      </c>
      <c r="T3853" s="14">
        <f t="shared" si="423"/>
        <v>42202.23123842592</v>
      </c>
      <c r="U3853" s="13" t="str">
        <f t="shared" si="424"/>
        <v>Jun</v>
      </c>
      <c r="V3853" t="str">
        <f t="shared" si="424"/>
        <v>Jul</v>
      </c>
      <c r="W3853" t="str">
        <f t="shared" si="425"/>
        <v>2015</v>
      </c>
    </row>
    <row r="3854" spans="1:23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20"/>
        <v>0.2</v>
      </c>
      <c r="P3854" s="9">
        <f t="shared" si="421"/>
        <v>10</v>
      </c>
      <c r="Q3854" t="s">
        <v>8317</v>
      </c>
      <c r="R3854" t="s">
        <v>8318</v>
      </c>
      <c r="S3854" s="13">
        <f t="shared" si="422"/>
        <v>42064.982361111113</v>
      </c>
      <c r="T3854" s="14">
        <f t="shared" si="423"/>
        <v>42089.940694444442</v>
      </c>
      <c r="U3854" s="13" t="str">
        <f t="shared" si="424"/>
        <v>Mar</v>
      </c>
      <c r="V3854" t="str">
        <f t="shared" si="424"/>
        <v>Mar</v>
      </c>
      <c r="W3854" t="str">
        <f t="shared" si="425"/>
        <v>2015</v>
      </c>
    </row>
    <row r="3855" spans="1:23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20"/>
        <v>2.5999999999999999E-2</v>
      </c>
      <c r="P3855" s="9">
        <f t="shared" si="421"/>
        <v>13</v>
      </c>
      <c r="Q3855" t="s">
        <v>8317</v>
      </c>
      <c r="R3855" t="s">
        <v>8318</v>
      </c>
      <c r="S3855" s="13">
        <f t="shared" si="422"/>
        <v>41848.631689814814</v>
      </c>
      <c r="T3855" s="14">
        <f t="shared" si="423"/>
        <v>41883.631689814814</v>
      </c>
      <c r="U3855" s="13" t="str">
        <f t="shared" si="424"/>
        <v>Jul</v>
      </c>
      <c r="V3855" t="str">
        <f t="shared" si="424"/>
        <v>Sep</v>
      </c>
      <c r="W3855" t="str">
        <f t="shared" si="425"/>
        <v>2014</v>
      </c>
    </row>
    <row r="3856" spans="1:23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20"/>
        <v>16.254545454545454</v>
      </c>
      <c r="P3856" s="9">
        <f t="shared" si="421"/>
        <v>89.4</v>
      </c>
      <c r="Q3856" t="s">
        <v>8317</v>
      </c>
      <c r="R3856" t="s">
        <v>8318</v>
      </c>
      <c r="S3856" s="13">
        <f t="shared" si="422"/>
        <v>42103.67659722222</v>
      </c>
      <c r="T3856" s="14">
        <f t="shared" si="423"/>
        <v>42133.67659722222</v>
      </c>
      <c r="U3856" s="13" t="str">
        <f t="shared" si="424"/>
        <v>Apr</v>
      </c>
      <c r="V3856" t="str">
        <f t="shared" si="424"/>
        <v>May</v>
      </c>
      <c r="W3856" t="str">
        <f t="shared" si="425"/>
        <v>2015</v>
      </c>
    </row>
    <row r="3857" spans="1:23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20"/>
        <v>2.5</v>
      </c>
      <c r="P3857" s="9">
        <f t="shared" si="421"/>
        <v>25</v>
      </c>
      <c r="Q3857" t="s">
        <v>8317</v>
      </c>
      <c r="R3857" t="s">
        <v>8318</v>
      </c>
      <c r="S3857" s="13">
        <f t="shared" si="422"/>
        <v>42059.762395833335</v>
      </c>
      <c r="T3857" s="14">
        <f t="shared" si="423"/>
        <v>42089.720729166664</v>
      </c>
      <c r="U3857" s="13" t="str">
        <f t="shared" si="424"/>
        <v>Feb</v>
      </c>
      <c r="V3857" t="str">
        <f t="shared" si="424"/>
        <v>Mar</v>
      </c>
      <c r="W3857" t="str">
        <f t="shared" si="425"/>
        <v>2015</v>
      </c>
    </row>
    <row r="3858" spans="1:23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20"/>
        <v>0.02</v>
      </c>
      <c r="P3858" s="9">
        <f t="shared" si="421"/>
        <v>1</v>
      </c>
      <c r="Q3858" t="s">
        <v>8317</v>
      </c>
      <c r="R3858" t="s">
        <v>8318</v>
      </c>
      <c r="S3858" s="13">
        <f t="shared" si="422"/>
        <v>42041.534756944442</v>
      </c>
      <c r="T3858" s="14">
        <f t="shared" si="423"/>
        <v>42071.493090277778</v>
      </c>
      <c r="U3858" s="13" t="str">
        <f t="shared" si="424"/>
        <v>Feb</v>
      </c>
      <c r="V3858" t="str">
        <f t="shared" si="424"/>
        <v>Mar</v>
      </c>
      <c r="W3858" t="str">
        <f t="shared" si="425"/>
        <v>2015</v>
      </c>
    </row>
    <row r="3859" spans="1:23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20"/>
        <v>5.2</v>
      </c>
      <c r="P3859" s="9">
        <f t="shared" si="421"/>
        <v>65</v>
      </c>
      <c r="Q3859" t="s">
        <v>8317</v>
      </c>
      <c r="R3859" t="s">
        <v>8318</v>
      </c>
      <c r="S3859" s="13">
        <f t="shared" si="422"/>
        <v>41829.528819444444</v>
      </c>
      <c r="T3859" s="14">
        <f t="shared" si="423"/>
        <v>41852.508333333331</v>
      </c>
      <c r="U3859" s="13" t="str">
        <f t="shared" si="424"/>
        <v>Jul</v>
      </c>
      <c r="V3859" t="str">
        <f t="shared" si="424"/>
        <v>Aug</v>
      </c>
      <c r="W3859" t="str">
        <f t="shared" si="425"/>
        <v>2014</v>
      </c>
    </row>
    <row r="3860" spans="1:23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20"/>
        <v>2</v>
      </c>
      <c r="P3860" s="9">
        <f t="shared" si="421"/>
        <v>10</v>
      </c>
      <c r="Q3860" t="s">
        <v>8317</v>
      </c>
      <c r="R3860" t="s">
        <v>8318</v>
      </c>
      <c r="S3860" s="13">
        <f t="shared" si="422"/>
        <v>42128.222731481474</v>
      </c>
      <c r="T3860" s="14">
        <f t="shared" si="423"/>
        <v>42146.666666666664</v>
      </c>
      <c r="U3860" s="13" t="str">
        <f t="shared" si="424"/>
        <v>May</v>
      </c>
      <c r="V3860" t="str">
        <f t="shared" si="424"/>
        <v>May</v>
      </c>
      <c r="W3860" t="str">
        <f t="shared" si="425"/>
        <v>2015</v>
      </c>
    </row>
    <row r="3861" spans="1:23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20"/>
        <v>0.04</v>
      </c>
      <c r="P3861" s="9">
        <f t="shared" si="421"/>
        <v>1</v>
      </c>
      <c r="Q3861" t="s">
        <v>8317</v>
      </c>
      <c r="R3861" t="s">
        <v>8318</v>
      </c>
      <c r="S3861" s="13">
        <f t="shared" si="422"/>
        <v>41789.685266203705</v>
      </c>
      <c r="T3861" s="14">
        <f t="shared" si="423"/>
        <v>41815.666666666664</v>
      </c>
      <c r="U3861" s="13" t="str">
        <f t="shared" si="424"/>
        <v>May</v>
      </c>
      <c r="V3861" t="str">
        <f t="shared" si="424"/>
        <v>Jun</v>
      </c>
      <c r="W3861" t="str">
        <f t="shared" si="425"/>
        <v>2014</v>
      </c>
    </row>
    <row r="3862" spans="1:23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20"/>
        <v>17.666666666666668</v>
      </c>
      <c r="P3862" s="9">
        <f t="shared" si="421"/>
        <v>81.538461538461533</v>
      </c>
      <c r="Q3862" t="s">
        <v>8317</v>
      </c>
      <c r="R3862" t="s">
        <v>8318</v>
      </c>
      <c r="S3862" s="13">
        <f t="shared" si="422"/>
        <v>41833.452662037038</v>
      </c>
      <c r="T3862" s="14">
        <f t="shared" si="423"/>
        <v>41863.452662037038</v>
      </c>
      <c r="U3862" s="13" t="str">
        <f t="shared" si="424"/>
        <v>Jul</v>
      </c>
      <c r="V3862" t="str">
        <f t="shared" si="424"/>
        <v>Aug</v>
      </c>
      <c r="W3862" t="str">
        <f t="shared" si="425"/>
        <v>2014</v>
      </c>
    </row>
    <row r="3863" spans="1:23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20"/>
        <v>5</v>
      </c>
      <c r="P3863" s="9">
        <f t="shared" si="421"/>
        <v>100</v>
      </c>
      <c r="Q3863" t="s">
        <v>8317</v>
      </c>
      <c r="R3863" t="s">
        <v>8318</v>
      </c>
      <c r="S3863" s="13">
        <f t="shared" si="422"/>
        <v>41914.381678240738</v>
      </c>
      <c r="T3863" s="14">
        <f t="shared" si="423"/>
        <v>41955.699305555558</v>
      </c>
      <c r="U3863" s="13" t="str">
        <f t="shared" si="424"/>
        <v>Oct</v>
      </c>
      <c r="V3863" t="str">
        <f t="shared" si="424"/>
        <v>Nov</v>
      </c>
      <c r="W3863" t="str">
        <f t="shared" si="425"/>
        <v>2014</v>
      </c>
    </row>
    <row r="3864" spans="1:23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20"/>
        <v>1.3333333333333334E-2</v>
      </c>
      <c r="P3864" s="9">
        <f t="shared" si="421"/>
        <v>1</v>
      </c>
      <c r="Q3864" t="s">
        <v>8317</v>
      </c>
      <c r="R3864" t="s">
        <v>8318</v>
      </c>
      <c r="S3864" s="13">
        <f t="shared" si="422"/>
        <v>42611.052731481475</v>
      </c>
      <c r="T3864" s="14">
        <f t="shared" si="423"/>
        <v>42625.499305555553</v>
      </c>
      <c r="U3864" s="13" t="str">
        <f t="shared" si="424"/>
        <v>Aug</v>
      </c>
      <c r="V3864" t="str">
        <f t="shared" si="424"/>
        <v>Sep</v>
      </c>
      <c r="W3864" t="str">
        <f t="shared" si="425"/>
        <v>2016</v>
      </c>
    </row>
    <row r="3865" spans="1:23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20"/>
        <v>0</v>
      </c>
      <c r="P3865" s="9">
        <f t="shared" si="421"/>
        <v>0</v>
      </c>
      <c r="Q3865" t="s">
        <v>8317</v>
      </c>
      <c r="R3865" t="s">
        <v>8318</v>
      </c>
      <c r="S3865" s="13">
        <f t="shared" si="422"/>
        <v>42253.424826388888</v>
      </c>
      <c r="T3865" s="14">
        <f t="shared" si="423"/>
        <v>42313.466493055552</v>
      </c>
      <c r="U3865" s="13" t="str">
        <f t="shared" si="424"/>
        <v>Sep</v>
      </c>
      <c r="V3865" t="str">
        <f t="shared" si="424"/>
        <v>Nov</v>
      </c>
      <c r="W3865" t="str">
        <f t="shared" si="425"/>
        <v>2015</v>
      </c>
    </row>
    <row r="3866" spans="1:23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20"/>
        <v>1.2</v>
      </c>
      <c r="P3866" s="9">
        <f t="shared" si="421"/>
        <v>20</v>
      </c>
      <c r="Q3866" t="s">
        <v>8317</v>
      </c>
      <c r="R3866" t="s">
        <v>8318</v>
      </c>
      <c r="S3866" s="13">
        <f t="shared" si="422"/>
        <v>42295.683495370373</v>
      </c>
      <c r="T3866" s="14">
        <f t="shared" si="423"/>
        <v>42325.72516203703</v>
      </c>
      <c r="U3866" s="13" t="str">
        <f t="shared" si="424"/>
        <v>Oct</v>
      </c>
      <c r="V3866" t="str">
        <f t="shared" si="424"/>
        <v>Nov</v>
      </c>
      <c r="W3866" t="str">
        <f t="shared" si="425"/>
        <v>2015</v>
      </c>
    </row>
    <row r="3867" spans="1:23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20"/>
        <v>26.937422295897225</v>
      </c>
      <c r="P3867" s="9">
        <f t="shared" si="421"/>
        <v>46.428571428571431</v>
      </c>
      <c r="Q3867" t="s">
        <v>8317</v>
      </c>
      <c r="R3867" t="s">
        <v>8318</v>
      </c>
      <c r="S3867" s="13">
        <f t="shared" si="422"/>
        <v>41841.44326388889</v>
      </c>
      <c r="T3867" s="14">
        <f t="shared" si="423"/>
        <v>41881.020833333328</v>
      </c>
      <c r="U3867" s="13" t="str">
        <f t="shared" si="424"/>
        <v>Jul</v>
      </c>
      <c r="V3867" t="str">
        <f t="shared" si="424"/>
        <v>Aug</v>
      </c>
      <c r="W3867" t="str">
        <f t="shared" si="425"/>
        <v>2014</v>
      </c>
    </row>
    <row r="3868" spans="1:23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20"/>
        <v>0.54999999999999993</v>
      </c>
      <c r="P3868" s="9">
        <f t="shared" si="421"/>
        <v>5.5</v>
      </c>
      <c r="Q3868" t="s">
        <v>8317</v>
      </c>
      <c r="R3868" t="s">
        <v>8318</v>
      </c>
      <c r="S3868" s="13">
        <f t="shared" si="422"/>
        <v>42402.738668981481</v>
      </c>
      <c r="T3868" s="14">
        <f t="shared" si="423"/>
        <v>42451.936805555553</v>
      </c>
      <c r="U3868" s="13" t="str">
        <f t="shared" si="424"/>
        <v>Feb</v>
      </c>
      <c r="V3868" t="str">
        <f t="shared" si="424"/>
        <v>Mar</v>
      </c>
      <c r="W3868" t="str">
        <f t="shared" si="425"/>
        <v>2016</v>
      </c>
    </row>
    <row r="3869" spans="1:23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20"/>
        <v>12.55</v>
      </c>
      <c r="P3869" s="9">
        <f t="shared" si="421"/>
        <v>50.2</v>
      </c>
      <c r="Q3869" t="s">
        <v>8317</v>
      </c>
      <c r="R3869" t="s">
        <v>8318</v>
      </c>
      <c r="S3869" s="13">
        <f t="shared" si="422"/>
        <v>42509.605775462966</v>
      </c>
      <c r="T3869" s="14">
        <f t="shared" si="423"/>
        <v>42539.605775462966</v>
      </c>
      <c r="U3869" s="13" t="str">
        <f t="shared" si="424"/>
        <v>May</v>
      </c>
      <c r="V3869" t="str">
        <f t="shared" si="424"/>
        <v>Jun</v>
      </c>
      <c r="W3869" t="str">
        <f t="shared" si="425"/>
        <v>2016</v>
      </c>
    </row>
    <row r="3870" spans="1:23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20"/>
        <v>0.2</v>
      </c>
      <c r="P3870" s="9">
        <f t="shared" si="421"/>
        <v>10</v>
      </c>
      <c r="Q3870" t="s">
        <v>8317</v>
      </c>
      <c r="R3870" t="s">
        <v>8359</v>
      </c>
      <c r="S3870" s="13">
        <f t="shared" si="422"/>
        <v>41865.45144675926</v>
      </c>
      <c r="T3870" s="14">
        <f t="shared" si="423"/>
        <v>41890.45144675926</v>
      </c>
      <c r="U3870" s="13" t="str">
        <f t="shared" si="424"/>
        <v>Aug</v>
      </c>
      <c r="V3870" t="str">
        <f t="shared" si="424"/>
        <v>Sep</v>
      </c>
      <c r="W3870" t="str">
        <f t="shared" si="425"/>
        <v>2014</v>
      </c>
    </row>
    <row r="3871" spans="1:23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20"/>
        <v>3.4474868431088401</v>
      </c>
      <c r="P3871" s="9">
        <f t="shared" si="421"/>
        <v>30.133333333333333</v>
      </c>
      <c r="Q3871" t="s">
        <v>8317</v>
      </c>
      <c r="R3871" t="s">
        <v>8359</v>
      </c>
      <c r="S3871" s="13">
        <f t="shared" si="422"/>
        <v>42047.516111111108</v>
      </c>
      <c r="T3871" s="14">
        <f t="shared" si="423"/>
        <v>42076.924305555549</v>
      </c>
      <c r="U3871" s="13" t="str">
        <f t="shared" si="424"/>
        <v>Feb</v>
      </c>
      <c r="V3871" t="str">
        <f t="shared" si="424"/>
        <v>Mar</v>
      </c>
      <c r="W3871" t="str">
        <f t="shared" si="425"/>
        <v>2015</v>
      </c>
    </row>
    <row r="3872" spans="1:23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20"/>
        <v>15</v>
      </c>
      <c r="P3872" s="9">
        <f t="shared" si="421"/>
        <v>150</v>
      </c>
      <c r="Q3872" t="s">
        <v>8317</v>
      </c>
      <c r="R3872" t="s">
        <v>8359</v>
      </c>
      <c r="S3872" s="13">
        <f t="shared" si="422"/>
        <v>41792.963865740741</v>
      </c>
      <c r="T3872" s="14">
        <f t="shared" si="423"/>
        <v>41822.963865740741</v>
      </c>
      <c r="U3872" s="13" t="str">
        <f t="shared" si="424"/>
        <v>Jun</v>
      </c>
      <c r="V3872" t="str">
        <f t="shared" si="424"/>
        <v>Jul</v>
      </c>
      <c r="W3872" t="str">
        <f t="shared" si="425"/>
        <v>2014</v>
      </c>
    </row>
    <row r="3873" spans="1:23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20"/>
        <v>2.666666666666667</v>
      </c>
      <c r="P3873" s="9">
        <f t="shared" si="421"/>
        <v>13.333333333333334</v>
      </c>
      <c r="Q3873" t="s">
        <v>8317</v>
      </c>
      <c r="R3873" t="s">
        <v>8359</v>
      </c>
      <c r="S3873" s="13">
        <f t="shared" si="422"/>
        <v>42763.572337962956</v>
      </c>
      <c r="T3873" s="14">
        <f t="shared" si="423"/>
        <v>42823.530671296299</v>
      </c>
      <c r="U3873" s="13" t="str">
        <f t="shared" si="424"/>
        <v>Jan</v>
      </c>
      <c r="V3873" t="str">
        <f t="shared" si="424"/>
        <v>Mar</v>
      </c>
      <c r="W3873" t="str">
        <f t="shared" si="425"/>
        <v>2017</v>
      </c>
    </row>
    <row r="3874" spans="1:23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20"/>
        <v>0</v>
      </c>
      <c r="P3874" s="9">
        <f t="shared" si="421"/>
        <v>0</v>
      </c>
      <c r="Q3874" t="s">
        <v>8317</v>
      </c>
      <c r="R3874" t="s">
        <v>8359</v>
      </c>
      <c r="S3874" s="13">
        <f t="shared" si="422"/>
        <v>42179.9374537037</v>
      </c>
      <c r="T3874" s="14">
        <f t="shared" si="423"/>
        <v>42229.9374537037</v>
      </c>
      <c r="U3874" s="13" t="str">
        <f t="shared" si="424"/>
        <v>Jun</v>
      </c>
      <c r="V3874" t="str">
        <f t="shared" si="424"/>
        <v>Aug</v>
      </c>
      <c r="W3874" t="str">
        <f t="shared" si="425"/>
        <v>2015</v>
      </c>
    </row>
    <row r="3875" spans="1:23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20"/>
        <v>0</v>
      </c>
      <c r="P3875" s="9">
        <f t="shared" si="421"/>
        <v>0</v>
      </c>
      <c r="Q3875" t="s">
        <v>8317</v>
      </c>
      <c r="R3875" t="s">
        <v>8359</v>
      </c>
      <c r="S3875" s="13">
        <f t="shared" si="422"/>
        <v>42255.487673611111</v>
      </c>
      <c r="T3875" s="14">
        <f t="shared" si="423"/>
        <v>42285.487673611111</v>
      </c>
      <c r="U3875" s="13" t="str">
        <f t="shared" si="424"/>
        <v>Sep</v>
      </c>
      <c r="V3875" t="str">
        <f t="shared" si="424"/>
        <v>Oct</v>
      </c>
      <c r="W3875" t="str">
        <f t="shared" si="425"/>
        <v>2015</v>
      </c>
    </row>
    <row r="3876" spans="1:23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20"/>
        <v>0</v>
      </c>
      <c r="P3876" s="9">
        <f t="shared" si="421"/>
        <v>0</v>
      </c>
      <c r="Q3876" t="s">
        <v>8317</v>
      </c>
      <c r="R3876" t="s">
        <v>8359</v>
      </c>
      <c r="S3876" s="13">
        <f t="shared" si="422"/>
        <v>42006.808124999996</v>
      </c>
      <c r="T3876" s="14">
        <f t="shared" si="423"/>
        <v>42027.833333333336</v>
      </c>
      <c r="U3876" s="13" t="str">
        <f t="shared" si="424"/>
        <v>Jan</v>
      </c>
      <c r="V3876" t="str">
        <f t="shared" si="424"/>
        <v>Jan</v>
      </c>
      <c r="W3876" t="str">
        <f t="shared" si="425"/>
        <v>2015</v>
      </c>
    </row>
    <row r="3877" spans="1:23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20"/>
        <v>0</v>
      </c>
      <c r="P3877" s="9">
        <f t="shared" si="421"/>
        <v>0</v>
      </c>
      <c r="Q3877" t="s">
        <v>8317</v>
      </c>
      <c r="R3877" t="s">
        <v>8359</v>
      </c>
      <c r="S3877" s="13">
        <f t="shared" si="422"/>
        <v>42615.138483796291</v>
      </c>
      <c r="T3877" s="14">
        <f t="shared" si="423"/>
        <v>42616.208333333336</v>
      </c>
      <c r="U3877" s="13" t="str">
        <f t="shared" si="424"/>
        <v>Sep</v>
      </c>
      <c r="V3877" t="str">
        <f t="shared" si="424"/>
        <v>Sep</v>
      </c>
      <c r="W3877" t="str">
        <f t="shared" si="425"/>
        <v>2016</v>
      </c>
    </row>
    <row r="3878" spans="1:23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20"/>
        <v>52.794871794871788</v>
      </c>
      <c r="P3878" s="9">
        <f t="shared" si="421"/>
        <v>44.760869565217391</v>
      </c>
      <c r="Q3878" t="s">
        <v>8317</v>
      </c>
      <c r="R3878" t="s">
        <v>8359</v>
      </c>
      <c r="S3878" s="13">
        <f t="shared" si="422"/>
        <v>42372.415833333333</v>
      </c>
      <c r="T3878" s="14">
        <f t="shared" si="423"/>
        <v>42402.415833333333</v>
      </c>
      <c r="U3878" s="13" t="str">
        <f t="shared" si="424"/>
        <v>Jan</v>
      </c>
      <c r="V3878" t="str">
        <f t="shared" si="424"/>
        <v>Feb</v>
      </c>
      <c r="W3878" t="str">
        <f t="shared" si="425"/>
        <v>2016</v>
      </c>
    </row>
    <row r="3879" spans="1:23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20"/>
        <v>4.9639999999999995</v>
      </c>
      <c r="P3879" s="9">
        <f t="shared" si="421"/>
        <v>88.642857142857139</v>
      </c>
      <c r="Q3879" t="s">
        <v>8317</v>
      </c>
      <c r="R3879" t="s">
        <v>8359</v>
      </c>
      <c r="S3879" s="13">
        <f t="shared" si="422"/>
        <v>42682.469351851854</v>
      </c>
      <c r="T3879" s="14">
        <f t="shared" si="423"/>
        <v>42712.469351851854</v>
      </c>
      <c r="U3879" s="13" t="str">
        <f t="shared" si="424"/>
        <v>Nov</v>
      </c>
      <c r="V3879" t="str">
        <f t="shared" si="424"/>
        <v>Dec</v>
      </c>
      <c r="W3879" t="str">
        <f t="shared" si="425"/>
        <v>2016</v>
      </c>
    </row>
    <row r="3880" spans="1:23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20"/>
        <v>5.5555555555555552E-2</v>
      </c>
      <c r="P3880" s="9">
        <f t="shared" si="421"/>
        <v>10</v>
      </c>
      <c r="Q3880" t="s">
        <v>8317</v>
      </c>
      <c r="R3880" t="s">
        <v>8359</v>
      </c>
      <c r="S3880" s="13">
        <f t="shared" si="422"/>
        <v>42154.610486111109</v>
      </c>
      <c r="T3880" s="14">
        <f t="shared" si="423"/>
        <v>42184.957638888889</v>
      </c>
      <c r="U3880" s="13" t="str">
        <f t="shared" si="424"/>
        <v>May</v>
      </c>
      <c r="V3880" t="str">
        <f t="shared" si="424"/>
        <v>Jun</v>
      </c>
      <c r="W3880" t="str">
        <f t="shared" si="425"/>
        <v>2015</v>
      </c>
    </row>
    <row r="3881" spans="1:23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20"/>
        <v>0</v>
      </c>
      <c r="P3881" s="9">
        <f t="shared" si="421"/>
        <v>0</v>
      </c>
      <c r="Q3881" t="s">
        <v>8317</v>
      </c>
      <c r="R3881" t="s">
        <v>8359</v>
      </c>
      <c r="S3881" s="13">
        <f t="shared" si="422"/>
        <v>41999.652731481481</v>
      </c>
      <c r="T3881" s="14">
        <f t="shared" si="423"/>
        <v>42029.652731481481</v>
      </c>
      <c r="U3881" s="13" t="str">
        <f t="shared" si="424"/>
        <v>Dec</v>
      </c>
      <c r="V3881" t="str">
        <f t="shared" si="424"/>
        <v>Jan</v>
      </c>
      <c r="W3881" t="str">
        <f t="shared" si="425"/>
        <v>2014</v>
      </c>
    </row>
    <row r="3882" spans="1:23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20"/>
        <v>13.066666666666665</v>
      </c>
      <c r="P3882" s="9">
        <f t="shared" si="421"/>
        <v>57.647058823529413</v>
      </c>
      <c r="Q3882" t="s">
        <v>8317</v>
      </c>
      <c r="R3882" t="s">
        <v>8359</v>
      </c>
      <c r="S3882" s="13">
        <f t="shared" si="422"/>
        <v>41815.606712962959</v>
      </c>
      <c r="T3882" s="14">
        <f t="shared" si="423"/>
        <v>41850.75</v>
      </c>
      <c r="U3882" s="13" t="str">
        <f t="shared" si="424"/>
        <v>Jun</v>
      </c>
      <c r="V3882" t="str">
        <f t="shared" si="424"/>
        <v>Jul</v>
      </c>
      <c r="W3882" t="str">
        <f t="shared" si="425"/>
        <v>2014</v>
      </c>
    </row>
    <row r="3883" spans="1:23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20"/>
        <v>5</v>
      </c>
      <c r="P3883" s="9">
        <f t="shared" si="421"/>
        <v>25</v>
      </c>
      <c r="Q3883" t="s">
        <v>8317</v>
      </c>
      <c r="R3883" t="s">
        <v>8359</v>
      </c>
      <c r="S3883" s="13">
        <f t="shared" si="422"/>
        <v>42755.810173611106</v>
      </c>
      <c r="T3883" s="14">
        <f t="shared" si="423"/>
        <v>42785.810173611106</v>
      </c>
      <c r="U3883" s="13" t="str">
        <f t="shared" si="424"/>
        <v>Jan</v>
      </c>
      <c r="V3883" t="str">
        <f t="shared" si="424"/>
        <v>Feb</v>
      </c>
      <c r="W3883" t="str">
        <f t="shared" si="425"/>
        <v>2017</v>
      </c>
    </row>
    <row r="3884" spans="1:23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20"/>
        <v>0</v>
      </c>
      <c r="P3884" s="9">
        <f t="shared" si="421"/>
        <v>0</v>
      </c>
      <c r="Q3884" t="s">
        <v>8317</v>
      </c>
      <c r="R3884" t="s">
        <v>8359</v>
      </c>
      <c r="S3884" s="13">
        <f t="shared" si="422"/>
        <v>42373.77511574074</v>
      </c>
      <c r="T3884" s="14">
        <f t="shared" si="423"/>
        <v>42400.752083333333</v>
      </c>
      <c r="U3884" s="13" t="str">
        <f t="shared" si="424"/>
        <v>Jan</v>
      </c>
      <c r="V3884" t="str">
        <f t="shared" si="424"/>
        <v>Jan</v>
      </c>
      <c r="W3884" t="str">
        <f t="shared" si="425"/>
        <v>2016</v>
      </c>
    </row>
    <row r="3885" spans="1:23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20"/>
        <v>0</v>
      </c>
      <c r="P3885" s="9">
        <f t="shared" si="421"/>
        <v>0</v>
      </c>
      <c r="Q3885" t="s">
        <v>8317</v>
      </c>
      <c r="R3885" t="s">
        <v>8359</v>
      </c>
      <c r="S3885" s="13">
        <f t="shared" si="422"/>
        <v>41854.394317129627</v>
      </c>
      <c r="T3885" s="14">
        <f t="shared" si="423"/>
        <v>41884.394317129627</v>
      </c>
      <c r="U3885" s="13" t="str">
        <f t="shared" si="424"/>
        <v>Aug</v>
      </c>
      <c r="V3885" t="str">
        <f t="shared" si="424"/>
        <v>Sep</v>
      </c>
      <c r="W3885" t="str">
        <f t="shared" si="425"/>
        <v>2014</v>
      </c>
    </row>
    <row r="3886" spans="1:23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20"/>
        <v>0</v>
      </c>
      <c r="P3886" s="9">
        <f t="shared" si="421"/>
        <v>0</v>
      </c>
      <c r="Q3886" t="s">
        <v>8317</v>
      </c>
      <c r="R3886" t="s">
        <v>8359</v>
      </c>
      <c r="S3886" s="13">
        <f t="shared" si="422"/>
        <v>42065.583240740736</v>
      </c>
      <c r="T3886" s="14">
        <f t="shared" si="423"/>
        <v>42090.541574074072</v>
      </c>
      <c r="U3886" s="13" t="str">
        <f t="shared" si="424"/>
        <v>Mar</v>
      </c>
      <c r="V3886" t="str">
        <f t="shared" si="424"/>
        <v>Mar</v>
      </c>
      <c r="W3886" t="str">
        <f t="shared" si="425"/>
        <v>2015</v>
      </c>
    </row>
    <row r="3887" spans="1:23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20"/>
        <v>0</v>
      </c>
      <c r="P3887" s="9">
        <f t="shared" si="421"/>
        <v>0</v>
      </c>
      <c r="Q3887" t="s">
        <v>8317</v>
      </c>
      <c r="R3887" t="s">
        <v>8359</v>
      </c>
      <c r="S3887" s="13">
        <f t="shared" si="422"/>
        <v>42469.742951388886</v>
      </c>
      <c r="T3887" s="14">
        <f t="shared" si="423"/>
        <v>42499.742951388886</v>
      </c>
      <c r="U3887" s="13" t="str">
        <f t="shared" si="424"/>
        <v>Apr</v>
      </c>
      <c r="V3887" t="str">
        <f t="shared" si="424"/>
        <v>May</v>
      </c>
      <c r="W3887" t="str">
        <f t="shared" si="425"/>
        <v>2016</v>
      </c>
    </row>
    <row r="3888" spans="1:23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20"/>
        <v>0</v>
      </c>
      <c r="P3888" s="9">
        <f t="shared" si="421"/>
        <v>0</v>
      </c>
      <c r="Q3888" t="s">
        <v>8317</v>
      </c>
      <c r="R3888" t="s">
        <v>8359</v>
      </c>
      <c r="S3888" s="13">
        <f t="shared" si="422"/>
        <v>41954.019699074073</v>
      </c>
      <c r="T3888" s="14">
        <f t="shared" si="423"/>
        <v>41984.019699074073</v>
      </c>
      <c r="U3888" s="13" t="str">
        <f t="shared" si="424"/>
        <v>Nov</v>
      </c>
      <c r="V3888" t="str">
        <f t="shared" si="424"/>
        <v>Dec</v>
      </c>
      <c r="W3888" t="str">
        <f t="shared" si="425"/>
        <v>2014</v>
      </c>
    </row>
    <row r="3889" spans="1:23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20"/>
        <v>1.7500000000000002</v>
      </c>
      <c r="P3889" s="9">
        <f t="shared" si="421"/>
        <v>17.5</v>
      </c>
      <c r="Q3889" t="s">
        <v>8317</v>
      </c>
      <c r="R3889" t="s">
        <v>8359</v>
      </c>
      <c r="S3889" s="13">
        <f t="shared" si="422"/>
        <v>42079.649641203701</v>
      </c>
      <c r="T3889" s="14">
        <f t="shared" si="423"/>
        <v>42125.708333333336</v>
      </c>
      <c r="U3889" s="13" t="str">
        <f t="shared" si="424"/>
        <v>Mar</v>
      </c>
      <c r="V3889" t="str">
        <f t="shared" si="424"/>
        <v>May</v>
      </c>
      <c r="W3889" t="str">
        <f t="shared" si="425"/>
        <v>2015</v>
      </c>
    </row>
    <row r="3890" spans="1:23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20"/>
        <v>27.1</v>
      </c>
      <c r="P3890" s="9">
        <f t="shared" si="421"/>
        <v>38.714285714285715</v>
      </c>
      <c r="Q3890" t="s">
        <v>8317</v>
      </c>
      <c r="R3890" t="s">
        <v>8318</v>
      </c>
      <c r="S3890" s="13">
        <f t="shared" si="422"/>
        <v>42762.337476851848</v>
      </c>
      <c r="T3890" s="14">
        <f t="shared" si="423"/>
        <v>42792.337476851848</v>
      </c>
      <c r="U3890" s="13" t="str">
        <f t="shared" si="424"/>
        <v>Jan</v>
      </c>
      <c r="V3890" t="str">
        <f t="shared" si="424"/>
        <v>Feb</v>
      </c>
      <c r="W3890" t="str">
        <f t="shared" si="425"/>
        <v>2017</v>
      </c>
    </row>
    <row r="3891" spans="1:23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20"/>
        <v>1.4749999999999999</v>
      </c>
      <c r="P3891" s="9">
        <f t="shared" si="421"/>
        <v>13.111111111111111</v>
      </c>
      <c r="Q3891" t="s">
        <v>8317</v>
      </c>
      <c r="R3891" t="s">
        <v>8318</v>
      </c>
      <c r="S3891" s="13">
        <f t="shared" si="422"/>
        <v>41976.796643518515</v>
      </c>
      <c r="T3891" s="14">
        <f t="shared" si="423"/>
        <v>42008.768055555549</v>
      </c>
      <c r="U3891" s="13" t="str">
        <f t="shared" si="424"/>
        <v>Dec</v>
      </c>
      <c r="V3891" t="str">
        <f t="shared" si="424"/>
        <v>Jan</v>
      </c>
      <c r="W3891" t="str">
        <f t="shared" si="425"/>
        <v>2014</v>
      </c>
    </row>
    <row r="3892" spans="1:23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20"/>
        <v>16.826666666666668</v>
      </c>
      <c r="P3892" s="9">
        <f t="shared" si="421"/>
        <v>315.5</v>
      </c>
      <c r="Q3892" t="s">
        <v>8317</v>
      </c>
      <c r="R3892" t="s">
        <v>8318</v>
      </c>
      <c r="S3892" s="13">
        <f t="shared" si="422"/>
        <v>42171.55027777778</v>
      </c>
      <c r="T3892" s="14">
        <f t="shared" si="423"/>
        <v>42231.55027777778</v>
      </c>
      <c r="U3892" s="13" t="str">
        <f t="shared" si="424"/>
        <v>Jun</v>
      </c>
      <c r="V3892" t="str">
        <f t="shared" si="424"/>
        <v>Aug</v>
      </c>
      <c r="W3892" t="str">
        <f t="shared" si="425"/>
        <v>2015</v>
      </c>
    </row>
    <row r="3893" spans="1:23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20"/>
        <v>32.5</v>
      </c>
      <c r="P3893" s="9">
        <f t="shared" si="421"/>
        <v>37.142857142857146</v>
      </c>
      <c r="Q3893" t="s">
        <v>8317</v>
      </c>
      <c r="R3893" t="s">
        <v>8318</v>
      </c>
      <c r="S3893" s="13">
        <f t="shared" si="422"/>
        <v>42055.924120370364</v>
      </c>
      <c r="T3893" s="14">
        <f t="shared" si="423"/>
        <v>42085.999305555553</v>
      </c>
      <c r="U3893" s="13" t="str">
        <f t="shared" si="424"/>
        <v>Feb</v>
      </c>
      <c r="V3893" t="str">
        <f t="shared" si="424"/>
        <v>Mar</v>
      </c>
      <c r="W3893" t="str">
        <f t="shared" si="425"/>
        <v>2015</v>
      </c>
    </row>
    <row r="3894" spans="1:23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20"/>
        <v>0</v>
      </c>
      <c r="P3894" s="9">
        <f t="shared" si="421"/>
        <v>0</v>
      </c>
      <c r="Q3894" t="s">
        <v>8317</v>
      </c>
      <c r="R3894" t="s">
        <v>8318</v>
      </c>
      <c r="S3894" s="13">
        <f t="shared" si="422"/>
        <v>41867.443946759253</v>
      </c>
      <c r="T3894" s="14">
        <f t="shared" si="423"/>
        <v>41875.083333333328</v>
      </c>
      <c r="U3894" s="13" t="str">
        <f t="shared" si="424"/>
        <v>Aug</v>
      </c>
      <c r="V3894" t="str">
        <f t="shared" si="424"/>
        <v>Aug</v>
      </c>
      <c r="W3894" t="str">
        <f t="shared" si="425"/>
        <v>2014</v>
      </c>
    </row>
    <row r="3895" spans="1:23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20"/>
        <v>21.55</v>
      </c>
      <c r="P3895" s="9">
        <f t="shared" si="421"/>
        <v>128.27380952380952</v>
      </c>
      <c r="Q3895" t="s">
        <v>8317</v>
      </c>
      <c r="R3895" t="s">
        <v>8318</v>
      </c>
      <c r="S3895" s="13">
        <f t="shared" si="422"/>
        <v>41779.449537037035</v>
      </c>
      <c r="T3895" s="14">
        <f t="shared" si="423"/>
        <v>41821.041666666664</v>
      </c>
      <c r="U3895" s="13" t="str">
        <f t="shared" si="424"/>
        <v>May</v>
      </c>
      <c r="V3895" t="str">
        <f t="shared" si="424"/>
        <v>Jul</v>
      </c>
      <c r="W3895" t="str">
        <f t="shared" si="425"/>
        <v>2014</v>
      </c>
    </row>
    <row r="3896" spans="1:23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20"/>
        <v>3.4666666666666663</v>
      </c>
      <c r="P3896" s="9">
        <f t="shared" si="421"/>
        <v>47.272727272727273</v>
      </c>
      <c r="Q3896" t="s">
        <v>8317</v>
      </c>
      <c r="R3896" t="s">
        <v>8318</v>
      </c>
      <c r="S3896" s="13">
        <f t="shared" si="422"/>
        <v>42679.750138888885</v>
      </c>
      <c r="T3896" s="14">
        <f t="shared" si="423"/>
        <v>42709.999305555553</v>
      </c>
      <c r="U3896" s="13" t="str">
        <f t="shared" si="424"/>
        <v>Nov</v>
      </c>
      <c r="V3896" t="str">
        <f t="shared" si="424"/>
        <v>Dec</v>
      </c>
      <c r="W3896" t="str">
        <f t="shared" si="425"/>
        <v>2016</v>
      </c>
    </row>
    <row r="3897" spans="1:23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20"/>
        <v>5</v>
      </c>
      <c r="P3897" s="9">
        <f t="shared" si="421"/>
        <v>50</v>
      </c>
      <c r="Q3897" t="s">
        <v>8317</v>
      </c>
      <c r="R3897" t="s">
        <v>8318</v>
      </c>
      <c r="S3897" s="13">
        <f t="shared" si="422"/>
        <v>42032.041875000003</v>
      </c>
      <c r="T3897" s="14">
        <f t="shared" si="423"/>
        <v>42063.041875000003</v>
      </c>
      <c r="U3897" s="13" t="str">
        <f t="shared" si="424"/>
        <v>Jan</v>
      </c>
      <c r="V3897" t="str">
        <f t="shared" si="424"/>
        <v>Feb</v>
      </c>
      <c r="W3897" t="str">
        <f t="shared" si="425"/>
        <v>2015</v>
      </c>
    </row>
    <row r="3898" spans="1:23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20"/>
        <v>10.625</v>
      </c>
      <c r="P3898" s="9">
        <f t="shared" si="421"/>
        <v>42.5</v>
      </c>
      <c r="Q3898" t="s">
        <v>8317</v>
      </c>
      <c r="R3898" t="s">
        <v>8318</v>
      </c>
      <c r="S3898" s="13">
        <f t="shared" si="422"/>
        <v>41792.983541666668</v>
      </c>
      <c r="T3898" s="14">
        <f t="shared" si="423"/>
        <v>41806.983541666668</v>
      </c>
      <c r="U3898" s="13" t="str">
        <f t="shared" si="424"/>
        <v>Jun</v>
      </c>
      <c r="V3898" t="str">
        <f t="shared" si="424"/>
        <v>Jun</v>
      </c>
      <c r="W3898" t="str">
        <f t="shared" si="425"/>
        <v>2014</v>
      </c>
    </row>
    <row r="3899" spans="1:23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20"/>
        <v>17.599999999999998</v>
      </c>
      <c r="P3899" s="9">
        <f t="shared" si="421"/>
        <v>44</v>
      </c>
      <c r="Q3899" t="s">
        <v>8317</v>
      </c>
      <c r="R3899" t="s">
        <v>8318</v>
      </c>
      <c r="S3899" s="13">
        <f t="shared" si="422"/>
        <v>41982.665312499994</v>
      </c>
      <c r="T3899" s="14">
        <f t="shared" si="423"/>
        <v>42012.665312499994</v>
      </c>
      <c r="U3899" s="13" t="str">
        <f t="shared" si="424"/>
        <v>Dec</v>
      </c>
      <c r="V3899" t="str">
        <f t="shared" si="424"/>
        <v>Jan</v>
      </c>
      <c r="W3899" t="str">
        <f t="shared" si="425"/>
        <v>2014</v>
      </c>
    </row>
    <row r="3900" spans="1:23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20"/>
        <v>32.56</v>
      </c>
      <c r="P3900" s="9">
        <f t="shared" si="421"/>
        <v>50.875</v>
      </c>
      <c r="Q3900" t="s">
        <v>8317</v>
      </c>
      <c r="R3900" t="s">
        <v>8318</v>
      </c>
      <c r="S3900" s="13">
        <f t="shared" si="422"/>
        <v>42193.273958333331</v>
      </c>
      <c r="T3900" s="14">
        <f t="shared" si="423"/>
        <v>42233.458333333336</v>
      </c>
      <c r="U3900" s="13" t="str">
        <f t="shared" si="424"/>
        <v>Jul</v>
      </c>
      <c r="V3900" t="str">
        <f t="shared" si="424"/>
        <v>Aug</v>
      </c>
      <c r="W3900" t="str">
        <f t="shared" si="425"/>
        <v>2015</v>
      </c>
    </row>
    <row r="3901" spans="1:23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20"/>
        <v>1.25</v>
      </c>
      <c r="P3901" s="9">
        <f t="shared" si="421"/>
        <v>62.5</v>
      </c>
      <c r="Q3901" t="s">
        <v>8317</v>
      </c>
      <c r="R3901" t="s">
        <v>8318</v>
      </c>
      <c r="S3901" s="13">
        <f t="shared" si="422"/>
        <v>41843.566678240742</v>
      </c>
      <c r="T3901" s="14">
        <f t="shared" si="423"/>
        <v>41863.566678240742</v>
      </c>
      <c r="U3901" s="13" t="str">
        <f t="shared" si="424"/>
        <v>Jul</v>
      </c>
      <c r="V3901" t="str">
        <f t="shared" si="424"/>
        <v>Aug</v>
      </c>
      <c r="W3901" t="str">
        <f t="shared" si="425"/>
        <v>2014</v>
      </c>
    </row>
    <row r="3902" spans="1:23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20"/>
        <v>5.4</v>
      </c>
      <c r="P3902" s="9">
        <f t="shared" si="421"/>
        <v>27</v>
      </c>
      <c r="Q3902" t="s">
        <v>8317</v>
      </c>
      <c r="R3902" t="s">
        <v>8318</v>
      </c>
      <c r="S3902" s="13">
        <f t="shared" si="422"/>
        <v>42135.884155092594</v>
      </c>
      <c r="T3902" s="14">
        <f t="shared" si="423"/>
        <v>42165.884155092594</v>
      </c>
      <c r="U3902" s="13" t="str">
        <f t="shared" si="424"/>
        <v>May</v>
      </c>
      <c r="V3902" t="str">
        <f t="shared" si="424"/>
        <v>Jun</v>
      </c>
      <c r="W3902" t="str">
        <f t="shared" si="425"/>
        <v>2015</v>
      </c>
    </row>
    <row r="3903" spans="1:23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20"/>
        <v>0.83333333333333337</v>
      </c>
      <c r="P3903" s="9">
        <f t="shared" si="421"/>
        <v>25</v>
      </c>
      <c r="Q3903" t="s">
        <v>8317</v>
      </c>
      <c r="R3903" t="s">
        <v>8318</v>
      </c>
      <c r="S3903" s="13">
        <f t="shared" ref="S3903:S3966" si="426">(J3903/86400)+25569+(-5/24)</f>
        <v>42317.618043981478</v>
      </c>
      <c r="T3903" s="14">
        <f t="shared" ref="T3903:T3966" si="427">(I3903/86400)+25569+(-5/24)</f>
        <v>42357.618043981478</v>
      </c>
      <c r="U3903" s="13" t="str">
        <f t="shared" si="424"/>
        <v>Nov</v>
      </c>
      <c r="V3903" t="str">
        <f t="shared" si="424"/>
        <v>Dec</v>
      </c>
      <c r="W3903" t="str">
        <f t="shared" si="425"/>
        <v>2015</v>
      </c>
    </row>
    <row r="3904" spans="1:23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20"/>
        <v>48.833333333333336</v>
      </c>
      <c r="P3904" s="9">
        <f t="shared" si="421"/>
        <v>47.258064516129032</v>
      </c>
      <c r="Q3904" t="s">
        <v>8317</v>
      </c>
      <c r="R3904" t="s">
        <v>8318</v>
      </c>
      <c r="S3904" s="13">
        <f t="shared" si="426"/>
        <v>42663.259745370371</v>
      </c>
      <c r="T3904" s="14">
        <f t="shared" si="427"/>
        <v>42688.301412037035</v>
      </c>
      <c r="U3904" s="13" t="str">
        <f t="shared" si="424"/>
        <v>Oct</v>
      </c>
      <c r="V3904" t="str">
        <f t="shared" si="424"/>
        <v>Nov</v>
      </c>
      <c r="W3904" t="str">
        <f t="shared" si="425"/>
        <v>2016</v>
      </c>
    </row>
    <row r="3905" spans="1:23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20"/>
        <v>0</v>
      </c>
      <c r="P3905" s="9">
        <f t="shared" si="421"/>
        <v>0</v>
      </c>
      <c r="Q3905" t="s">
        <v>8317</v>
      </c>
      <c r="R3905" t="s">
        <v>8318</v>
      </c>
      <c r="S3905" s="13">
        <f t="shared" si="426"/>
        <v>42185.802835648145</v>
      </c>
      <c r="T3905" s="14">
        <f t="shared" si="427"/>
        <v>42230.609722222223</v>
      </c>
      <c r="U3905" s="13" t="str">
        <f t="shared" si="424"/>
        <v>Jun</v>
      </c>
      <c r="V3905" t="str">
        <f t="shared" si="424"/>
        <v>Aug</v>
      </c>
      <c r="W3905" t="str">
        <f t="shared" si="425"/>
        <v>2015</v>
      </c>
    </row>
    <row r="3906" spans="1:23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20"/>
        <v>0.03</v>
      </c>
      <c r="P3906" s="9">
        <f t="shared" si="421"/>
        <v>1.5</v>
      </c>
      <c r="Q3906" t="s">
        <v>8317</v>
      </c>
      <c r="R3906" t="s">
        <v>8318</v>
      </c>
      <c r="S3906" s="13">
        <f t="shared" si="426"/>
        <v>42095.020833333336</v>
      </c>
      <c r="T3906" s="14">
        <f t="shared" si="427"/>
        <v>42109.00277777778</v>
      </c>
      <c r="U3906" s="13" t="str">
        <f t="shared" si="424"/>
        <v>Apr</v>
      </c>
      <c r="V3906" t="str">
        <f t="shared" si="424"/>
        <v>Apr</v>
      </c>
      <c r="W3906" t="str">
        <f t="shared" si="425"/>
        <v>2015</v>
      </c>
    </row>
    <row r="3907" spans="1:23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28">(E3907/D3907)*100</f>
        <v>11.533333333333333</v>
      </c>
      <c r="P3907" s="9">
        <f t="shared" ref="P3907:P3970" si="429">IFERROR(E3907/L3907,0)</f>
        <v>24.714285714285715</v>
      </c>
      <c r="Q3907" t="s">
        <v>8317</v>
      </c>
      <c r="R3907" t="s">
        <v>8318</v>
      </c>
      <c r="S3907" s="13">
        <f t="shared" si="426"/>
        <v>42124.415543981479</v>
      </c>
      <c r="T3907" s="14">
        <f t="shared" si="427"/>
        <v>42166.749999999993</v>
      </c>
      <c r="U3907" s="13" t="str">
        <f t="shared" ref="U3907:V3970" si="430">TEXT((S3907),"mmm")</f>
        <v>Apr</v>
      </c>
      <c r="V3907" t="str">
        <f t="shared" si="430"/>
        <v>Jun</v>
      </c>
      <c r="W3907" t="str">
        <f t="shared" ref="W3907:W3970" si="431">TEXT((S3907),"yyyy")</f>
        <v>2015</v>
      </c>
    </row>
    <row r="3908" spans="1:23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28"/>
        <v>67.333333333333329</v>
      </c>
      <c r="P3908" s="9">
        <f t="shared" si="429"/>
        <v>63.125</v>
      </c>
      <c r="Q3908" t="s">
        <v>8317</v>
      </c>
      <c r="R3908" t="s">
        <v>8318</v>
      </c>
      <c r="S3908" s="13">
        <f t="shared" si="426"/>
        <v>42143.709409722222</v>
      </c>
      <c r="T3908" s="14">
        <f t="shared" si="427"/>
        <v>42181.350694444445</v>
      </c>
      <c r="U3908" s="13" t="str">
        <f t="shared" si="430"/>
        <v>May</v>
      </c>
      <c r="V3908" t="str">
        <f t="shared" si="430"/>
        <v>Jun</v>
      </c>
      <c r="W3908" t="str">
        <f t="shared" si="431"/>
        <v>2015</v>
      </c>
    </row>
    <row r="3909" spans="1:23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28"/>
        <v>15.299999999999999</v>
      </c>
      <c r="P3909" s="9">
        <f t="shared" si="429"/>
        <v>38.25</v>
      </c>
      <c r="Q3909" t="s">
        <v>8317</v>
      </c>
      <c r="R3909" t="s">
        <v>8318</v>
      </c>
      <c r="S3909" s="13">
        <f t="shared" si="426"/>
        <v>41906.611180555556</v>
      </c>
      <c r="T3909" s="14">
        <f t="shared" si="427"/>
        <v>41938.630555555552</v>
      </c>
      <c r="U3909" s="13" t="str">
        <f t="shared" si="430"/>
        <v>Sep</v>
      </c>
      <c r="V3909" t="str">
        <f t="shared" si="430"/>
        <v>Oct</v>
      </c>
      <c r="W3909" t="str">
        <f t="shared" si="431"/>
        <v>2014</v>
      </c>
    </row>
    <row r="3910" spans="1:23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28"/>
        <v>8.6666666666666679</v>
      </c>
      <c r="P3910" s="9">
        <f t="shared" si="429"/>
        <v>16.25</v>
      </c>
      <c r="Q3910" t="s">
        <v>8317</v>
      </c>
      <c r="R3910" t="s">
        <v>8318</v>
      </c>
      <c r="S3910" s="13">
        <f t="shared" si="426"/>
        <v>41833.927037037036</v>
      </c>
      <c r="T3910" s="14">
        <f t="shared" si="427"/>
        <v>41848.927037037036</v>
      </c>
      <c r="U3910" s="13" t="str">
        <f t="shared" si="430"/>
        <v>Jul</v>
      </c>
      <c r="V3910" t="str">
        <f t="shared" si="430"/>
        <v>Jul</v>
      </c>
      <c r="W3910" t="str">
        <f t="shared" si="431"/>
        <v>2014</v>
      </c>
    </row>
    <row r="3911" spans="1:23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28"/>
        <v>0.22499999999999998</v>
      </c>
      <c r="P3911" s="9">
        <f t="shared" si="429"/>
        <v>33.75</v>
      </c>
      <c r="Q3911" t="s">
        <v>8317</v>
      </c>
      <c r="R3911" t="s">
        <v>8318</v>
      </c>
      <c r="S3911" s="13">
        <f t="shared" si="426"/>
        <v>41863.150949074072</v>
      </c>
      <c r="T3911" s="14">
        <f t="shared" si="427"/>
        <v>41893.150949074072</v>
      </c>
      <c r="U3911" s="13" t="str">
        <f t="shared" si="430"/>
        <v>Aug</v>
      </c>
      <c r="V3911" t="str">
        <f t="shared" si="430"/>
        <v>Sep</v>
      </c>
      <c r="W3911" t="str">
        <f t="shared" si="431"/>
        <v>2014</v>
      </c>
    </row>
    <row r="3912" spans="1:23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28"/>
        <v>3.0833333333333335</v>
      </c>
      <c r="P3912" s="9">
        <f t="shared" si="429"/>
        <v>61.666666666666664</v>
      </c>
      <c r="Q3912" t="s">
        <v>8317</v>
      </c>
      <c r="R3912" t="s">
        <v>8318</v>
      </c>
      <c r="S3912" s="13">
        <f t="shared" si="426"/>
        <v>42224.548576388886</v>
      </c>
      <c r="T3912" s="14">
        <f t="shared" si="427"/>
        <v>42254.548576388886</v>
      </c>
      <c r="U3912" s="13" t="str">
        <f t="shared" si="430"/>
        <v>Aug</v>
      </c>
      <c r="V3912" t="str">
        <f t="shared" si="430"/>
        <v>Sep</v>
      </c>
      <c r="W3912" t="str">
        <f t="shared" si="431"/>
        <v>2015</v>
      </c>
    </row>
    <row r="3913" spans="1:23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28"/>
        <v>37.412500000000001</v>
      </c>
      <c r="P3913" s="9">
        <f t="shared" si="429"/>
        <v>83.138888888888886</v>
      </c>
      <c r="Q3913" t="s">
        <v>8317</v>
      </c>
      <c r="R3913" t="s">
        <v>8318</v>
      </c>
      <c r="S3913" s="13">
        <f t="shared" si="426"/>
        <v>41939.603900462964</v>
      </c>
      <c r="T3913" s="14">
        <f t="shared" si="427"/>
        <v>41969.645567129628</v>
      </c>
      <c r="U3913" s="13" t="str">
        <f t="shared" si="430"/>
        <v>Oct</v>
      </c>
      <c r="V3913" t="str">
        <f t="shared" si="430"/>
        <v>Nov</v>
      </c>
      <c r="W3913" t="str">
        <f t="shared" si="431"/>
        <v>2014</v>
      </c>
    </row>
    <row r="3914" spans="1:23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28"/>
        <v>6.6666666666666671E-3</v>
      </c>
      <c r="P3914" s="9">
        <f t="shared" si="429"/>
        <v>1</v>
      </c>
      <c r="Q3914" t="s">
        <v>8317</v>
      </c>
      <c r="R3914" t="s">
        <v>8318</v>
      </c>
      <c r="S3914" s="13">
        <f t="shared" si="426"/>
        <v>42059.061689814807</v>
      </c>
      <c r="T3914" s="14">
        <f t="shared" si="427"/>
        <v>42118.982638888883</v>
      </c>
      <c r="U3914" s="13" t="str">
        <f t="shared" si="430"/>
        <v>Feb</v>
      </c>
      <c r="V3914" t="str">
        <f t="shared" si="430"/>
        <v>Apr</v>
      </c>
      <c r="W3914" t="str">
        <f t="shared" si="431"/>
        <v>2015</v>
      </c>
    </row>
    <row r="3915" spans="1:23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28"/>
        <v>10</v>
      </c>
      <c r="P3915" s="9">
        <f t="shared" si="429"/>
        <v>142.85714285714286</v>
      </c>
      <c r="Q3915" t="s">
        <v>8317</v>
      </c>
      <c r="R3915" t="s">
        <v>8318</v>
      </c>
      <c r="S3915" s="13">
        <f t="shared" si="426"/>
        <v>42308.002881944441</v>
      </c>
      <c r="T3915" s="14">
        <f t="shared" si="427"/>
        <v>42338.044548611106</v>
      </c>
      <c r="U3915" s="13" t="str">
        <f t="shared" si="430"/>
        <v>Oct</v>
      </c>
      <c r="V3915" t="str">
        <f t="shared" si="430"/>
        <v>Nov</v>
      </c>
      <c r="W3915" t="str">
        <f t="shared" si="431"/>
        <v>2015</v>
      </c>
    </row>
    <row r="3916" spans="1:23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28"/>
        <v>36.36</v>
      </c>
      <c r="P3916" s="9">
        <f t="shared" si="429"/>
        <v>33.666666666666664</v>
      </c>
      <c r="Q3916" t="s">
        <v>8317</v>
      </c>
      <c r="R3916" t="s">
        <v>8318</v>
      </c>
      <c r="S3916" s="13">
        <f t="shared" si="426"/>
        <v>42114.610601851855</v>
      </c>
      <c r="T3916" s="14">
        <f t="shared" si="427"/>
        <v>42134.749305555553</v>
      </c>
      <c r="U3916" s="13" t="str">
        <f t="shared" si="430"/>
        <v>Apr</v>
      </c>
      <c r="V3916" t="str">
        <f t="shared" si="430"/>
        <v>May</v>
      </c>
      <c r="W3916" t="str">
        <f t="shared" si="431"/>
        <v>2015</v>
      </c>
    </row>
    <row r="3917" spans="1:23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28"/>
        <v>0.33333333333333337</v>
      </c>
      <c r="P3917" s="9">
        <f t="shared" si="429"/>
        <v>5</v>
      </c>
      <c r="Q3917" t="s">
        <v>8317</v>
      </c>
      <c r="R3917" t="s">
        <v>8318</v>
      </c>
      <c r="S3917" s="13">
        <f t="shared" si="426"/>
        <v>42492.776724537034</v>
      </c>
      <c r="T3917" s="14">
        <f t="shared" si="427"/>
        <v>42522.776724537034</v>
      </c>
      <c r="U3917" s="13" t="str">
        <f t="shared" si="430"/>
        <v>May</v>
      </c>
      <c r="V3917" t="str">
        <f t="shared" si="430"/>
        <v>Jun</v>
      </c>
      <c r="W3917" t="str">
        <f t="shared" si="431"/>
        <v>2016</v>
      </c>
    </row>
    <row r="3918" spans="1:23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28"/>
        <v>0</v>
      </c>
      <c r="P3918" s="9">
        <f t="shared" si="429"/>
        <v>0</v>
      </c>
      <c r="Q3918" t="s">
        <v>8317</v>
      </c>
      <c r="R3918" t="s">
        <v>8318</v>
      </c>
      <c r="S3918" s="13">
        <f t="shared" si="426"/>
        <v>42494.263333333329</v>
      </c>
      <c r="T3918" s="14">
        <f t="shared" si="427"/>
        <v>42524.263333333329</v>
      </c>
      <c r="U3918" s="13" t="str">
        <f t="shared" si="430"/>
        <v>May</v>
      </c>
      <c r="V3918" t="str">
        <f t="shared" si="430"/>
        <v>Jun</v>
      </c>
      <c r="W3918" t="str">
        <f t="shared" si="431"/>
        <v>2016</v>
      </c>
    </row>
    <row r="3919" spans="1:23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28"/>
        <v>0.2857142857142857</v>
      </c>
      <c r="P3919" s="9">
        <f t="shared" si="429"/>
        <v>10</v>
      </c>
      <c r="Q3919" t="s">
        <v>8317</v>
      </c>
      <c r="R3919" t="s">
        <v>8318</v>
      </c>
      <c r="S3919" s="13">
        <f t="shared" si="426"/>
        <v>41863.318993055553</v>
      </c>
      <c r="T3919" s="14">
        <f t="shared" si="427"/>
        <v>41893.318993055553</v>
      </c>
      <c r="U3919" s="13" t="str">
        <f t="shared" si="430"/>
        <v>Aug</v>
      </c>
      <c r="V3919" t="str">
        <f t="shared" si="430"/>
        <v>Sep</v>
      </c>
      <c r="W3919" t="str">
        <f t="shared" si="431"/>
        <v>2014</v>
      </c>
    </row>
    <row r="3920" spans="1:23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28"/>
        <v>0.2</v>
      </c>
      <c r="P3920" s="9">
        <f t="shared" si="429"/>
        <v>40</v>
      </c>
      <c r="Q3920" t="s">
        <v>8317</v>
      </c>
      <c r="R3920" t="s">
        <v>8318</v>
      </c>
      <c r="S3920" s="13">
        <f t="shared" si="426"/>
        <v>41843.456284722219</v>
      </c>
      <c r="T3920" s="14">
        <f t="shared" si="427"/>
        <v>41855.458333333328</v>
      </c>
      <c r="U3920" s="13" t="str">
        <f t="shared" si="430"/>
        <v>Jul</v>
      </c>
      <c r="V3920" t="str">
        <f t="shared" si="430"/>
        <v>Aug</v>
      </c>
      <c r="W3920" t="str">
        <f t="shared" si="431"/>
        <v>2014</v>
      </c>
    </row>
    <row r="3921" spans="1:23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28"/>
        <v>1.7999999999999998</v>
      </c>
      <c r="P3921" s="9">
        <f t="shared" si="429"/>
        <v>30</v>
      </c>
      <c r="Q3921" t="s">
        <v>8317</v>
      </c>
      <c r="R3921" t="s">
        <v>8318</v>
      </c>
      <c r="S3921" s="13">
        <f t="shared" si="426"/>
        <v>42358.476539351854</v>
      </c>
      <c r="T3921" s="14">
        <f t="shared" si="427"/>
        <v>42386.791666666664</v>
      </c>
      <c r="U3921" s="13" t="str">
        <f t="shared" si="430"/>
        <v>Dec</v>
      </c>
      <c r="V3921" t="str">
        <f t="shared" si="430"/>
        <v>Jan</v>
      </c>
      <c r="W3921" t="str">
        <f t="shared" si="431"/>
        <v>2015</v>
      </c>
    </row>
    <row r="3922" spans="1:23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28"/>
        <v>5.4</v>
      </c>
      <c r="P3922" s="9">
        <f t="shared" si="429"/>
        <v>45</v>
      </c>
      <c r="Q3922" t="s">
        <v>8317</v>
      </c>
      <c r="R3922" t="s">
        <v>8318</v>
      </c>
      <c r="S3922" s="13">
        <f t="shared" si="426"/>
        <v>42657.178935185184</v>
      </c>
      <c r="T3922" s="14">
        <f t="shared" si="427"/>
        <v>42687.220601851848</v>
      </c>
      <c r="U3922" s="13" t="str">
        <f t="shared" si="430"/>
        <v>Oct</v>
      </c>
      <c r="V3922" t="str">
        <f t="shared" si="430"/>
        <v>Nov</v>
      </c>
      <c r="W3922" t="str">
        <f t="shared" si="431"/>
        <v>2016</v>
      </c>
    </row>
    <row r="3923" spans="1:23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28"/>
        <v>0</v>
      </c>
      <c r="P3923" s="9">
        <f t="shared" si="429"/>
        <v>0</v>
      </c>
      <c r="Q3923" t="s">
        <v>8317</v>
      </c>
      <c r="R3923" t="s">
        <v>8318</v>
      </c>
      <c r="S3923" s="13">
        <f t="shared" si="426"/>
        <v>41926.333969907406</v>
      </c>
      <c r="T3923" s="14">
        <f t="shared" si="427"/>
        <v>41938.541666666664</v>
      </c>
      <c r="U3923" s="13" t="str">
        <f t="shared" si="430"/>
        <v>Oct</v>
      </c>
      <c r="V3923" t="str">
        <f t="shared" si="430"/>
        <v>Oct</v>
      </c>
      <c r="W3923" t="str">
        <f t="shared" si="431"/>
        <v>2014</v>
      </c>
    </row>
    <row r="3924" spans="1:23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28"/>
        <v>8.1333333333333329</v>
      </c>
      <c r="P3924" s="9">
        <f t="shared" si="429"/>
        <v>10.166666666666666</v>
      </c>
      <c r="Q3924" t="s">
        <v>8317</v>
      </c>
      <c r="R3924" t="s">
        <v>8318</v>
      </c>
      <c r="S3924" s="13">
        <f t="shared" si="426"/>
        <v>42020.560300925928</v>
      </c>
      <c r="T3924" s="14">
        <f t="shared" si="427"/>
        <v>42065.749999999993</v>
      </c>
      <c r="U3924" s="13" t="str">
        <f t="shared" si="430"/>
        <v>Jan</v>
      </c>
      <c r="V3924" t="str">
        <f t="shared" si="430"/>
        <v>Mar</v>
      </c>
      <c r="W3924" t="str">
        <f t="shared" si="431"/>
        <v>2015</v>
      </c>
    </row>
    <row r="3925" spans="1:23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28"/>
        <v>12.034782608695652</v>
      </c>
      <c r="P3925" s="9">
        <f t="shared" si="429"/>
        <v>81.411764705882348</v>
      </c>
      <c r="Q3925" t="s">
        <v>8317</v>
      </c>
      <c r="R3925" t="s">
        <v>8318</v>
      </c>
      <c r="S3925" s="13">
        <f t="shared" si="426"/>
        <v>42075.771655092591</v>
      </c>
      <c r="T3925" s="14">
        <f t="shared" si="427"/>
        <v>42103.771655092591</v>
      </c>
      <c r="U3925" s="13" t="str">
        <f t="shared" si="430"/>
        <v>Mar</v>
      </c>
      <c r="V3925" t="str">
        <f t="shared" si="430"/>
        <v>Apr</v>
      </c>
      <c r="W3925" t="str">
        <f t="shared" si="431"/>
        <v>2015</v>
      </c>
    </row>
    <row r="3926" spans="1:23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28"/>
        <v>15.266666666666667</v>
      </c>
      <c r="P3926" s="9">
        <f t="shared" si="429"/>
        <v>57.25</v>
      </c>
      <c r="Q3926" t="s">
        <v>8317</v>
      </c>
      <c r="R3926" t="s">
        <v>8318</v>
      </c>
      <c r="S3926" s="13">
        <f t="shared" si="426"/>
        <v>41786.751412037032</v>
      </c>
      <c r="T3926" s="14">
        <f t="shared" si="427"/>
        <v>41816.751412037032</v>
      </c>
      <c r="U3926" s="13" t="str">
        <f t="shared" si="430"/>
        <v>May</v>
      </c>
      <c r="V3926" t="str">
        <f t="shared" si="430"/>
        <v>Jun</v>
      </c>
      <c r="W3926" t="str">
        <f t="shared" si="431"/>
        <v>2014</v>
      </c>
    </row>
    <row r="3927" spans="1:23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28"/>
        <v>10</v>
      </c>
      <c r="P3927" s="9">
        <f t="shared" si="429"/>
        <v>5</v>
      </c>
      <c r="Q3927" t="s">
        <v>8317</v>
      </c>
      <c r="R3927" t="s">
        <v>8318</v>
      </c>
      <c r="S3927" s="13">
        <f t="shared" si="426"/>
        <v>41820.662488425922</v>
      </c>
      <c r="T3927" s="14">
        <f t="shared" si="427"/>
        <v>41850.662488425922</v>
      </c>
      <c r="U3927" s="13" t="str">
        <f t="shared" si="430"/>
        <v>Jun</v>
      </c>
      <c r="V3927" t="str">
        <f t="shared" si="430"/>
        <v>Jul</v>
      </c>
      <c r="W3927" t="str">
        <f t="shared" si="431"/>
        <v>2014</v>
      </c>
    </row>
    <row r="3928" spans="1:23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28"/>
        <v>0.3</v>
      </c>
      <c r="P3928" s="9">
        <f t="shared" si="429"/>
        <v>15</v>
      </c>
      <c r="Q3928" t="s">
        <v>8317</v>
      </c>
      <c r="R3928" t="s">
        <v>8318</v>
      </c>
      <c r="S3928" s="13">
        <f t="shared" si="426"/>
        <v>41969.876712962963</v>
      </c>
      <c r="T3928" s="14">
        <f t="shared" si="427"/>
        <v>41999.876712962963</v>
      </c>
      <c r="U3928" s="13" t="str">
        <f t="shared" si="430"/>
        <v>Nov</v>
      </c>
      <c r="V3928" t="str">
        <f t="shared" si="430"/>
        <v>Dec</v>
      </c>
      <c r="W3928" t="str">
        <f t="shared" si="431"/>
        <v>2014</v>
      </c>
    </row>
    <row r="3929" spans="1:23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28"/>
        <v>1</v>
      </c>
      <c r="P3929" s="9">
        <f t="shared" si="429"/>
        <v>12.5</v>
      </c>
      <c r="Q3929" t="s">
        <v>8317</v>
      </c>
      <c r="R3929" t="s">
        <v>8318</v>
      </c>
      <c r="S3929" s="13">
        <f t="shared" si="426"/>
        <v>41830.059074074074</v>
      </c>
      <c r="T3929" s="14">
        <f t="shared" si="427"/>
        <v>41860.059074074074</v>
      </c>
      <c r="U3929" s="13" t="str">
        <f t="shared" si="430"/>
        <v>Jul</v>
      </c>
      <c r="V3929" t="str">
        <f t="shared" si="430"/>
        <v>Aug</v>
      </c>
      <c r="W3929" t="str">
        <f t="shared" si="431"/>
        <v>2014</v>
      </c>
    </row>
    <row r="3930" spans="1:23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28"/>
        <v>13.020000000000001</v>
      </c>
      <c r="P3930" s="9">
        <f t="shared" si="429"/>
        <v>93</v>
      </c>
      <c r="Q3930" t="s">
        <v>8317</v>
      </c>
      <c r="R3930" t="s">
        <v>8318</v>
      </c>
      <c r="S3930" s="13">
        <f t="shared" si="426"/>
        <v>42265.474849537037</v>
      </c>
      <c r="T3930" s="14">
        <f t="shared" si="427"/>
        <v>42292.999305555553</v>
      </c>
      <c r="U3930" s="13" t="str">
        <f t="shared" si="430"/>
        <v>Sep</v>
      </c>
      <c r="V3930" t="str">
        <f t="shared" si="430"/>
        <v>Oct</v>
      </c>
      <c r="W3930" t="str">
        <f t="shared" si="431"/>
        <v>2015</v>
      </c>
    </row>
    <row r="3931" spans="1:23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28"/>
        <v>2.2650000000000001</v>
      </c>
      <c r="P3931" s="9">
        <f t="shared" si="429"/>
        <v>32.357142857142854</v>
      </c>
      <c r="Q3931" t="s">
        <v>8317</v>
      </c>
      <c r="R3931" t="s">
        <v>8318</v>
      </c>
      <c r="S3931" s="13">
        <f t="shared" si="426"/>
        <v>42601.618807870364</v>
      </c>
      <c r="T3931" s="14">
        <f t="shared" si="427"/>
        <v>42631.618807870364</v>
      </c>
      <c r="U3931" s="13" t="str">
        <f t="shared" si="430"/>
        <v>Aug</v>
      </c>
      <c r="V3931" t="str">
        <f t="shared" si="430"/>
        <v>Sep</v>
      </c>
      <c r="W3931" t="str">
        <f t="shared" si="431"/>
        <v>2016</v>
      </c>
    </row>
    <row r="3932" spans="1:23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28"/>
        <v>0</v>
      </c>
      <c r="P3932" s="9">
        <f t="shared" si="429"/>
        <v>0</v>
      </c>
      <c r="Q3932" t="s">
        <v>8317</v>
      </c>
      <c r="R3932" t="s">
        <v>8318</v>
      </c>
      <c r="S3932" s="13">
        <f t="shared" si="426"/>
        <v>42433.13041666666</v>
      </c>
      <c r="T3932" s="14">
        <f t="shared" si="427"/>
        <v>42461.041666666664</v>
      </c>
      <c r="U3932" s="13" t="str">
        <f t="shared" si="430"/>
        <v>Mar</v>
      </c>
      <c r="V3932" t="str">
        <f t="shared" si="430"/>
        <v>Apr</v>
      </c>
      <c r="W3932" t="str">
        <f t="shared" si="431"/>
        <v>2016</v>
      </c>
    </row>
    <row r="3933" spans="1:23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28"/>
        <v>0</v>
      </c>
      <c r="P3933" s="9">
        <f t="shared" si="429"/>
        <v>0</v>
      </c>
      <c r="Q3933" t="s">
        <v>8317</v>
      </c>
      <c r="R3933" t="s">
        <v>8318</v>
      </c>
      <c r="S3933" s="13">
        <f t="shared" si="426"/>
        <v>42227.943368055552</v>
      </c>
      <c r="T3933" s="14">
        <f t="shared" si="427"/>
        <v>42252.943368055552</v>
      </c>
      <c r="U3933" s="13" t="str">
        <f t="shared" si="430"/>
        <v>Aug</v>
      </c>
      <c r="V3933" t="str">
        <f t="shared" si="430"/>
        <v>Sep</v>
      </c>
      <c r="W3933" t="str">
        <f t="shared" si="431"/>
        <v>2015</v>
      </c>
    </row>
    <row r="3934" spans="1:23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28"/>
        <v>8.3333333333333332E-3</v>
      </c>
      <c r="P3934" s="9">
        <f t="shared" si="429"/>
        <v>1</v>
      </c>
      <c r="Q3934" t="s">
        <v>8317</v>
      </c>
      <c r="R3934" t="s">
        <v>8318</v>
      </c>
      <c r="S3934" s="13">
        <f t="shared" si="426"/>
        <v>42414.960231481477</v>
      </c>
      <c r="T3934" s="14">
        <f t="shared" si="427"/>
        <v>42444.918564814812</v>
      </c>
      <c r="U3934" s="13" t="str">
        <f t="shared" si="430"/>
        <v>Feb</v>
      </c>
      <c r="V3934" t="str">
        <f t="shared" si="430"/>
        <v>Mar</v>
      </c>
      <c r="W3934" t="str">
        <f t="shared" si="431"/>
        <v>2016</v>
      </c>
    </row>
    <row r="3935" spans="1:23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28"/>
        <v>15.742857142857142</v>
      </c>
      <c r="P3935" s="9">
        <f t="shared" si="429"/>
        <v>91.833333333333329</v>
      </c>
      <c r="Q3935" t="s">
        <v>8317</v>
      </c>
      <c r="R3935" t="s">
        <v>8318</v>
      </c>
      <c r="S3935" s="13">
        <f t="shared" si="426"/>
        <v>42538.759976851848</v>
      </c>
      <c r="T3935" s="14">
        <f t="shared" si="427"/>
        <v>42567.821527777771</v>
      </c>
      <c r="U3935" s="13" t="str">
        <f t="shared" si="430"/>
        <v>Jun</v>
      </c>
      <c r="V3935" t="str">
        <f t="shared" si="430"/>
        <v>Jul</v>
      </c>
      <c r="W3935" t="str">
        <f t="shared" si="431"/>
        <v>2016</v>
      </c>
    </row>
    <row r="3936" spans="1:23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28"/>
        <v>11</v>
      </c>
      <c r="P3936" s="9">
        <f t="shared" si="429"/>
        <v>45.833333333333336</v>
      </c>
      <c r="Q3936" t="s">
        <v>8317</v>
      </c>
      <c r="R3936" t="s">
        <v>8318</v>
      </c>
      <c r="S3936" s="13">
        <f t="shared" si="426"/>
        <v>42233.463414351849</v>
      </c>
      <c r="T3936" s="14">
        <f t="shared" si="427"/>
        <v>42278.333333333336</v>
      </c>
      <c r="U3936" s="13" t="str">
        <f t="shared" si="430"/>
        <v>Aug</v>
      </c>
      <c r="V3936" t="str">
        <f t="shared" si="430"/>
        <v>Oct</v>
      </c>
      <c r="W3936" t="str">
        <f t="shared" si="431"/>
        <v>2015</v>
      </c>
    </row>
    <row r="3937" spans="1:23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28"/>
        <v>43.833333333333336</v>
      </c>
      <c r="P3937" s="9">
        <f t="shared" si="429"/>
        <v>57.173913043478258</v>
      </c>
      <c r="Q3937" t="s">
        <v>8317</v>
      </c>
      <c r="R3937" t="s">
        <v>8318</v>
      </c>
      <c r="S3937" s="13">
        <f t="shared" si="426"/>
        <v>42221.448449074072</v>
      </c>
      <c r="T3937" s="14">
        <f t="shared" si="427"/>
        <v>42281.448449074072</v>
      </c>
      <c r="U3937" s="13" t="str">
        <f t="shared" si="430"/>
        <v>Aug</v>
      </c>
      <c r="V3937" t="str">
        <f t="shared" si="430"/>
        <v>Oct</v>
      </c>
      <c r="W3937" t="str">
        <f t="shared" si="431"/>
        <v>2015</v>
      </c>
    </row>
    <row r="3938" spans="1:23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28"/>
        <v>0</v>
      </c>
      <c r="P3938" s="9">
        <f t="shared" si="429"/>
        <v>0</v>
      </c>
      <c r="Q3938" t="s">
        <v>8317</v>
      </c>
      <c r="R3938" t="s">
        <v>8318</v>
      </c>
      <c r="S3938" s="13">
        <f t="shared" si="426"/>
        <v>42675.054629629631</v>
      </c>
      <c r="T3938" s="14">
        <f t="shared" si="427"/>
        <v>42705.096296296295</v>
      </c>
      <c r="U3938" s="13" t="str">
        <f t="shared" si="430"/>
        <v>Nov</v>
      </c>
      <c r="V3938" t="str">
        <f t="shared" si="430"/>
        <v>Dec</v>
      </c>
      <c r="W3938" t="str">
        <f t="shared" si="431"/>
        <v>2016</v>
      </c>
    </row>
    <row r="3939" spans="1:23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28"/>
        <v>86.135181975736558</v>
      </c>
      <c r="P3939" s="9">
        <f t="shared" si="429"/>
        <v>248.5</v>
      </c>
      <c r="Q3939" t="s">
        <v>8317</v>
      </c>
      <c r="R3939" t="s">
        <v>8318</v>
      </c>
      <c r="S3939" s="13">
        <f t="shared" si="426"/>
        <v>42534.423148148147</v>
      </c>
      <c r="T3939" s="14">
        <f t="shared" si="427"/>
        <v>42562.423148148147</v>
      </c>
      <c r="U3939" s="13" t="str">
        <f t="shared" si="430"/>
        <v>Jun</v>
      </c>
      <c r="V3939" t="str">
        <f t="shared" si="430"/>
        <v>Jul</v>
      </c>
      <c r="W3939" t="str">
        <f t="shared" si="431"/>
        <v>2016</v>
      </c>
    </row>
    <row r="3940" spans="1:23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28"/>
        <v>12.196620583717358</v>
      </c>
      <c r="P3940" s="9">
        <f t="shared" si="429"/>
        <v>79.400000000000006</v>
      </c>
      <c r="Q3940" t="s">
        <v>8317</v>
      </c>
      <c r="R3940" t="s">
        <v>8318</v>
      </c>
      <c r="S3940" s="13">
        <f t="shared" si="426"/>
        <v>42151.697384259256</v>
      </c>
      <c r="T3940" s="14">
        <f t="shared" si="427"/>
        <v>42182.697384259256</v>
      </c>
      <c r="U3940" s="13" t="str">
        <f t="shared" si="430"/>
        <v>May</v>
      </c>
      <c r="V3940" t="str">
        <f t="shared" si="430"/>
        <v>Jun</v>
      </c>
      <c r="W3940" t="str">
        <f t="shared" si="431"/>
        <v>2015</v>
      </c>
    </row>
    <row r="3941" spans="1:23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28"/>
        <v>0.1</v>
      </c>
      <c r="P3941" s="9">
        <f t="shared" si="429"/>
        <v>5</v>
      </c>
      <c r="Q3941" t="s">
        <v>8317</v>
      </c>
      <c r="R3941" t="s">
        <v>8318</v>
      </c>
      <c r="S3941" s="13">
        <f t="shared" si="426"/>
        <v>41915.191886574074</v>
      </c>
      <c r="T3941" s="14">
        <f t="shared" si="427"/>
        <v>41918.979166666664</v>
      </c>
      <c r="U3941" s="13" t="str">
        <f t="shared" si="430"/>
        <v>Oct</v>
      </c>
      <c r="V3941" t="str">
        <f t="shared" si="430"/>
        <v>Oct</v>
      </c>
      <c r="W3941" t="str">
        <f t="shared" si="431"/>
        <v>2014</v>
      </c>
    </row>
    <row r="3942" spans="1:23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28"/>
        <v>0.22</v>
      </c>
      <c r="P3942" s="9">
        <f t="shared" si="429"/>
        <v>5.5</v>
      </c>
      <c r="Q3942" t="s">
        <v>8317</v>
      </c>
      <c r="R3942" t="s">
        <v>8318</v>
      </c>
      <c r="S3942" s="13">
        <f t="shared" si="426"/>
        <v>41961.284155092588</v>
      </c>
      <c r="T3942" s="14">
        <f t="shared" si="427"/>
        <v>42006.284155092588</v>
      </c>
      <c r="U3942" s="13" t="str">
        <f t="shared" si="430"/>
        <v>Nov</v>
      </c>
      <c r="V3942" t="str">
        <f t="shared" si="430"/>
        <v>Jan</v>
      </c>
      <c r="W3942" t="str">
        <f t="shared" si="431"/>
        <v>2014</v>
      </c>
    </row>
    <row r="3943" spans="1:23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28"/>
        <v>0.90909090909090906</v>
      </c>
      <c r="P3943" s="9">
        <f t="shared" si="429"/>
        <v>25</v>
      </c>
      <c r="Q3943" t="s">
        <v>8317</v>
      </c>
      <c r="R3943" t="s">
        <v>8318</v>
      </c>
      <c r="S3943" s="13">
        <f t="shared" si="426"/>
        <v>41940.378900462958</v>
      </c>
      <c r="T3943" s="14">
        <f t="shared" si="427"/>
        <v>41967.833333333336</v>
      </c>
      <c r="U3943" s="13" t="str">
        <f t="shared" si="430"/>
        <v>Oct</v>
      </c>
      <c r="V3943" t="str">
        <f t="shared" si="430"/>
        <v>Nov</v>
      </c>
      <c r="W3943" t="str">
        <f t="shared" si="431"/>
        <v>2014</v>
      </c>
    </row>
    <row r="3944" spans="1:23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28"/>
        <v>0</v>
      </c>
      <c r="P3944" s="9">
        <f t="shared" si="429"/>
        <v>0</v>
      </c>
      <c r="Q3944" t="s">
        <v>8317</v>
      </c>
      <c r="R3944" t="s">
        <v>8318</v>
      </c>
      <c r="S3944" s="13">
        <f t="shared" si="426"/>
        <v>42111.695763888885</v>
      </c>
      <c r="T3944" s="14">
        <f t="shared" si="427"/>
        <v>42171.695763888885</v>
      </c>
      <c r="U3944" s="13" t="str">
        <f t="shared" si="430"/>
        <v>Apr</v>
      </c>
      <c r="V3944" t="str">
        <f t="shared" si="430"/>
        <v>Jun</v>
      </c>
      <c r="W3944" t="str">
        <f t="shared" si="431"/>
        <v>2015</v>
      </c>
    </row>
    <row r="3945" spans="1:23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28"/>
        <v>35.64</v>
      </c>
      <c r="P3945" s="9">
        <f t="shared" si="429"/>
        <v>137.07692307692307</v>
      </c>
      <c r="Q3945" t="s">
        <v>8317</v>
      </c>
      <c r="R3945" t="s">
        <v>8318</v>
      </c>
      <c r="S3945" s="13">
        <f t="shared" si="426"/>
        <v>42279.570231481477</v>
      </c>
      <c r="T3945" s="14">
        <f t="shared" si="427"/>
        <v>42310.493055555555</v>
      </c>
      <c r="U3945" s="13" t="str">
        <f t="shared" si="430"/>
        <v>Oct</v>
      </c>
      <c r="V3945" t="str">
        <f t="shared" si="430"/>
        <v>Nov</v>
      </c>
      <c r="W3945" t="str">
        <f t="shared" si="431"/>
        <v>2015</v>
      </c>
    </row>
    <row r="3946" spans="1:23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28"/>
        <v>0</v>
      </c>
      <c r="P3946" s="9">
        <f t="shared" si="429"/>
        <v>0</v>
      </c>
      <c r="Q3946" t="s">
        <v>8317</v>
      </c>
      <c r="R3946" t="s">
        <v>8318</v>
      </c>
      <c r="S3946" s="13">
        <f t="shared" si="426"/>
        <v>42213.454571759255</v>
      </c>
      <c r="T3946" s="14">
        <f t="shared" si="427"/>
        <v>42243.454571759255</v>
      </c>
      <c r="U3946" s="13" t="str">
        <f t="shared" si="430"/>
        <v>Jul</v>
      </c>
      <c r="V3946" t="str">
        <f t="shared" si="430"/>
        <v>Aug</v>
      </c>
      <c r="W3946" t="str">
        <f t="shared" si="431"/>
        <v>2015</v>
      </c>
    </row>
    <row r="3947" spans="1:23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28"/>
        <v>0.25</v>
      </c>
      <c r="P3947" s="9">
        <f t="shared" si="429"/>
        <v>5</v>
      </c>
      <c r="Q3947" t="s">
        <v>8317</v>
      </c>
      <c r="R3947" t="s">
        <v>8318</v>
      </c>
      <c r="S3947" s="13">
        <f t="shared" si="426"/>
        <v>42109.593379629623</v>
      </c>
      <c r="T3947" s="14">
        <f t="shared" si="427"/>
        <v>42139.593379629623</v>
      </c>
      <c r="U3947" s="13" t="str">
        <f t="shared" si="430"/>
        <v>Apr</v>
      </c>
      <c r="V3947" t="str">
        <f t="shared" si="430"/>
        <v>May</v>
      </c>
      <c r="W3947" t="str">
        <f t="shared" si="431"/>
        <v>2015</v>
      </c>
    </row>
    <row r="3948" spans="1:23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28"/>
        <v>3.25</v>
      </c>
      <c r="P3948" s="9">
        <f t="shared" si="429"/>
        <v>39</v>
      </c>
      <c r="Q3948" t="s">
        <v>8317</v>
      </c>
      <c r="R3948" t="s">
        <v>8318</v>
      </c>
      <c r="S3948" s="13">
        <f t="shared" si="426"/>
        <v>42031.625254629624</v>
      </c>
      <c r="T3948" s="14">
        <f t="shared" si="427"/>
        <v>42063.124999999993</v>
      </c>
      <c r="U3948" s="13" t="str">
        <f t="shared" si="430"/>
        <v>Jan</v>
      </c>
      <c r="V3948" t="str">
        <f t="shared" si="430"/>
        <v>Feb</v>
      </c>
      <c r="W3948" t="str">
        <f t="shared" si="431"/>
        <v>2015</v>
      </c>
    </row>
    <row r="3949" spans="1:23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28"/>
        <v>3.3666666666666663</v>
      </c>
      <c r="P3949" s="9">
        <f t="shared" si="429"/>
        <v>50.5</v>
      </c>
      <c r="Q3949" t="s">
        <v>8317</v>
      </c>
      <c r="R3949" t="s">
        <v>8318</v>
      </c>
      <c r="S3949" s="13">
        <f t="shared" si="426"/>
        <v>42614.934537037036</v>
      </c>
      <c r="T3949" s="14">
        <f t="shared" si="427"/>
        <v>42644.934537037036</v>
      </c>
      <c r="U3949" s="13" t="str">
        <f t="shared" si="430"/>
        <v>Sep</v>
      </c>
      <c r="V3949" t="str">
        <f t="shared" si="430"/>
        <v>Oct</v>
      </c>
      <c r="W3949" t="str">
        <f t="shared" si="431"/>
        <v>2016</v>
      </c>
    </row>
    <row r="3950" spans="1:23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28"/>
        <v>0</v>
      </c>
      <c r="P3950" s="9">
        <f t="shared" si="429"/>
        <v>0</v>
      </c>
      <c r="Q3950" t="s">
        <v>8317</v>
      </c>
      <c r="R3950" t="s">
        <v>8318</v>
      </c>
      <c r="S3950" s="13">
        <f t="shared" si="426"/>
        <v>41829.117164351854</v>
      </c>
      <c r="T3950" s="14">
        <f t="shared" si="427"/>
        <v>41889.117164351854</v>
      </c>
      <c r="U3950" s="13" t="str">
        <f t="shared" si="430"/>
        <v>Jul</v>
      </c>
      <c r="V3950" t="str">
        <f t="shared" si="430"/>
        <v>Sep</v>
      </c>
      <c r="W3950" t="str">
        <f t="shared" si="431"/>
        <v>2014</v>
      </c>
    </row>
    <row r="3951" spans="1:23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28"/>
        <v>15.770000000000001</v>
      </c>
      <c r="P3951" s="9">
        <f t="shared" si="429"/>
        <v>49.28125</v>
      </c>
      <c r="Q3951" t="s">
        <v>8317</v>
      </c>
      <c r="R3951" t="s">
        <v>8318</v>
      </c>
      <c r="S3951" s="13">
        <f t="shared" si="426"/>
        <v>42015.912280092591</v>
      </c>
      <c r="T3951" s="14">
        <f t="shared" si="427"/>
        <v>42045.912280092591</v>
      </c>
      <c r="U3951" s="13" t="str">
        <f t="shared" si="430"/>
        <v>Jan</v>
      </c>
      <c r="V3951" t="str">
        <f t="shared" si="430"/>
        <v>Feb</v>
      </c>
      <c r="W3951" t="str">
        <f t="shared" si="431"/>
        <v>2015</v>
      </c>
    </row>
    <row r="3952" spans="1:23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28"/>
        <v>0.625</v>
      </c>
      <c r="P3952" s="9">
        <f t="shared" si="429"/>
        <v>25</v>
      </c>
      <c r="Q3952" t="s">
        <v>8317</v>
      </c>
      <c r="R3952" t="s">
        <v>8318</v>
      </c>
      <c r="S3952" s="13">
        <f t="shared" si="426"/>
        <v>42439.493981481479</v>
      </c>
      <c r="T3952" s="14">
        <f t="shared" si="427"/>
        <v>42468.565972222219</v>
      </c>
      <c r="U3952" s="13" t="str">
        <f t="shared" si="430"/>
        <v>Mar</v>
      </c>
      <c r="V3952" t="str">
        <f t="shared" si="430"/>
        <v>Apr</v>
      </c>
      <c r="W3952" t="str">
        <f t="shared" si="431"/>
        <v>2016</v>
      </c>
    </row>
    <row r="3953" spans="1:23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28"/>
        <v>5.0000000000000001E-4</v>
      </c>
      <c r="P3953" s="9">
        <f t="shared" si="429"/>
        <v>1</v>
      </c>
      <c r="Q3953" t="s">
        <v>8317</v>
      </c>
      <c r="R3953" t="s">
        <v>8318</v>
      </c>
      <c r="S3953" s="13">
        <f t="shared" si="426"/>
        <v>42433.617384259262</v>
      </c>
      <c r="T3953" s="14">
        <f t="shared" si="427"/>
        <v>42493.57571759259</v>
      </c>
      <c r="U3953" s="13" t="str">
        <f t="shared" si="430"/>
        <v>Mar</v>
      </c>
      <c r="V3953" t="str">
        <f t="shared" si="430"/>
        <v>May</v>
      </c>
      <c r="W3953" t="str">
        <f t="shared" si="431"/>
        <v>2016</v>
      </c>
    </row>
    <row r="3954" spans="1:23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28"/>
        <v>9.6153846153846159E-2</v>
      </c>
      <c r="P3954" s="9">
        <f t="shared" si="429"/>
        <v>25</v>
      </c>
      <c r="Q3954" t="s">
        <v>8317</v>
      </c>
      <c r="R3954" t="s">
        <v>8318</v>
      </c>
      <c r="S3954" s="13">
        <f t="shared" si="426"/>
        <v>42243.582060185181</v>
      </c>
      <c r="T3954" s="14">
        <f t="shared" si="427"/>
        <v>42303.582060185181</v>
      </c>
      <c r="U3954" s="13" t="str">
        <f t="shared" si="430"/>
        <v>Aug</v>
      </c>
      <c r="V3954" t="str">
        <f t="shared" si="430"/>
        <v>Oct</v>
      </c>
      <c r="W3954" t="str">
        <f t="shared" si="431"/>
        <v>2015</v>
      </c>
    </row>
    <row r="3955" spans="1:23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28"/>
        <v>0</v>
      </c>
      <c r="P3955" s="9">
        <f t="shared" si="429"/>
        <v>0</v>
      </c>
      <c r="Q3955" t="s">
        <v>8317</v>
      </c>
      <c r="R3955" t="s">
        <v>8318</v>
      </c>
      <c r="S3955" s="13">
        <f t="shared" si="426"/>
        <v>42549.840115740742</v>
      </c>
      <c r="T3955" s="14">
        <f t="shared" si="427"/>
        <v>42580.770138888889</v>
      </c>
      <c r="U3955" s="13" t="str">
        <f t="shared" si="430"/>
        <v>Jun</v>
      </c>
      <c r="V3955" t="str">
        <f t="shared" si="430"/>
        <v>Jul</v>
      </c>
      <c r="W3955" t="str">
        <f t="shared" si="431"/>
        <v>2016</v>
      </c>
    </row>
    <row r="3956" spans="1:23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28"/>
        <v>0</v>
      </c>
      <c r="P3956" s="9">
        <f t="shared" si="429"/>
        <v>0</v>
      </c>
      <c r="Q3956" t="s">
        <v>8317</v>
      </c>
      <c r="R3956" t="s">
        <v>8318</v>
      </c>
      <c r="S3956" s="13">
        <f t="shared" si="426"/>
        <v>41774.442870370367</v>
      </c>
      <c r="T3956" s="14">
        <f t="shared" si="427"/>
        <v>41834.442870370367</v>
      </c>
      <c r="U3956" s="13" t="str">
        <f t="shared" si="430"/>
        <v>May</v>
      </c>
      <c r="V3956" t="str">
        <f t="shared" si="430"/>
        <v>Jul</v>
      </c>
      <c r="W3956" t="str">
        <f t="shared" si="431"/>
        <v>2014</v>
      </c>
    </row>
    <row r="3957" spans="1:23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28"/>
        <v>24.285714285714285</v>
      </c>
      <c r="P3957" s="9">
        <f t="shared" si="429"/>
        <v>53.125</v>
      </c>
      <c r="Q3957" t="s">
        <v>8317</v>
      </c>
      <c r="R3957" t="s">
        <v>8318</v>
      </c>
      <c r="S3957" s="13">
        <f t="shared" si="426"/>
        <v>42306.640520833331</v>
      </c>
      <c r="T3957" s="14">
        <f t="shared" si="427"/>
        <v>42336.682187499995</v>
      </c>
      <c r="U3957" s="13" t="str">
        <f t="shared" si="430"/>
        <v>Oct</v>
      </c>
      <c r="V3957" t="str">
        <f t="shared" si="430"/>
        <v>Nov</v>
      </c>
      <c r="W3957" t="str">
        <f t="shared" si="431"/>
        <v>2015</v>
      </c>
    </row>
    <row r="3958" spans="1:23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28"/>
        <v>0</v>
      </c>
      <c r="P3958" s="9">
        <f t="shared" si="429"/>
        <v>0</v>
      </c>
      <c r="Q3958" t="s">
        <v>8317</v>
      </c>
      <c r="R3958" t="s">
        <v>8318</v>
      </c>
      <c r="S3958" s="13">
        <f t="shared" si="426"/>
        <v>42457.723692129628</v>
      </c>
      <c r="T3958" s="14">
        <f t="shared" si="427"/>
        <v>42484.805555555555</v>
      </c>
      <c r="U3958" s="13" t="str">
        <f t="shared" si="430"/>
        <v>Mar</v>
      </c>
      <c r="V3958" t="str">
        <f t="shared" si="430"/>
        <v>Apr</v>
      </c>
      <c r="W3958" t="str">
        <f t="shared" si="431"/>
        <v>2016</v>
      </c>
    </row>
    <row r="3959" spans="1:23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28"/>
        <v>2.5000000000000001E-2</v>
      </c>
      <c r="P3959" s="9">
        <f t="shared" si="429"/>
        <v>7</v>
      </c>
      <c r="Q3959" t="s">
        <v>8317</v>
      </c>
      <c r="R3959" t="s">
        <v>8318</v>
      </c>
      <c r="S3959" s="13">
        <f t="shared" si="426"/>
        <v>42513.76798611111</v>
      </c>
      <c r="T3959" s="14">
        <f t="shared" si="427"/>
        <v>42559.76798611111</v>
      </c>
      <c r="U3959" s="13" t="str">
        <f t="shared" si="430"/>
        <v>May</v>
      </c>
      <c r="V3959" t="str">
        <f t="shared" si="430"/>
        <v>Jul</v>
      </c>
      <c r="W3959" t="str">
        <f t="shared" si="431"/>
        <v>2016</v>
      </c>
    </row>
    <row r="3960" spans="1:23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28"/>
        <v>32.049999999999997</v>
      </c>
      <c r="P3960" s="9">
        <f t="shared" si="429"/>
        <v>40.0625</v>
      </c>
      <c r="Q3960" t="s">
        <v>8317</v>
      </c>
      <c r="R3960" t="s">
        <v>8318</v>
      </c>
      <c r="S3960" s="13">
        <f t="shared" si="426"/>
        <v>41816.742037037031</v>
      </c>
      <c r="T3960" s="14">
        <f t="shared" si="427"/>
        <v>41853.375</v>
      </c>
      <c r="U3960" s="13" t="str">
        <f t="shared" si="430"/>
        <v>Jun</v>
      </c>
      <c r="V3960" t="str">
        <f t="shared" si="430"/>
        <v>Aug</v>
      </c>
      <c r="W3960" t="str">
        <f t="shared" si="431"/>
        <v>2014</v>
      </c>
    </row>
    <row r="3961" spans="1:23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28"/>
        <v>24.333333333333336</v>
      </c>
      <c r="P3961" s="9">
        <f t="shared" si="429"/>
        <v>24.333333333333332</v>
      </c>
      <c r="Q3961" t="s">
        <v>8317</v>
      </c>
      <c r="R3961" t="s">
        <v>8318</v>
      </c>
      <c r="S3961" s="13">
        <f t="shared" si="426"/>
        <v>41880.580509259256</v>
      </c>
      <c r="T3961" s="14">
        <f t="shared" si="427"/>
        <v>41910.580509259256</v>
      </c>
      <c r="U3961" s="13" t="str">
        <f t="shared" si="430"/>
        <v>Aug</v>
      </c>
      <c r="V3961" t="str">
        <f t="shared" si="430"/>
        <v>Sep</v>
      </c>
      <c r="W3961" t="str">
        <f t="shared" si="431"/>
        <v>2014</v>
      </c>
    </row>
    <row r="3962" spans="1:23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28"/>
        <v>1.5</v>
      </c>
      <c r="P3962" s="9">
        <f t="shared" si="429"/>
        <v>11.25</v>
      </c>
      <c r="Q3962" t="s">
        <v>8317</v>
      </c>
      <c r="R3962" t="s">
        <v>8318</v>
      </c>
      <c r="S3962" s="13">
        <f t="shared" si="426"/>
        <v>42342.63722222222</v>
      </c>
      <c r="T3962" s="14">
        <f t="shared" si="427"/>
        <v>42372.63722222222</v>
      </c>
      <c r="U3962" s="13" t="str">
        <f t="shared" si="430"/>
        <v>Dec</v>
      </c>
      <c r="V3962" t="str">
        <f t="shared" si="430"/>
        <v>Jan</v>
      </c>
      <c r="W3962" t="str">
        <f t="shared" si="431"/>
        <v>2015</v>
      </c>
    </row>
    <row r="3963" spans="1:23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28"/>
        <v>0.42</v>
      </c>
      <c r="P3963" s="9">
        <f t="shared" si="429"/>
        <v>10.5</v>
      </c>
      <c r="Q3963" t="s">
        <v>8317</v>
      </c>
      <c r="R3963" t="s">
        <v>8318</v>
      </c>
      <c r="S3963" s="13">
        <f t="shared" si="426"/>
        <v>41745.682986111111</v>
      </c>
      <c r="T3963" s="14">
        <f t="shared" si="427"/>
        <v>41767.682986111111</v>
      </c>
      <c r="U3963" s="13" t="str">
        <f t="shared" si="430"/>
        <v>Apr</v>
      </c>
      <c r="V3963" t="str">
        <f t="shared" si="430"/>
        <v>May</v>
      </c>
      <c r="W3963" t="str">
        <f t="shared" si="431"/>
        <v>2014</v>
      </c>
    </row>
    <row r="3964" spans="1:23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28"/>
        <v>3.214285714285714</v>
      </c>
      <c r="P3964" s="9">
        <f t="shared" si="429"/>
        <v>15</v>
      </c>
      <c r="Q3964" t="s">
        <v>8317</v>
      </c>
      <c r="R3964" t="s">
        <v>8318</v>
      </c>
      <c r="S3964" s="13">
        <f t="shared" si="426"/>
        <v>42311.413124999999</v>
      </c>
      <c r="T3964" s="14">
        <f t="shared" si="427"/>
        <v>42336.413124999999</v>
      </c>
      <c r="U3964" s="13" t="str">
        <f t="shared" si="430"/>
        <v>Nov</v>
      </c>
      <c r="V3964" t="str">
        <f t="shared" si="430"/>
        <v>Nov</v>
      </c>
      <c r="W3964" t="str">
        <f t="shared" si="431"/>
        <v>2015</v>
      </c>
    </row>
    <row r="3965" spans="1:23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28"/>
        <v>0</v>
      </c>
      <c r="P3965" s="9">
        <f t="shared" si="429"/>
        <v>0</v>
      </c>
      <c r="Q3965" t="s">
        <v>8317</v>
      </c>
      <c r="R3965" t="s">
        <v>8318</v>
      </c>
      <c r="S3965" s="13">
        <f t="shared" si="426"/>
        <v>42295.945798611108</v>
      </c>
      <c r="T3965" s="14">
        <f t="shared" si="427"/>
        <v>42325.987465277773</v>
      </c>
      <c r="U3965" s="13" t="str">
        <f t="shared" si="430"/>
        <v>Oct</v>
      </c>
      <c r="V3965" t="str">
        <f t="shared" si="430"/>
        <v>Nov</v>
      </c>
      <c r="W3965" t="str">
        <f t="shared" si="431"/>
        <v>2015</v>
      </c>
    </row>
    <row r="3966" spans="1:23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28"/>
        <v>6.3</v>
      </c>
      <c r="P3966" s="9">
        <f t="shared" si="429"/>
        <v>42</v>
      </c>
      <c r="Q3966" t="s">
        <v>8317</v>
      </c>
      <c r="R3966" t="s">
        <v>8318</v>
      </c>
      <c r="S3966" s="13">
        <f t="shared" si="426"/>
        <v>42053.513726851852</v>
      </c>
      <c r="T3966" s="14">
        <f t="shared" si="427"/>
        <v>42113.47206018518</v>
      </c>
      <c r="U3966" s="13" t="str">
        <f t="shared" si="430"/>
        <v>Feb</v>
      </c>
      <c r="V3966" t="str">
        <f t="shared" si="430"/>
        <v>Apr</v>
      </c>
      <c r="W3966" t="str">
        <f t="shared" si="431"/>
        <v>2015</v>
      </c>
    </row>
    <row r="3967" spans="1:23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28"/>
        <v>14.249999999999998</v>
      </c>
      <c r="P3967" s="9">
        <f t="shared" si="429"/>
        <v>71.25</v>
      </c>
      <c r="Q3967" t="s">
        <v>8317</v>
      </c>
      <c r="R3967" t="s">
        <v>8318</v>
      </c>
      <c r="S3967" s="13">
        <f t="shared" ref="S3967:S4030" si="432">(J3967/86400)+25569+(-5/24)</f>
        <v>42414.027546296296</v>
      </c>
      <c r="T3967" s="14">
        <f t="shared" ref="T3967:T4030" si="433">(I3967/86400)+25569+(-5/24)</f>
        <v>42473.985879629625</v>
      </c>
      <c r="U3967" s="13" t="str">
        <f t="shared" si="430"/>
        <v>Feb</v>
      </c>
      <c r="V3967" t="str">
        <f t="shared" si="430"/>
        <v>Apr</v>
      </c>
      <c r="W3967" t="str">
        <f t="shared" si="431"/>
        <v>2016</v>
      </c>
    </row>
    <row r="3968" spans="1:23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28"/>
        <v>0.6</v>
      </c>
      <c r="P3968" s="9">
        <f t="shared" si="429"/>
        <v>22.5</v>
      </c>
      <c r="Q3968" t="s">
        <v>8317</v>
      </c>
      <c r="R3968" t="s">
        <v>8318</v>
      </c>
      <c r="S3968" s="13">
        <f t="shared" si="432"/>
        <v>41801.503217592588</v>
      </c>
      <c r="T3968" s="14">
        <f t="shared" si="433"/>
        <v>41843.915972222218</v>
      </c>
      <c r="U3968" s="13" t="str">
        <f t="shared" si="430"/>
        <v>Jun</v>
      </c>
      <c r="V3968" t="str">
        <f t="shared" si="430"/>
        <v>Jul</v>
      </c>
      <c r="W3968" t="str">
        <f t="shared" si="431"/>
        <v>2014</v>
      </c>
    </row>
    <row r="3969" spans="1:23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28"/>
        <v>24.117647058823529</v>
      </c>
      <c r="P3969" s="9">
        <f t="shared" si="429"/>
        <v>41</v>
      </c>
      <c r="Q3969" t="s">
        <v>8317</v>
      </c>
      <c r="R3969" t="s">
        <v>8318</v>
      </c>
      <c r="S3969" s="13">
        <f t="shared" si="432"/>
        <v>42770.082256944443</v>
      </c>
      <c r="T3969" s="14">
        <f t="shared" si="433"/>
        <v>42800.082256944443</v>
      </c>
      <c r="U3969" s="13" t="str">
        <f t="shared" si="430"/>
        <v>Feb</v>
      </c>
      <c r="V3969" t="str">
        <f t="shared" si="430"/>
        <v>Mar</v>
      </c>
      <c r="W3969" t="str">
        <f t="shared" si="431"/>
        <v>2017</v>
      </c>
    </row>
    <row r="3970" spans="1:23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28"/>
        <v>10.54</v>
      </c>
      <c r="P3970" s="9">
        <f t="shared" si="429"/>
        <v>47.909090909090907</v>
      </c>
      <c r="Q3970" t="s">
        <v>8317</v>
      </c>
      <c r="R3970" t="s">
        <v>8318</v>
      </c>
      <c r="S3970" s="13">
        <f t="shared" si="432"/>
        <v>42452.60732638889</v>
      </c>
      <c r="T3970" s="14">
        <f t="shared" si="433"/>
        <v>42512.60732638889</v>
      </c>
      <c r="U3970" s="13" t="str">
        <f t="shared" si="430"/>
        <v>Mar</v>
      </c>
      <c r="V3970" t="str">
        <f t="shared" si="430"/>
        <v>May</v>
      </c>
      <c r="W3970" t="str">
        <f t="shared" si="431"/>
        <v>2016</v>
      </c>
    </row>
    <row r="3971" spans="1:23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34">(E3971/D3971)*100</f>
        <v>7.4690265486725664</v>
      </c>
      <c r="P3971" s="9">
        <f t="shared" ref="P3971:P4034" si="435">IFERROR(E3971/L3971,0)</f>
        <v>35.166666666666664</v>
      </c>
      <c r="Q3971" t="s">
        <v>8317</v>
      </c>
      <c r="R3971" t="s">
        <v>8318</v>
      </c>
      <c r="S3971" s="13">
        <f t="shared" si="432"/>
        <v>42601.646365740737</v>
      </c>
      <c r="T3971" s="14">
        <f t="shared" si="433"/>
        <v>42610.954861111109</v>
      </c>
      <c r="U3971" s="13" t="str">
        <f t="shared" ref="U3971:V4034" si="436">TEXT((S3971),"mmm")</f>
        <v>Aug</v>
      </c>
      <c r="V3971" t="str">
        <f t="shared" si="436"/>
        <v>Aug</v>
      </c>
      <c r="W3971" t="str">
        <f t="shared" ref="W3971:W4034" si="437">TEXT((S3971),"yyyy")</f>
        <v>2016</v>
      </c>
    </row>
    <row r="3972" spans="1:23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34"/>
        <v>7.3333333333333334E-2</v>
      </c>
      <c r="P3972" s="9">
        <f t="shared" si="435"/>
        <v>5.5</v>
      </c>
      <c r="Q3972" t="s">
        <v>8317</v>
      </c>
      <c r="R3972" t="s">
        <v>8318</v>
      </c>
      <c r="S3972" s="13">
        <f t="shared" si="432"/>
        <v>42447.655219907407</v>
      </c>
      <c r="T3972" s="14">
        <f t="shared" si="433"/>
        <v>42477.655219907407</v>
      </c>
      <c r="U3972" s="13" t="str">
        <f t="shared" si="436"/>
        <v>Mar</v>
      </c>
      <c r="V3972" t="str">
        <f t="shared" si="436"/>
        <v>Apr</v>
      </c>
      <c r="W3972" t="str">
        <f t="shared" si="437"/>
        <v>2016</v>
      </c>
    </row>
    <row r="3973" spans="1:23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34"/>
        <v>0.97142857142857131</v>
      </c>
      <c r="P3973" s="9">
        <f t="shared" si="435"/>
        <v>22.666666666666668</v>
      </c>
      <c r="Q3973" t="s">
        <v>8317</v>
      </c>
      <c r="R3973" t="s">
        <v>8318</v>
      </c>
      <c r="S3973" s="13">
        <f t="shared" si="432"/>
        <v>41811.327847222223</v>
      </c>
      <c r="T3973" s="14">
        <f t="shared" si="433"/>
        <v>41841.327847222223</v>
      </c>
      <c r="U3973" s="13" t="str">
        <f t="shared" si="436"/>
        <v>Jun</v>
      </c>
      <c r="V3973" t="str">
        <f t="shared" si="436"/>
        <v>Jul</v>
      </c>
      <c r="W3973" t="str">
        <f t="shared" si="437"/>
        <v>2014</v>
      </c>
    </row>
    <row r="3974" spans="1:23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34"/>
        <v>21.099999999999998</v>
      </c>
      <c r="P3974" s="9">
        <f t="shared" si="435"/>
        <v>26.375</v>
      </c>
      <c r="Q3974" t="s">
        <v>8317</v>
      </c>
      <c r="R3974" t="s">
        <v>8318</v>
      </c>
      <c r="S3974" s="13">
        <f t="shared" si="432"/>
        <v>41980.859189814808</v>
      </c>
      <c r="T3974" s="14">
        <f t="shared" si="433"/>
        <v>42040.859189814808</v>
      </c>
      <c r="U3974" s="13" t="str">
        <f t="shared" si="436"/>
        <v>Dec</v>
      </c>
      <c r="V3974" t="str">
        <f t="shared" si="436"/>
        <v>Feb</v>
      </c>
      <c r="W3974" t="str">
        <f t="shared" si="437"/>
        <v>2014</v>
      </c>
    </row>
    <row r="3975" spans="1:23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34"/>
        <v>78.100000000000009</v>
      </c>
      <c r="P3975" s="9">
        <f t="shared" si="435"/>
        <v>105.54054054054055</v>
      </c>
      <c r="Q3975" t="s">
        <v>8317</v>
      </c>
      <c r="R3975" t="s">
        <v>8318</v>
      </c>
      <c r="S3975" s="13">
        <f t="shared" si="432"/>
        <v>42469.475810185184</v>
      </c>
      <c r="T3975" s="14">
        <f t="shared" si="433"/>
        <v>42498.958333333336</v>
      </c>
      <c r="U3975" s="13" t="str">
        <f t="shared" si="436"/>
        <v>Apr</v>
      </c>
      <c r="V3975" t="str">
        <f t="shared" si="436"/>
        <v>May</v>
      </c>
      <c r="W3975" t="str">
        <f t="shared" si="437"/>
        <v>2016</v>
      </c>
    </row>
    <row r="3976" spans="1:23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34"/>
        <v>32</v>
      </c>
      <c r="P3976" s="9">
        <f t="shared" si="435"/>
        <v>29.09090909090909</v>
      </c>
      <c r="Q3976" t="s">
        <v>8317</v>
      </c>
      <c r="R3976" t="s">
        <v>8318</v>
      </c>
      <c r="S3976" s="13">
        <f t="shared" si="432"/>
        <v>42493.338518518511</v>
      </c>
      <c r="T3976" s="14">
        <f t="shared" si="433"/>
        <v>42523.338518518511</v>
      </c>
      <c r="U3976" s="13" t="str">
        <f t="shared" si="436"/>
        <v>May</v>
      </c>
      <c r="V3976" t="str">
        <f t="shared" si="436"/>
        <v>Jun</v>
      </c>
      <c r="W3976" t="str">
        <f t="shared" si="437"/>
        <v>2016</v>
      </c>
    </row>
    <row r="3977" spans="1:23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34"/>
        <v>0</v>
      </c>
      <c r="P3977" s="9">
        <f t="shared" si="435"/>
        <v>0</v>
      </c>
      <c r="Q3977" t="s">
        <v>8317</v>
      </c>
      <c r="R3977" t="s">
        <v>8318</v>
      </c>
      <c r="S3977" s="13">
        <f t="shared" si="432"/>
        <v>42534.658541666664</v>
      </c>
      <c r="T3977" s="14">
        <f t="shared" si="433"/>
        <v>42564.658541666664</v>
      </c>
      <c r="U3977" s="13" t="str">
        <f t="shared" si="436"/>
        <v>Jun</v>
      </c>
      <c r="V3977" t="str">
        <f t="shared" si="436"/>
        <v>Jul</v>
      </c>
      <c r="W3977" t="str">
        <f t="shared" si="437"/>
        <v>2016</v>
      </c>
    </row>
    <row r="3978" spans="1:23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34"/>
        <v>47.692307692307693</v>
      </c>
      <c r="P3978" s="9">
        <f t="shared" si="435"/>
        <v>62</v>
      </c>
      <c r="Q3978" t="s">
        <v>8317</v>
      </c>
      <c r="R3978" t="s">
        <v>8318</v>
      </c>
      <c r="S3978" s="13">
        <f t="shared" si="432"/>
        <v>41830.650011574071</v>
      </c>
      <c r="T3978" s="14">
        <f t="shared" si="433"/>
        <v>41852.083333333328</v>
      </c>
      <c r="U3978" s="13" t="str">
        <f t="shared" si="436"/>
        <v>Jul</v>
      </c>
      <c r="V3978" t="str">
        <f t="shared" si="436"/>
        <v>Aug</v>
      </c>
      <c r="W3978" t="str">
        <f t="shared" si="437"/>
        <v>2014</v>
      </c>
    </row>
    <row r="3979" spans="1:23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34"/>
        <v>1.4500000000000002</v>
      </c>
      <c r="P3979" s="9">
        <f t="shared" si="435"/>
        <v>217.5</v>
      </c>
      <c r="Q3979" t="s">
        <v>8317</v>
      </c>
      <c r="R3979" t="s">
        <v>8318</v>
      </c>
      <c r="S3979" s="13">
        <f t="shared" si="432"/>
        <v>42543.580231481479</v>
      </c>
      <c r="T3979" s="14">
        <f t="shared" si="433"/>
        <v>42573.580231481479</v>
      </c>
      <c r="U3979" s="13" t="str">
        <f t="shared" si="436"/>
        <v>Jun</v>
      </c>
      <c r="V3979" t="str">
        <f t="shared" si="436"/>
        <v>Jul</v>
      </c>
      <c r="W3979" t="str">
        <f t="shared" si="437"/>
        <v>2016</v>
      </c>
    </row>
    <row r="3980" spans="1:23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34"/>
        <v>10.7</v>
      </c>
      <c r="P3980" s="9">
        <f t="shared" si="435"/>
        <v>26.75</v>
      </c>
      <c r="Q3980" t="s">
        <v>8317</v>
      </c>
      <c r="R3980" t="s">
        <v>8318</v>
      </c>
      <c r="S3980" s="13">
        <f t="shared" si="432"/>
        <v>41975.434641203705</v>
      </c>
      <c r="T3980" s="14">
        <f t="shared" si="433"/>
        <v>42035.434641203705</v>
      </c>
      <c r="U3980" s="13" t="str">
        <f t="shared" si="436"/>
        <v>Dec</v>
      </c>
      <c r="V3980" t="str">
        <f t="shared" si="436"/>
        <v>Jan</v>
      </c>
      <c r="W3980" t="str">
        <f t="shared" si="437"/>
        <v>2014</v>
      </c>
    </row>
    <row r="3981" spans="1:23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34"/>
        <v>1.8333333333333333</v>
      </c>
      <c r="P3981" s="9">
        <f t="shared" si="435"/>
        <v>18.333333333333332</v>
      </c>
      <c r="Q3981" t="s">
        <v>8317</v>
      </c>
      <c r="R3981" t="s">
        <v>8318</v>
      </c>
      <c r="S3981" s="13">
        <f t="shared" si="432"/>
        <v>42069.695104166669</v>
      </c>
      <c r="T3981" s="14">
        <f t="shared" si="433"/>
        <v>42092.624999999993</v>
      </c>
      <c r="U3981" s="13" t="str">
        <f t="shared" si="436"/>
        <v>Mar</v>
      </c>
      <c r="V3981" t="str">
        <f t="shared" si="436"/>
        <v>Mar</v>
      </c>
      <c r="W3981" t="str">
        <f t="shared" si="437"/>
        <v>2015</v>
      </c>
    </row>
    <row r="3982" spans="1:23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34"/>
        <v>18</v>
      </c>
      <c r="P3982" s="9">
        <f t="shared" si="435"/>
        <v>64.285714285714292</v>
      </c>
      <c r="Q3982" t="s">
        <v>8317</v>
      </c>
      <c r="R3982" t="s">
        <v>8318</v>
      </c>
      <c r="S3982" s="13">
        <f t="shared" si="432"/>
        <v>41795.390590277777</v>
      </c>
      <c r="T3982" s="14">
        <f t="shared" si="433"/>
        <v>41825.390590277777</v>
      </c>
      <c r="U3982" s="13" t="str">
        <f t="shared" si="436"/>
        <v>Jun</v>
      </c>
      <c r="V3982" t="str">
        <f t="shared" si="436"/>
        <v>Jul</v>
      </c>
      <c r="W3982" t="str">
        <f t="shared" si="437"/>
        <v>2014</v>
      </c>
    </row>
    <row r="3983" spans="1:23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34"/>
        <v>4.083333333333333</v>
      </c>
      <c r="P3983" s="9">
        <f t="shared" si="435"/>
        <v>175</v>
      </c>
      <c r="Q3983" t="s">
        <v>8317</v>
      </c>
      <c r="R3983" t="s">
        <v>8318</v>
      </c>
      <c r="S3983" s="13">
        <f t="shared" si="432"/>
        <v>42507.971631944441</v>
      </c>
      <c r="T3983" s="14">
        <f t="shared" si="433"/>
        <v>42567.971631944441</v>
      </c>
      <c r="U3983" s="13" t="str">
        <f t="shared" si="436"/>
        <v>May</v>
      </c>
      <c r="V3983" t="str">
        <f t="shared" si="436"/>
        <v>Jul</v>
      </c>
      <c r="W3983" t="str">
        <f t="shared" si="437"/>
        <v>2016</v>
      </c>
    </row>
    <row r="3984" spans="1:23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34"/>
        <v>20</v>
      </c>
      <c r="P3984" s="9">
        <f t="shared" si="435"/>
        <v>34</v>
      </c>
      <c r="Q3984" t="s">
        <v>8317</v>
      </c>
      <c r="R3984" t="s">
        <v>8318</v>
      </c>
      <c r="S3984" s="13">
        <f t="shared" si="432"/>
        <v>42132.601620370369</v>
      </c>
      <c r="T3984" s="14">
        <f t="shared" si="433"/>
        <v>42192.601620370369</v>
      </c>
      <c r="U3984" s="13" t="str">
        <f t="shared" si="436"/>
        <v>May</v>
      </c>
      <c r="V3984" t="str">
        <f t="shared" si="436"/>
        <v>Jul</v>
      </c>
      <c r="W3984" t="str">
        <f t="shared" si="437"/>
        <v>2015</v>
      </c>
    </row>
    <row r="3985" spans="1:23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34"/>
        <v>34.802513464991023</v>
      </c>
      <c r="P3985" s="9">
        <f t="shared" si="435"/>
        <v>84.282608695652172</v>
      </c>
      <c r="Q3985" t="s">
        <v>8317</v>
      </c>
      <c r="R3985" t="s">
        <v>8318</v>
      </c>
      <c r="S3985" s="13">
        <f t="shared" si="432"/>
        <v>41747.661527777775</v>
      </c>
      <c r="T3985" s="14">
        <f t="shared" si="433"/>
        <v>41779.082638888889</v>
      </c>
      <c r="U3985" s="13" t="str">
        <f t="shared" si="436"/>
        <v>Apr</v>
      </c>
      <c r="V3985" t="str">
        <f t="shared" si="436"/>
        <v>May</v>
      </c>
      <c r="W3985" t="str">
        <f t="shared" si="437"/>
        <v>2014</v>
      </c>
    </row>
    <row r="3986" spans="1:23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34"/>
        <v>6.3333333333333339</v>
      </c>
      <c r="P3986" s="9">
        <f t="shared" si="435"/>
        <v>9.5</v>
      </c>
      <c r="Q3986" t="s">
        <v>8317</v>
      </c>
      <c r="R3986" t="s">
        <v>8318</v>
      </c>
      <c r="S3986" s="13">
        <f t="shared" si="432"/>
        <v>41920.75513888889</v>
      </c>
      <c r="T3986" s="14">
        <f t="shared" si="433"/>
        <v>41950.791666666664</v>
      </c>
      <c r="U3986" s="13" t="str">
        <f t="shared" si="436"/>
        <v>Oct</v>
      </c>
      <c r="V3986" t="str">
        <f t="shared" si="436"/>
        <v>Nov</v>
      </c>
      <c r="W3986" t="str">
        <f t="shared" si="437"/>
        <v>2014</v>
      </c>
    </row>
    <row r="3987" spans="1:23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34"/>
        <v>32.049999999999997</v>
      </c>
      <c r="P3987" s="9">
        <f t="shared" si="435"/>
        <v>33.736842105263158</v>
      </c>
      <c r="Q3987" t="s">
        <v>8317</v>
      </c>
      <c r="R3987" t="s">
        <v>8318</v>
      </c>
      <c r="S3987" s="13">
        <f t="shared" si="432"/>
        <v>42399.499074074069</v>
      </c>
      <c r="T3987" s="14">
        <f t="shared" si="433"/>
        <v>42420.670138888883</v>
      </c>
      <c r="U3987" s="13" t="str">
        <f t="shared" si="436"/>
        <v>Jan</v>
      </c>
      <c r="V3987" t="str">
        <f t="shared" si="436"/>
        <v>Feb</v>
      </c>
      <c r="W3987" t="str">
        <f t="shared" si="437"/>
        <v>2016</v>
      </c>
    </row>
    <row r="3988" spans="1:23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34"/>
        <v>9.76</v>
      </c>
      <c r="P3988" s="9">
        <f t="shared" si="435"/>
        <v>37.53846153846154</v>
      </c>
      <c r="Q3988" t="s">
        <v>8317</v>
      </c>
      <c r="R3988" t="s">
        <v>8318</v>
      </c>
      <c r="S3988" s="13">
        <f t="shared" si="432"/>
        <v>42467.340208333328</v>
      </c>
      <c r="T3988" s="14">
        <f t="shared" si="433"/>
        <v>42496.336111111108</v>
      </c>
      <c r="U3988" s="13" t="str">
        <f t="shared" si="436"/>
        <v>Apr</v>
      </c>
      <c r="V3988" t="str">
        <f t="shared" si="436"/>
        <v>May</v>
      </c>
      <c r="W3988" t="str">
        <f t="shared" si="437"/>
        <v>2016</v>
      </c>
    </row>
    <row r="3989" spans="1:23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34"/>
        <v>37.75</v>
      </c>
      <c r="P3989" s="9">
        <f t="shared" si="435"/>
        <v>11.615384615384615</v>
      </c>
      <c r="Q3989" t="s">
        <v>8317</v>
      </c>
      <c r="R3989" t="s">
        <v>8318</v>
      </c>
      <c r="S3989" s="13">
        <f t="shared" si="432"/>
        <v>41765.716319444444</v>
      </c>
      <c r="T3989" s="14">
        <f t="shared" si="433"/>
        <v>41775.716319444444</v>
      </c>
      <c r="U3989" s="13" t="str">
        <f t="shared" si="436"/>
        <v>May</v>
      </c>
      <c r="V3989" t="str">
        <f t="shared" si="436"/>
        <v>May</v>
      </c>
      <c r="W3989" t="str">
        <f t="shared" si="437"/>
        <v>2014</v>
      </c>
    </row>
    <row r="3990" spans="1:23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34"/>
        <v>2.1333333333333333</v>
      </c>
      <c r="P3990" s="9">
        <f t="shared" si="435"/>
        <v>8</v>
      </c>
      <c r="Q3990" t="s">
        <v>8317</v>
      </c>
      <c r="R3990" t="s">
        <v>8318</v>
      </c>
      <c r="S3990" s="13">
        <f t="shared" si="432"/>
        <v>42229.872835648144</v>
      </c>
      <c r="T3990" s="14">
        <f t="shared" si="433"/>
        <v>42244.872835648144</v>
      </c>
      <c r="U3990" s="13" t="str">
        <f t="shared" si="436"/>
        <v>Aug</v>
      </c>
      <c r="V3990" t="str">
        <f t="shared" si="436"/>
        <v>Aug</v>
      </c>
      <c r="W3990" t="str">
        <f t="shared" si="437"/>
        <v>2015</v>
      </c>
    </row>
    <row r="3991" spans="1:23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34"/>
        <v>0</v>
      </c>
      <c r="P3991" s="9">
        <f t="shared" si="435"/>
        <v>0</v>
      </c>
      <c r="Q3991" t="s">
        <v>8317</v>
      </c>
      <c r="R3991" t="s">
        <v>8318</v>
      </c>
      <c r="S3991" s="13">
        <f t="shared" si="432"/>
        <v>42286.541446759256</v>
      </c>
      <c r="T3991" s="14">
        <f t="shared" si="433"/>
        <v>42316.583113425928</v>
      </c>
      <c r="U3991" s="13" t="str">
        <f t="shared" si="436"/>
        <v>Oct</v>
      </c>
      <c r="V3991" t="str">
        <f t="shared" si="436"/>
        <v>Nov</v>
      </c>
      <c r="W3991" t="str">
        <f t="shared" si="437"/>
        <v>2015</v>
      </c>
    </row>
    <row r="3992" spans="1:23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34"/>
        <v>4.1818181818181817</v>
      </c>
      <c r="P3992" s="9">
        <f t="shared" si="435"/>
        <v>23</v>
      </c>
      <c r="Q3992" t="s">
        <v>8317</v>
      </c>
      <c r="R3992" t="s">
        <v>8318</v>
      </c>
      <c r="S3992" s="13">
        <f t="shared" si="432"/>
        <v>42401.464039351849</v>
      </c>
      <c r="T3992" s="14">
        <f t="shared" si="433"/>
        <v>42431.464039351849</v>
      </c>
      <c r="U3992" s="13" t="str">
        <f t="shared" si="436"/>
        <v>Feb</v>
      </c>
      <c r="V3992" t="str">
        <f t="shared" si="436"/>
        <v>Mar</v>
      </c>
      <c r="W3992" t="str">
        <f t="shared" si="437"/>
        <v>2016</v>
      </c>
    </row>
    <row r="3993" spans="1:23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34"/>
        <v>20</v>
      </c>
      <c r="P3993" s="9">
        <f t="shared" si="435"/>
        <v>100</v>
      </c>
      <c r="Q3993" t="s">
        <v>8317</v>
      </c>
      <c r="R3993" t="s">
        <v>8318</v>
      </c>
      <c r="S3993" s="13">
        <f t="shared" si="432"/>
        <v>42125.436134259253</v>
      </c>
      <c r="T3993" s="14">
        <f t="shared" si="433"/>
        <v>42155.436134259253</v>
      </c>
      <c r="U3993" s="13" t="str">
        <f t="shared" si="436"/>
        <v>May</v>
      </c>
      <c r="V3993" t="str">
        <f t="shared" si="436"/>
        <v>May</v>
      </c>
      <c r="W3993" t="str">
        <f t="shared" si="437"/>
        <v>2015</v>
      </c>
    </row>
    <row r="3994" spans="1:23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34"/>
        <v>5.41</v>
      </c>
      <c r="P3994" s="9">
        <f t="shared" si="435"/>
        <v>60.111111111111114</v>
      </c>
      <c r="Q3994" t="s">
        <v>8317</v>
      </c>
      <c r="R3994" t="s">
        <v>8318</v>
      </c>
      <c r="S3994" s="13">
        <f t="shared" si="432"/>
        <v>42289.732164351844</v>
      </c>
      <c r="T3994" s="14">
        <f t="shared" si="433"/>
        <v>42349.773831018516</v>
      </c>
      <c r="U3994" s="13" t="str">
        <f t="shared" si="436"/>
        <v>Oct</v>
      </c>
      <c r="V3994" t="str">
        <f t="shared" si="436"/>
        <v>Dec</v>
      </c>
      <c r="W3994" t="str">
        <f t="shared" si="437"/>
        <v>2015</v>
      </c>
    </row>
    <row r="3995" spans="1:23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34"/>
        <v>6.0000000000000001E-3</v>
      </c>
      <c r="P3995" s="9">
        <f t="shared" si="435"/>
        <v>3</v>
      </c>
      <c r="Q3995" t="s">
        <v>8317</v>
      </c>
      <c r="R3995" t="s">
        <v>8318</v>
      </c>
      <c r="S3995" s="13">
        <f t="shared" si="432"/>
        <v>42107.656388888885</v>
      </c>
      <c r="T3995" s="14">
        <f t="shared" si="433"/>
        <v>42137.656388888885</v>
      </c>
      <c r="U3995" s="13" t="str">
        <f t="shared" si="436"/>
        <v>Apr</v>
      </c>
      <c r="V3995" t="str">
        <f t="shared" si="436"/>
        <v>May</v>
      </c>
      <c r="W3995" t="str">
        <f t="shared" si="437"/>
        <v>2015</v>
      </c>
    </row>
    <row r="3996" spans="1:23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34"/>
        <v>0.25</v>
      </c>
      <c r="P3996" s="9">
        <f t="shared" si="435"/>
        <v>5</v>
      </c>
      <c r="Q3996" t="s">
        <v>8317</v>
      </c>
      <c r="R3996" t="s">
        <v>8318</v>
      </c>
      <c r="S3996" s="13">
        <f t="shared" si="432"/>
        <v>41809.181597222218</v>
      </c>
      <c r="T3996" s="14">
        <f t="shared" si="433"/>
        <v>41839.181597222218</v>
      </c>
      <c r="U3996" s="13" t="str">
        <f t="shared" si="436"/>
        <v>Jun</v>
      </c>
      <c r="V3996" t="str">
        <f t="shared" si="436"/>
        <v>Jul</v>
      </c>
      <c r="W3996" t="str">
        <f t="shared" si="437"/>
        <v>2014</v>
      </c>
    </row>
    <row r="3997" spans="1:23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34"/>
        <v>35</v>
      </c>
      <c r="P3997" s="9">
        <f t="shared" si="435"/>
        <v>17.5</v>
      </c>
      <c r="Q3997" t="s">
        <v>8317</v>
      </c>
      <c r="R3997" t="s">
        <v>8318</v>
      </c>
      <c r="S3997" s="13">
        <f t="shared" si="432"/>
        <v>42019.475428240738</v>
      </c>
      <c r="T3997" s="14">
        <f t="shared" si="433"/>
        <v>42049.268749999996</v>
      </c>
      <c r="U3997" s="13" t="str">
        <f t="shared" si="436"/>
        <v>Jan</v>
      </c>
      <c r="V3997" t="str">
        <f t="shared" si="436"/>
        <v>Feb</v>
      </c>
      <c r="W3997" t="str">
        <f t="shared" si="437"/>
        <v>2015</v>
      </c>
    </row>
    <row r="3998" spans="1:23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34"/>
        <v>16.566666666666666</v>
      </c>
      <c r="P3998" s="9">
        <f t="shared" si="435"/>
        <v>29.235294117647058</v>
      </c>
      <c r="Q3998" t="s">
        <v>8317</v>
      </c>
      <c r="R3998" t="s">
        <v>8318</v>
      </c>
      <c r="S3998" s="13">
        <f t="shared" si="432"/>
        <v>41950.058611111112</v>
      </c>
      <c r="T3998" s="14">
        <f t="shared" si="433"/>
        <v>41963.461111111108</v>
      </c>
      <c r="U3998" s="13" t="str">
        <f t="shared" si="436"/>
        <v>Nov</v>
      </c>
      <c r="V3998" t="str">
        <f t="shared" si="436"/>
        <v>Nov</v>
      </c>
      <c r="W3998" t="str">
        <f t="shared" si="437"/>
        <v>2014</v>
      </c>
    </row>
    <row r="3999" spans="1:23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34"/>
        <v>0</v>
      </c>
      <c r="P3999" s="9">
        <f t="shared" si="435"/>
        <v>0</v>
      </c>
      <c r="Q3999" t="s">
        <v>8317</v>
      </c>
      <c r="R3999" t="s">
        <v>8318</v>
      </c>
      <c r="S3999" s="13">
        <f t="shared" si="432"/>
        <v>42069.183113425919</v>
      </c>
      <c r="T3999" s="14">
        <f t="shared" si="433"/>
        <v>42099.141446759262</v>
      </c>
      <c r="U3999" s="13" t="str">
        <f t="shared" si="436"/>
        <v>Mar</v>
      </c>
      <c r="V3999" t="str">
        <f t="shared" si="436"/>
        <v>Apr</v>
      </c>
      <c r="W3999" t="str">
        <f t="shared" si="437"/>
        <v>2015</v>
      </c>
    </row>
    <row r="4000" spans="1:23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34"/>
        <v>57.199999999999996</v>
      </c>
      <c r="P4000" s="9">
        <f t="shared" si="435"/>
        <v>59.583333333333336</v>
      </c>
      <c r="Q4000" t="s">
        <v>8317</v>
      </c>
      <c r="R4000" t="s">
        <v>8318</v>
      </c>
      <c r="S4000" s="13">
        <f t="shared" si="432"/>
        <v>42061.754930555551</v>
      </c>
      <c r="T4000" s="14">
        <f t="shared" si="433"/>
        <v>42091.713263888887</v>
      </c>
      <c r="U4000" s="13" t="str">
        <f t="shared" si="436"/>
        <v>Feb</v>
      </c>
      <c r="V4000" t="str">
        <f t="shared" si="436"/>
        <v>Mar</v>
      </c>
      <c r="W4000" t="str">
        <f t="shared" si="437"/>
        <v>2015</v>
      </c>
    </row>
    <row r="4001" spans="1:23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34"/>
        <v>16.514285714285716</v>
      </c>
      <c r="P4001" s="9">
        <f t="shared" si="435"/>
        <v>82.571428571428569</v>
      </c>
      <c r="Q4001" t="s">
        <v>8317</v>
      </c>
      <c r="R4001" t="s">
        <v>8318</v>
      </c>
      <c r="S4001" s="13">
        <f t="shared" si="432"/>
        <v>41842.620347222219</v>
      </c>
      <c r="T4001" s="14">
        <f t="shared" si="433"/>
        <v>41882.619317129625</v>
      </c>
      <c r="U4001" s="13" t="str">
        <f t="shared" si="436"/>
        <v>Jul</v>
      </c>
      <c r="V4001" t="str">
        <f t="shared" si="436"/>
        <v>Aug</v>
      </c>
      <c r="W4001" t="str">
        <f t="shared" si="437"/>
        <v>2014</v>
      </c>
    </row>
    <row r="4002" spans="1:23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34"/>
        <v>0.125</v>
      </c>
      <c r="P4002" s="9">
        <f t="shared" si="435"/>
        <v>10</v>
      </c>
      <c r="Q4002" t="s">
        <v>8317</v>
      </c>
      <c r="R4002" t="s">
        <v>8318</v>
      </c>
      <c r="S4002" s="13">
        <f t="shared" si="432"/>
        <v>42437.437013888884</v>
      </c>
      <c r="T4002" s="14">
        <f t="shared" si="433"/>
        <v>42497.39534722222</v>
      </c>
      <c r="U4002" s="13" t="str">
        <f t="shared" si="436"/>
        <v>Mar</v>
      </c>
      <c r="V4002" t="str">
        <f t="shared" si="436"/>
        <v>May</v>
      </c>
      <c r="W4002" t="str">
        <f t="shared" si="437"/>
        <v>2016</v>
      </c>
    </row>
    <row r="4003" spans="1:23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34"/>
        <v>37.75</v>
      </c>
      <c r="P4003" s="9">
        <f t="shared" si="435"/>
        <v>32.357142857142854</v>
      </c>
      <c r="Q4003" t="s">
        <v>8317</v>
      </c>
      <c r="R4003" t="s">
        <v>8318</v>
      </c>
      <c r="S4003" s="13">
        <f t="shared" si="432"/>
        <v>42775.755879629629</v>
      </c>
      <c r="T4003" s="14">
        <f t="shared" si="433"/>
        <v>42795.583333333336</v>
      </c>
      <c r="U4003" s="13" t="str">
        <f t="shared" si="436"/>
        <v>Feb</v>
      </c>
      <c r="V4003" t="str">
        <f t="shared" si="436"/>
        <v>Mar</v>
      </c>
      <c r="W4003" t="str">
        <f t="shared" si="437"/>
        <v>2017</v>
      </c>
    </row>
    <row r="4004" spans="1:23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34"/>
        <v>1.8399999999999999</v>
      </c>
      <c r="P4004" s="9">
        <f t="shared" si="435"/>
        <v>5.75</v>
      </c>
      <c r="Q4004" t="s">
        <v>8317</v>
      </c>
      <c r="R4004" t="s">
        <v>8318</v>
      </c>
      <c r="S4004" s="13">
        <f t="shared" si="432"/>
        <v>41878.835196759253</v>
      </c>
      <c r="T4004" s="14">
        <f t="shared" si="433"/>
        <v>41908.835196759253</v>
      </c>
      <c r="U4004" s="13" t="str">
        <f t="shared" si="436"/>
        <v>Aug</v>
      </c>
      <c r="V4004" t="str">
        <f t="shared" si="436"/>
        <v>Sep</v>
      </c>
      <c r="W4004" t="str">
        <f t="shared" si="437"/>
        <v>2014</v>
      </c>
    </row>
    <row r="4005" spans="1:23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34"/>
        <v>10.050000000000001</v>
      </c>
      <c r="P4005" s="9">
        <f t="shared" si="435"/>
        <v>100.5</v>
      </c>
      <c r="Q4005" t="s">
        <v>8317</v>
      </c>
      <c r="R4005" t="s">
        <v>8318</v>
      </c>
      <c r="S4005" s="13">
        <f t="shared" si="432"/>
        <v>42020.379016203697</v>
      </c>
      <c r="T4005" s="14">
        <f t="shared" si="433"/>
        <v>42050.379016203697</v>
      </c>
      <c r="U4005" s="13" t="str">
        <f t="shared" si="436"/>
        <v>Jan</v>
      </c>
      <c r="V4005" t="str">
        <f t="shared" si="436"/>
        <v>Feb</v>
      </c>
      <c r="W4005" t="str">
        <f t="shared" si="437"/>
        <v>2015</v>
      </c>
    </row>
    <row r="4006" spans="1:23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34"/>
        <v>0.2</v>
      </c>
      <c r="P4006" s="9">
        <f t="shared" si="435"/>
        <v>1</v>
      </c>
      <c r="Q4006" t="s">
        <v>8317</v>
      </c>
      <c r="R4006" t="s">
        <v>8318</v>
      </c>
      <c r="S4006" s="13">
        <f t="shared" si="432"/>
        <v>41889.954363425924</v>
      </c>
      <c r="T4006" s="14">
        <f t="shared" si="433"/>
        <v>41919.954363425924</v>
      </c>
      <c r="U4006" s="13" t="str">
        <f t="shared" si="436"/>
        <v>Sep</v>
      </c>
      <c r="V4006" t="str">
        <f t="shared" si="436"/>
        <v>Oct</v>
      </c>
      <c r="W4006" t="str">
        <f t="shared" si="437"/>
        <v>2014</v>
      </c>
    </row>
    <row r="4007" spans="1:23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34"/>
        <v>1.3333333333333335</v>
      </c>
      <c r="P4007" s="9">
        <f t="shared" si="435"/>
        <v>20</v>
      </c>
      <c r="Q4007" t="s">
        <v>8317</v>
      </c>
      <c r="R4007" t="s">
        <v>8318</v>
      </c>
      <c r="S4007" s="13">
        <f t="shared" si="432"/>
        <v>41872.599363425921</v>
      </c>
      <c r="T4007" s="14">
        <f t="shared" si="433"/>
        <v>41932.599363425921</v>
      </c>
      <c r="U4007" s="13" t="str">
        <f t="shared" si="436"/>
        <v>Aug</v>
      </c>
      <c r="V4007" t="str">
        <f t="shared" si="436"/>
        <v>Oct</v>
      </c>
      <c r="W4007" t="str">
        <f t="shared" si="437"/>
        <v>2014</v>
      </c>
    </row>
    <row r="4008" spans="1:23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34"/>
        <v>6.6666666666666671E-3</v>
      </c>
      <c r="P4008" s="9">
        <f t="shared" si="435"/>
        <v>2</v>
      </c>
      <c r="Q4008" t="s">
        <v>8317</v>
      </c>
      <c r="R4008" t="s">
        <v>8318</v>
      </c>
      <c r="S4008" s="13">
        <f t="shared" si="432"/>
        <v>42391.564664351848</v>
      </c>
      <c r="T4008" s="14">
        <f t="shared" si="433"/>
        <v>42416.564664351848</v>
      </c>
      <c r="U4008" s="13" t="str">
        <f t="shared" si="436"/>
        <v>Jan</v>
      </c>
      <c r="V4008" t="str">
        <f t="shared" si="436"/>
        <v>Feb</v>
      </c>
      <c r="W4008" t="str">
        <f t="shared" si="437"/>
        <v>2016</v>
      </c>
    </row>
    <row r="4009" spans="1:23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34"/>
        <v>0.25</v>
      </c>
      <c r="P4009" s="9">
        <f t="shared" si="435"/>
        <v>5</v>
      </c>
      <c r="Q4009" t="s">
        <v>8317</v>
      </c>
      <c r="R4009" t="s">
        <v>8318</v>
      </c>
      <c r="S4009" s="13">
        <f t="shared" si="432"/>
        <v>41848.564594907402</v>
      </c>
      <c r="T4009" s="14">
        <f t="shared" si="433"/>
        <v>41877.477777777771</v>
      </c>
      <c r="U4009" s="13" t="str">
        <f t="shared" si="436"/>
        <v>Jul</v>
      </c>
      <c r="V4009" t="str">
        <f t="shared" si="436"/>
        <v>Aug</v>
      </c>
      <c r="W4009" t="str">
        <f t="shared" si="437"/>
        <v>2014</v>
      </c>
    </row>
    <row r="4010" spans="1:23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34"/>
        <v>6</v>
      </c>
      <c r="P4010" s="9">
        <f t="shared" si="435"/>
        <v>15</v>
      </c>
      <c r="Q4010" t="s">
        <v>8317</v>
      </c>
      <c r="R4010" t="s">
        <v>8318</v>
      </c>
      <c r="S4010" s="13">
        <f t="shared" si="432"/>
        <v>42177.755868055552</v>
      </c>
      <c r="T4010" s="14">
        <f t="shared" si="433"/>
        <v>42207.755868055552</v>
      </c>
      <c r="U4010" s="13" t="str">
        <f t="shared" si="436"/>
        <v>Jun</v>
      </c>
      <c r="V4010" t="str">
        <f t="shared" si="436"/>
        <v>Jul</v>
      </c>
      <c r="W4010" t="str">
        <f t="shared" si="437"/>
        <v>2015</v>
      </c>
    </row>
    <row r="4011" spans="1:23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34"/>
        <v>3.8860103626943006</v>
      </c>
      <c r="P4011" s="9">
        <f t="shared" si="435"/>
        <v>25</v>
      </c>
      <c r="Q4011" t="s">
        <v>8317</v>
      </c>
      <c r="R4011" t="s">
        <v>8318</v>
      </c>
      <c r="S4011" s="13">
        <f t="shared" si="432"/>
        <v>41851.492592592593</v>
      </c>
      <c r="T4011" s="14">
        <f t="shared" si="433"/>
        <v>41891.492592592593</v>
      </c>
      <c r="U4011" s="13" t="str">
        <f t="shared" si="436"/>
        <v>Jul</v>
      </c>
      <c r="V4011" t="str">
        <f t="shared" si="436"/>
        <v>Sep</v>
      </c>
      <c r="W4011" t="str">
        <f t="shared" si="437"/>
        <v>2014</v>
      </c>
    </row>
    <row r="4012" spans="1:23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34"/>
        <v>24.194444444444443</v>
      </c>
      <c r="P4012" s="9">
        <f t="shared" si="435"/>
        <v>45.842105263157897</v>
      </c>
      <c r="Q4012" t="s">
        <v>8317</v>
      </c>
      <c r="R4012" t="s">
        <v>8318</v>
      </c>
      <c r="S4012" s="13">
        <f t="shared" si="432"/>
        <v>41921.562106481477</v>
      </c>
      <c r="T4012" s="14">
        <f t="shared" si="433"/>
        <v>41938.562106481477</v>
      </c>
      <c r="U4012" s="13" t="str">
        <f t="shared" si="436"/>
        <v>Oct</v>
      </c>
      <c r="V4012" t="str">
        <f t="shared" si="436"/>
        <v>Oct</v>
      </c>
      <c r="W4012" t="str">
        <f t="shared" si="437"/>
        <v>2014</v>
      </c>
    </row>
    <row r="4013" spans="1:23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34"/>
        <v>7.6</v>
      </c>
      <c r="P4013" s="9">
        <f t="shared" si="435"/>
        <v>4.75</v>
      </c>
      <c r="Q4013" t="s">
        <v>8317</v>
      </c>
      <c r="R4013" t="s">
        <v>8318</v>
      </c>
      <c r="S4013" s="13">
        <f t="shared" si="432"/>
        <v>42002.336550925924</v>
      </c>
      <c r="T4013" s="14">
        <f t="shared" si="433"/>
        <v>42032.336550925924</v>
      </c>
      <c r="U4013" s="13" t="str">
        <f t="shared" si="436"/>
        <v>Dec</v>
      </c>
      <c r="V4013" t="str">
        <f t="shared" si="436"/>
        <v>Jan</v>
      </c>
      <c r="W4013" t="str">
        <f t="shared" si="437"/>
        <v>2014</v>
      </c>
    </row>
    <row r="4014" spans="1:23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34"/>
        <v>0</v>
      </c>
      <c r="P4014" s="9">
        <f t="shared" si="435"/>
        <v>0</v>
      </c>
      <c r="Q4014" t="s">
        <v>8317</v>
      </c>
      <c r="R4014" t="s">
        <v>8318</v>
      </c>
      <c r="S4014" s="13">
        <f t="shared" si="432"/>
        <v>42096.336215277777</v>
      </c>
      <c r="T4014" s="14">
        <f t="shared" si="433"/>
        <v>42126.336215277777</v>
      </c>
      <c r="U4014" s="13" t="str">
        <f t="shared" si="436"/>
        <v>Apr</v>
      </c>
      <c r="V4014" t="str">
        <f t="shared" si="436"/>
        <v>May</v>
      </c>
      <c r="W4014" t="str">
        <f t="shared" si="437"/>
        <v>2015</v>
      </c>
    </row>
    <row r="4015" spans="1:23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34"/>
        <v>1.3</v>
      </c>
      <c r="P4015" s="9">
        <f t="shared" si="435"/>
        <v>13</v>
      </c>
      <c r="Q4015" t="s">
        <v>8317</v>
      </c>
      <c r="R4015" t="s">
        <v>8318</v>
      </c>
      <c r="S4015" s="13">
        <f t="shared" si="432"/>
        <v>42021.092858796292</v>
      </c>
      <c r="T4015" s="14">
        <f t="shared" si="433"/>
        <v>42051.092858796292</v>
      </c>
      <c r="U4015" s="13" t="str">
        <f t="shared" si="436"/>
        <v>Jan</v>
      </c>
      <c r="V4015" t="str">
        <f t="shared" si="436"/>
        <v>Feb</v>
      </c>
      <c r="W4015" t="str">
        <f t="shared" si="437"/>
        <v>2015</v>
      </c>
    </row>
    <row r="4016" spans="1:23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34"/>
        <v>0</v>
      </c>
      <c r="P4016" s="9">
        <f t="shared" si="435"/>
        <v>0</v>
      </c>
      <c r="Q4016" t="s">
        <v>8317</v>
      </c>
      <c r="R4016" t="s">
        <v>8318</v>
      </c>
      <c r="S4016" s="13">
        <f t="shared" si="432"/>
        <v>42419.037835648145</v>
      </c>
      <c r="T4016" s="14">
        <f t="shared" si="433"/>
        <v>42434.037835648145</v>
      </c>
      <c r="U4016" s="13" t="str">
        <f t="shared" si="436"/>
        <v>Feb</v>
      </c>
      <c r="V4016" t="str">
        <f t="shared" si="436"/>
        <v>Mar</v>
      </c>
      <c r="W4016" t="str">
        <f t="shared" si="437"/>
        <v>2016</v>
      </c>
    </row>
    <row r="4017" spans="1:23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34"/>
        <v>1.4285714285714287E-2</v>
      </c>
      <c r="P4017" s="9">
        <f t="shared" si="435"/>
        <v>1</v>
      </c>
      <c r="Q4017" t="s">
        <v>8317</v>
      </c>
      <c r="R4017" t="s">
        <v>8318</v>
      </c>
      <c r="S4017" s="13">
        <f t="shared" si="432"/>
        <v>42174.572488425925</v>
      </c>
      <c r="T4017" s="14">
        <f t="shared" si="433"/>
        <v>42204.572488425925</v>
      </c>
      <c r="U4017" s="13" t="str">
        <f t="shared" si="436"/>
        <v>Jun</v>
      </c>
      <c r="V4017" t="str">
        <f t="shared" si="436"/>
        <v>Jul</v>
      </c>
      <c r="W4017" t="str">
        <f t="shared" si="437"/>
        <v>2015</v>
      </c>
    </row>
    <row r="4018" spans="1:23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34"/>
        <v>14.000000000000002</v>
      </c>
      <c r="P4018" s="9">
        <f t="shared" si="435"/>
        <v>10</v>
      </c>
      <c r="Q4018" t="s">
        <v>8317</v>
      </c>
      <c r="R4018" t="s">
        <v>8318</v>
      </c>
      <c r="S4018" s="13">
        <f t="shared" si="432"/>
        <v>41869.664351851847</v>
      </c>
      <c r="T4018" s="14">
        <f t="shared" si="433"/>
        <v>41899.664351851847</v>
      </c>
      <c r="U4018" s="13" t="str">
        <f t="shared" si="436"/>
        <v>Aug</v>
      </c>
      <c r="V4018" t="str">
        <f t="shared" si="436"/>
        <v>Sep</v>
      </c>
      <c r="W4018" t="str">
        <f t="shared" si="437"/>
        <v>2014</v>
      </c>
    </row>
    <row r="4019" spans="1:23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34"/>
        <v>1.05</v>
      </c>
      <c r="P4019" s="9">
        <f t="shared" si="435"/>
        <v>52.5</v>
      </c>
      <c r="Q4019" t="s">
        <v>8317</v>
      </c>
      <c r="R4019" t="s">
        <v>8318</v>
      </c>
      <c r="S4019" s="13">
        <f t="shared" si="432"/>
        <v>41856.463819444441</v>
      </c>
      <c r="T4019" s="14">
        <f t="shared" si="433"/>
        <v>41886.463819444441</v>
      </c>
      <c r="U4019" s="13" t="str">
        <f t="shared" si="436"/>
        <v>Aug</v>
      </c>
      <c r="V4019" t="str">
        <f t="shared" si="436"/>
        <v>Sep</v>
      </c>
      <c r="W4019" t="str">
        <f t="shared" si="437"/>
        <v>2014</v>
      </c>
    </row>
    <row r="4020" spans="1:23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34"/>
        <v>8.6666666666666679</v>
      </c>
      <c r="P4020" s="9">
        <f t="shared" si="435"/>
        <v>32.5</v>
      </c>
      <c r="Q4020" t="s">
        <v>8317</v>
      </c>
      <c r="R4020" t="s">
        <v>8318</v>
      </c>
      <c r="S4020" s="13">
        <f t="shared" si="432"/>
        <v>42620.702638888884</v>
      </c>
      <c r="T4020" s="14">
        <f t="shared" si="433"/>
        <v>42650.702638888884</v>
      </c>
      <c r="U4020" s="13" t="str">
        <f t="shared" si="436"/>
        <v>Sep</v>
      </c>
      <c r="V4020" t="str">
        <f t="shared" si="436"/>
        <v>Oct</v>
      </c>
      <c r="W4020" t="str">
        <f t="shared" si="437"/>
        <v>2016</v>
      </c>
    </row>
    <row r="4021" spans="1:23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34"/>
        <v>0.82857142857142851</v>
      </c>
      <c r="P4021" s="9">
        <f t="shared" si="435"/>
        <v>7.25</v>
      </c>
      <c r="Q4021" t="s">
        <v>8317</v>
      </c>
      <c r="R4021" t="s">
        <v>8318</v>
      </c>
      <c r="S4021" s="13">
        <f t="shared" si="432"/>
        <v>42417.467546296299</v>
      </c>
      <c r="T4021" s="14">
        <f t="shared" si="433"/>
        <v>42475.477777777771</v>
      </c>
      <c r="U4021" s="13" t="str">
        <f t="shared" si="436"/>
        <v>Feb</v>
      </c>
      <c r="V4021" t="str">
        <f t="shared" si="436"/>
        <v>Apr</v>
      </c>
      <c r="W4021" t="str">
        <f t="shared" si="437"/>
        <v>2016</v>
      </c>
    </row>
    <row r="4022" spans="1:23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34"/>
        <v>16.666666666666664</v>
      </c>
      <c r="P4022" s="9">
        <f t="shared" si="435"/>
        <v>33.333333333333336</v>
      </c>
      <c r="Q4022" t="s">
        <v>8317</v>
      </c>
      <c r="R4022" t="s">
        <v>8318</v>
      </c>
      <c r="S4022" s="13">
        <f t="shared" si="432"/>
        <v>42056.982627314814</v>
      </c>
      <c r="T4022" s="14">
        <f t="shared" si="433"/>
        <v>42086.940960648142</v>
      </c>
      <c r="U4022" s="13" t="str">
        <f t="shared" si="436"/>
        <v>Feb</v>
      </c>
      <c r="V4022" t="str">
        <f t="shared" si="436"/>
        <v>Mar</v>
      </c>
      <c r="W4022" t="str">
        <f t="shared" si="437"/>
        <v>2015</v>
      </c>
    </row>
    <row r="4023" spans="1:23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34"/>
        <v>0.83333333333333337</v>
      </c>
      <c r="P4023" s="9">
        <f t="shared" si="435"/>
        <v>62.5</v>
      </c>
      <c r="Q4023" t="s">
        <v>8317</v>
      </c>
      <c r="R4023" t="s">
        <v>8318</v>
      </c>
      <c r="S4023" s="13">
        <f t="shared" si="432"/>
        <v>41878.703217592592</v>
      </c>
      <c r="T4023" s="14">
        <f t="shared" si="433"/>
        <v>41938.703217592592</v>
      </c>
      <c r="U4023" s="13" t="str">
        <f t="shared" si="436"/>
        <v>Aug</v>
      </c>
      <c r="V4023" t="str">
        <f t="shared" si="436"/>
        <v>Oct</v>
      </c>
      <c r="W4023" t="str">
        <f t="shared" si="437"/>
        <v>2014</v>
      </c>
    </row>
    <row r="4024" spans="1:23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34"/>
        <v>69.561111111111103</v>
      </c>
      <c r="P4024" s="9">
        <f t="shared" si="435"/>
        <v>63.558375634517766</v>
      </c>
      <c r="Q4024" t="s">
        <v>8317</v>
      </c>
      <c r="R4024" t="s">
        <v>8318</v>
      </c>
      <c r="S4024" s="13">
        <f t="shared" si="432"/>
        <v>41990.375775462962</v>
      </c>
      <c r="T4024" s="14">
        <f t="shared" si="433"/>
        <v>42035.912499999999</v>
      </c>
      <c r="U4024" s="13" t="str">
        <f t="shared" si="436"/>
        <v>Dec</v>
      </c>
      <c r="V4024" t="str">
        <f t="shared" si="436"/>
        <v>Jan</v>
      </c>
      <c r="W4024" t="str">
        <f t="shared" si="437"/>
        <v>2014</v>
      </c>
    </row>
    <row r="4025" spans="1:23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34"/>
        <v>0</v>
      </c>
      <c r="P4025" s="9">
        <f t="shared" si="435"/>
        <v>0</v>
      </c>
      <c r="Q4025" t="s">
        <v>8317</v>
      </c>
      <c r="R4025" t="s">
        <v>8318</v>
      </c>
      <c r="S4025" s="13">
        <f t="shared" si="432"/>
        <v>42408.791238425925</v>
      </c>
      <c r="T4025" s="14">
        <f t="shared" si="433"/>
        <v>42453.749571759261</v>
      </c>
      <c r="U4025" s="13" t="str">
        <f t="shared" si="436"/>
        <v>Feb</v>
      </c>
      <c r="V4025" t="str">
        <f t="shared" si="436"/>
        <v>Mar</v>
      </c>
      <c r="W4025" t="str">
        <f t="shared" si="437"/>
        <v>2016</v>
      </c>
    </row>
    <row r="4026" spans="1:23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34"/>
        <v>1.25</v>
      </c>
      <c r="P4026" s="9">
        <f t="shared" si="435"/>
        <v>10</v>
      </c>
      <c r="Q4026" t="s">
        <v>8317</v>
      </c>
      <c r="R4026" t="s">
        <v>8318</v>
      </c>
      <c r="S4026" s="13">
        <f t="shared" si="432"/>
        <v>42217.461770833332</v>
      </c>
      <c r="T4026" s="14">
        <f t="shared" si="433"/>
        <v>42247.461770833332</v>
      </c>
      <c r="U4026" s="13" t="str">
        <f t="shared" si="436"/>
        <v>Aug</v>
      </c>
      <c r="V4026" t="str">
        <f t="shared" si="436"/>
        <v>Aug</v>
      </c>
      <c r="W4026" t="str">
        <f t="shared" si="437"/>
        <v>2015</v>
      </c>
    </row>
    <row r="4027" spans="1:23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34"/>
        <v>5</v>
      </c>
      <c r="P4027" s="9">
        <f t="shared" si="435"/>
        <v>62.5</v>
      </c>
      <c r="Q4027" t="s">
        <v>8317</v>
      </c>
      <c r="R4027" t="s">
        <v>8318</v>
      </c>
      <c r="S4027" s="13">
        <f t="shared" si="432"/>
        <v>42151.029351851852</v>
      </c>
      <c r="T4027" s="14">
        <f t="shared" si="433"/>
        <v>42211.029351851852</v>
      </c>
      <c r="U4027" s="13" t="str">
        <f t="shared" si="436"/>
        <v>May</v>
      </c>
      <c r="V4027" t="str">
        <f t="shared" si="436"/>
        <v>Jul</v>
      </c>
      <c r="W4027" t="str">
        <f t="shared" si="437"/>
        <v>2015</v>
      </c>
    </row>
    <row r="4028" spans="1:23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34"/>
        <v>0</v>
      </c>
      <c r="P4028" s="9">
        <f t="shared" si="435"/>
        <v>0</v>
      </c>
      <c r="Q4028" t="s">
        <v>8317</v>
      </c>
      <c r="R4028" t="s">
        <v>8318</v>
      </c>
      <c r="S4028" s="13">
        <f t="shared" si="432"/>
        <v>42282.447210648148</v>
      </c>
      <c r="T4028" s="14">
        <f t="shared" si="433"/>
        <v>42342.488877314812</v>
      </c>
      <c r="U4028" s="13" t="str">
        <f t="shared" si="436"/>
        <v>Oct</v>
      </c>
      <c r="V4028" t="str">
        <f t="shared" si="436"/>
        <v>Dec</v>
      </c>
      <c r="W4028" t="str">
        <f t="shared" si="437"/>
        <v>2015</v>
      </c>
    </row>
    <row r="4029" spans="1:23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34"/>
        <v>7.166666666666667</v>
      </c>
      <c r="P4029" s="9">
        <f t="shared" si="435"/>
        <v>30.714285714285715</v>
      </c>
      <c r="Q4029" t="s">
        <v>8317</v>
      </c>
      <c r="R4029" t="s">
        <v>8318</v>
      </c>
      <c r="S4029" s="13">
        <f t="shared" si="432"/>
        <v>42768.762511574074</v>
      </c>
      <c r="T4029" s="14">
        <f t="shared" si="433"/>
        <v>42788.833333333336</v>
      </c>
      <c r="U4029" s="13" t="str">
        <f t="shared" si="436"/>
        <v>Feb</v>
      </c>
      <c r="V4029" t="str">
        <f t="shared" si="436"/>
        <v>Feb</v>
      </c>
      <c r="W4029" t="str">
        <f t="shared" si="437"/>
        <v>2017</v>
      </c>
    </row>
    <row r="4030" spans="1:23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34"/>
        <v>28.050000000000004</v>
      </c>
      <c r="P4030" s="9">
        <f t="shared" si="435"/>
        <v>51</v>
      </c>
      <c r="Q4030" t="s">
        <v>8317</v>
      </c>
      <c r="R4030" t="s">
        <v>8318</v>
      </c>
      <c r="S4030" s="13">
        <f t="shared" si="432"/>
        <v>41765.730324074073</v>
      </c>
      <c r="T4030" s="14">
        <f t="shared" si="433"/>
        <v>41795.730324074073</v>
      </c>
      <c r="U4030" s="13" t="str">
        <f t="shared" si="436"/>
        <v>May</v>
      </c>
      <c r="V4030" t="str">
        <f t="shared" si="436"/>
        <v>Jun</v>
      </c>
      <c r="W4030" t="str">
        <f t="shared" si="437"/>
        <v>2014</v>
      </c>
    </row>
    <row r="4031" spans="1:23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34"/>
        <v>0</v>
      </c>
      <c r="P4031" s="9">
        <f t="shared" si="435"/>
        <v>0</v>
      </c>
      <c r="Q4031" t="s">
        <v>8317</v>
      </c>
      <c r="R4031" t="s">
        <v>8318</v>
      </c>
      <c r="S4031" s="13">
        <f t="shared" ref="S4031:S4094" si="438">(J4031/86400)+25569+(-5/24)</f>
        <v>42321.816782407404</v>
      </c>
      <c r="T4031" s="14">
        <f t="shared" ref="T4031:T4094" si="439">(I4031/86400)+25569+(-5/24)</f>
        <v>42351.816782407404</v>
      </c>
      <c r="U4031" s="13" t="str">
        <f t="shared" si="436"/>
        <v>Nov</v>
      </c>
      <c r="V4031" t="str">
        <f t="shared" si="436"/>
        <v>Dec</v>
      </c>
      <c r="W4031" t="str">
        <f t="shared" si="437"/>
        <v>2015</v>
      </c>
    </row>
    <row r="4032" spans="1:23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34"/>
        <v>16</v>
      </c>
      <c r="P4032" s="9">
        <f t="shared" si="435"/>
        <v>66.666666666666671</v>
      </c>
      <c r="Q4032" t="s">
        <v>8317</v>
      </c>
      <c r="R4032" t="s">
        <v>8318</v>
      </c>
      <c r="S4032" s="13">
        <f t="shared" si="438"/>
        <v>42374.446747685179</v>
      </c>
      <c r="T4032" s="14">
        <f t="shared" si="439"/>
        <v>42403.575694444444</v>
      </c>
      <c r="U4032" s="13" t="str">
        <f t="shared" si="436"/>
        <v>Jan</v>
      </c>
      <c r="V4032" t="str">
        <f t="shared" si="436"/>
        <v>Feb</v>
      </c>
      <c r="W4032" t="str">
        <f t="shared" si="437"/>
        <v>2016</v>
      </c>
    </row>
    <row r="4033" spans="1:23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34"/>
        <v>0</v>
      </c>
      <c r="P4033" s="9">
        <f t="shared" si="435"/>
        <v>0</v>
      </c>
      <c r="Q4033" t="s">
        <v>8317</v>
      </c>
      <c r="R4033" t="s">
        <v>8318</v>
      </c>
      <c r="S4033" s="13">
        <f t="shared" si="438"/>
        <v>41941.376898148148</v>
      </c>
      <c r="T4033" s="14">
        <f t="shared" si="439"/>
        <v>41991.418564814812</v>
      </c>
      <c r="U4033" s="13" t="str">
        <f t="shared" si="436"/>
        <v>Oct</v>
      </c>
      <c r="V4033" t="str">
        <f t="shared" si="436"/>
        <v>Dec</v>
      </c>
      <c r="W4033" t="str">
        <f t="shared" si="437"/>
        <v>2014</v>
      </c>
    </row>
    <row r="4034" spans="1:23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34"/>
        <v>6.8287037037037033</v>
      </c>
      <c r="P4034" s="9">
        <f t="shared" si="435"/>
        <v>59</v>
      </c>
      <c r="Q4034" t="s">
        <v>8317</v>
      </c>
      <c r="R4034" t="s">
        <v>8318</v>
      </c>
      <c r="S4034" s="13">
        <f t="shared" si="438"/>
        <v>42293.60087962963</v>
      </c>
      <c r="T4034" s="14">
        <f t="shared" si="439"/>
        <v>42353.642546296294</v>
      </c>
      <c r="U4034" s="13" t="str">
        <f t="shared" si="436"/>
        <v>Oct</v>
      </c>
      <c r="V4034" t="str">
        <f t="shared" si="436"/>
        <v>Dec</v>
      </c>
      <c r="W4034" t="str">
        <f t="shared" si="437"/>
        <v>2015</v>
      </c>
    </row>
    <row r="4035" spans="1:23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440">(E4035/D4035)*100</f>
        <v>25.698702928870294</v>
      </c>
      <c r="P4035" s="9">
        <f t="shared" ref="P4035:P4098" si="441">IFERROR(E4035/L4035,0)</f>
        <v>65.340319148936175</v>
      </c>
      <c r="Q4035" t="s">
        <v>8317</v>
      </c>
      <c r="R4035" t="s">
        <v>8318</v>
      </c>
      <c r="S4035" s="13">
        <f t="shared" si="438"/>
        <v>42614.06046296296</v>
      </c>
      <c r="T4035" s="14">
        <f t="shared" si="439"/>
        <v>42645.166666666664</v>
      </c>
      <c r="U4035" s="13" t="str">
        <f t="shared" ref="U4035:V4098" si="442">TEXT((S4035),"mmm")</f>
        <v>Sep</v>
      </c>
      <c r="V4035" t="str">
        <f t="shared" si="442"/>
        <v>Oct</v>
      </c>
      <c r="W4035" t="str">
        <f t="shared" ref="W4035:W4098" si="443">TEXT((S4035),"yyyy")</f>
        <v>2016</v>
      </c>
    </row>
    <row r="4036" spans="1:23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440"/>
        <v>1.4814814814814816</v>
      </c>
      <c r="P4036" s="9">
        <f t="shared" si="441"/>
        <v>100</v>
      </c>
      <c r="Q4036" t="s">
        <v>8317</v>
      </c>
      <c r="R4036" t="s">
        <v>8318</v>
      </c>
      <c r="S4036" s="13">
        <f t="shared" si="438"/>
        <v>42067.739004629628</v>
      </c>
      <c r="T4036" s="14">
        <f t="shared" si="439"/>
        <v>42097.697337962956</v>
      </c>
      <c r="U4036" s="13" t="str">
        <f t="shared" si="442"/>
        <v>Mar</v>
      </c>
      <c r="V4036" t="str">
        <f t="shared" si="442"/>
        <v>Apr</v>
      </c>
      <c r="W4036" t="str">
        <f t="shared" si="443"/>
        <v>2015</v>
      </c>
    </row>
    <row r="4037" spans="1:23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440"/>
        <v>36.85</v>
      </c>
      <c r="P4037" s="9">
        <f t="shared" si="441"/>
        <v>147.4</v>
      </c>
      <c r="Q4037" t="s">
        <v>8317</v>
      </c>
      <c r="R4037" t="s">
        <v>8318</v>
      </c>
      <c r="S4037" s="13">
        <f t="shared" si="438"/>
        <v>41903.674618055556</v>
      </c>
      <c r="T4037" s="14">
        <f t="shared" si="439"/>
        <v>41933.674618055556</v>
      </c>
      <c r="U4037" s="13" t="str">
        <f t="shared" si="442"/>
        <v>Sep</v>
      </c>
      <c r="V4037" t="str">
        <f t="shared" si="442"/>
        <v>Oct</v>
      </c>
      <c r="W4037" t="str">
        <f t="shared" si="443"/>
        <v>2014</v>
      </c>
    </row>
    <row r="4038" spans="1:23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440"/>
        <v>47.05</v>
      </c>
      <c r="P4038" s="9">
        <f t="shared" si="441"/>
        <v>166.05882352941177</v>
      </c>
      <c r="Q4038" t="s">
        <v>8317</v>
      </c>
      <c r="R4038" t="s">
        <v>8318</v>
      </c>
      <c r="S4038" s="13">
        <f t="shared" si="438"/>
        <v>41804.728750000002</v>
      </c>
      <c r="T4038" s="14">
        <f t="shared" si="439"/>
        <v>41821.729166666664</v>
      </c>
      <c r="U4038" s="13" t="str">
        <f t="shared" si="442"/>
        <v>Jun</v>
      </c>
      <c r="V4038" t="str">
        <f t="shared" si="442"/>
        <v>Jul</v>
      </c>
      <c r="W4038" t="str">
        <f t="shared" si="443"/>
        <v>2014</v>
      </c>
    </row>
    <row r="4039" spans="1:23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440"/>
        <v>11.428571428571429</v>
      </c>
      <c r="P4039" s="9">
        <f t="shared" si="441"/>
        <v>40</v>
      </c>
      <c r="Q4039" t="s">
        <v>8317</v>
      </c>
      <c r="R4039" t="s">
        <v>8318</v>
      </c>
      <c r="S4039" s="13">
        <f t="shared" si="438"/>
        <v>42496.862442129626</v>
      </c>
      <c r="T4039" s="14">
        <f t="shared" si="439"/>
        <v>42514.392361111109</v>
      </c>
      <c r="U4039" s="13" t="str">
        <f t="shared" si="442"/>
        <v>May</v>
      </c>
      <c r="V4039" t="str">
        <f t="shared" si="442"/>
        <v>May</v>
      </c>
      <c r="W4039" t="str">
        <f t="shared" si="443"/>
        <v>2016</v>
      </c>
    </row>
    <row r="4040" spans="1:23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440"/>
        <v>12.04</v>
      </c>
      <c r="P4040" s="9">
        <f t="shared" si="441"/>
        <v>75.25</v>
      </c>
      <c r="Q4040" t="s">
        <v>8317</v>
      </c>
      <c r="R4040" t="s">
        <v>8318</v>
      </c>
      <c r="S4040" s="13">
        <f t="shared" si="438"/>
        <v>41869.590393518512</v>
      </c>
      <c r="T4040" s="14">
        <f t="shared" si="439"/>
        <v>41929.590393518512</v>
      </c>
      <c r="U4040" s="13" t="str">
        <f t="shared" si="442"/>
        <v>Aug</v>
      </c>
      <c r="V4040" t="str">
        <f t="shared" si="442"/>
        <v>Oct</v>
      </c>
      <c r="W4040" t="str">
        <f t="shared" si="443"/>
        <v>2014</v>
      </c>
    </row>
    <row r="4041" spans="1:23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440"/>
        <v>60</v>
      </c>
      <c r="P4041" s="9">
        <f t="shared" si="441"/>
        <v>60</v>
      </c>
      <c r="Q4041" t="s">
        <v>8317</v>
      </c>
      <c r="R4041" t="s">
        <v>8318</v>
      </c>
      <c r="S4041" s="13">
        <f t="shared" si="438"/>
        <v>42305.462581018517</v>
      </c>
      <c r="T4041" s="14">
        <f t="shared" si="439"/>
        <v>42339.040972222218</v>
      </c>
      <c r="U4041" s="13" t="str">
        <f t="shared" si="442"/>
        <v>Oct</v>
      </c>
      <c r="V4041" t="str">
        <f t="shared" si="442"/>
        <v>Dec</v>
      </c>
      <c r="W4041" t="str">
        <f t="shared" si="443"/>
        <v>2015</v>
      </c>
    </row>
    <row r="4042" spans="1:23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440"/>
        <v>31.25</v>
      </c>
      <c r="P4042" s="9">
        <f t="shared" si="441"/>
        <v>1250</v>
      </c>
      <c r="Q4042" t="s">
        <v>8317</v>
      </c>
      <c r="R4042" t="s">
        <v>8318</v>
      </c>
      <c r="S4042" s="13">
        <f t="shared" si="438"/>
        <v>42144.023194444446</v>
      </c>
      <c r="T4042" s="14">
        <f t="shared" si="439"/>
        <v>42202.916666666664</v>
      </c>
      <c r="U4042" s="13" t="str">
        <f t="shared" si="442"/>
        <v>May</v>
      </c>
      <c r="V4042" t="str">
        <f t="shared" si="442"/>
        <v>Jul</v>
      </c>
      <c r="W4042" t="str">
        <f t="shared" si="443"/>
        <v>2015</v>
      </c>
    </row>
    <row r="4043" spans="1:23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440"/>
        <v>0.42</v>
      </c>
      <c r="P4043" s="9">
        <f t="shared" si="441"/>
        <v>10.5</v>
      </c>
      <c r="Q4043" t="s">
        <v>8317</v>
      </c>
      <c r="R4043" t="s">
        <v>8318</v>
      </c>
      <c r="S4043" s="13">
        <f t="shared" si="438"/>
        <v>42559.265671296293</v>
      </c>
      <c r="T4043" s="14">
        <f t="shared" si="439"/>
        <v>42619.265671296293</v>
      </c>
      <c r="U4043" s="13" t="str">
        <f t="shared" si="442"/>
        <v>Jul</v>
      </c>
      <c r="V4043" t="str">
        <f t="shared" si="442"/>
        <v>Sep</v>
      </c>
      <c r="W4043" t="str">
        <f t="shared" si="443"/>
        <v>2016</v>
      </c>
    </row>
    <row r="4044" spans="1:23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440"/>
        <v>0.21</v>
      </c>
      <c r="P4044" s="9">
        <f t="shared" si="441"/>
        <v>7</v>
      </c>
      <c r="Q4044" t="s">
        <v>8317</v>
      </c>
      <c r="R4044" t="s">
        <v>8318</v>
      </c>
      <c r="S4044" s="13">
        <f t="shared" si="438"/>
        <v>41994.875740740739</v>
      </c>
      <c r="T4044" s="14">
        <f t="shared" si="439"/>
        <v>42024.594444444439</v>
      </c>
      <c r="U4044" s="13" t="str">
        <f t="shared" si="442"/>
        <v>Dec</v>
      </c>
      <c r="V4044" t="str">
        <f t="shared" si="442"/>
        <v>Jan</v>
      </c>
      <c r="W4044" t="str">
        <f t="shared" si="443"/>
        <v>2014</v>
      </c>
    </row>
    <row r="4045" spans="1:23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440"/>
        <v>0</v>
      </c>
      <c r="P4045" s="9">
        <f t="shared" si="441"/>
        <v>0</v>
      </c>
      <c r="Q4045" t="s">
        <v>8317</v>
      </c>
      <c r="R4045" t="s">
        <v>8318</v>
      </c>
      <c r="S4045" s="13">
        <f t="shared" si="438"/>
        <v>41948.749131944445</v>
      </c>
      <c r="T4045" s="14">
        <f t="shared" si="439"/>
        <v>41963.749131944445</v>
      </c>
      <c r="U4045" s="13" t="str">
        <f t="shared" si="442"/>
        <v>Nov</v>
      </c>
      <c r="V4045" t="str">
        <f t="shared" si="442"/>
        <v>Nov</v>
      </c>
      <c r="W4045" t="str">
        <f t="shared" si="443"/>
        <v>2014</v>
      </c>
    </row>
    <row r="4046" spans="1:23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440"/>
        <v>37.5</v>
      </c>
      <c r="P4046" s="9">
        <f t="shared" si="441"/>
        <v>56.25</v>
      </c>
      <c r="Q4046" t="s">
        <v>8317</v>
      </c>
      <c r="R4046" t="s">
        <v>8318</v>
      </c>
      <c r="S4046" s="13">
        <f t="shared" si="438"/>
        <v>42074.011365740742</v>
      </c>
      <c r="T4046" s="14">
        <f t="shared" si="439"/>
        <v>42103.999999999993</v>
      </c>
      <c r="U4046" s="13" t="str">
        <f t="shared" si="442"/>
        <v>Mar</v>
      </c>
      <c r="V4046" t="str">
        <f t="shared" si="442"/>
        <v>Apr</v>
      </c>
      <c r="W4046" t="str">
        <f t="shared" si="443"/>
        <v>2015</v>
      </c>
    </row>
    <row r="4047" spans="1:23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440"/>
        <v>0.02</v>
      </c>
      <c r="P4047" s="9">
        <f t="shared" si="441"/>
        <v>1</v>
      </c>
      <c r="Q4047" t="s">
        <v>8317</v>
      </c>
      <c r="R4047" t="s">
        <v>8318</v>
      </c>
      <c r="S4047" s="13">
        <f t="shared" si="438"/>
        <v>41841.992928240739</v>
      </c>
      <c r="T4047" s="14">
        <f t="shared" si="439"/>
        <v>41871.992928240739</v>
      </c>
      <c r="U4047" s="13" t="str">
        <f t="shared" si="442"/>
        <v>Jul</v>
      </c>
      <c r="V4047" t="str">
        <f t="shared" si="442"/>
        <v>Aug</v>
      </c>
      <c r="W4047" t="str">
        <f t="shared" si="443"/>
        <v>2014</v>
      </c>
    </row>
    <row r="4048" spans="1:23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440"/>
        <v>8.2142857142857135</v>
      </c>
      <c r="P4048" s="9">
        <f t="shared" si="441"/>
        <v>38.333333333333336</v>
      </c>
      <c r="Q4048" t="s">
        <v>8317</v>
      </c>
      <c r="R4048" t="s">
        <v>8318</v>
      </c>
      <c r="S4048" s="13">
        <f t="shared" si="438"/>
        <v>41904.442245370366</v>
      </c>
      <c r="T4048" s="14">
        <f t="shared" si="439"/>
        <v>41934.442245370366</v>
      </c>
      <c r="U4048" s="13" t="str">
        <f t="shared" si="442"/>
        <v>Sep</v>
      </c>
      <c r="V4048" t="str">
        <f t="shared" si="442"/>
        <v>Oct</v>
      </c>
      <c r="W4048" t="str">
        <f t="shared" si="443"/>
        <v>2014</v>
      </c>
    </row>
    <row r="4049" spans="1:23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440"/>
        <v>2.1999999999999997</v>
      </c>
      <c r="P4049" s="9">
        <f t="shared" si="441"/>
        <v>27.5</v>
      </c>
      <c r="Q4049" t="s">
        <v>8317</v>
      </c>
      <c r="R4049" t="s">
        <v>8318</v>
      </c>
      <c r="S4049" s="13">
        <f t="shared" si="438"/>
        <v>41990.814155092587</v>
      </c>
      <c r="T4049" s="14">
        <f t="shared" si="439"/>
        <v>42014.833333333336</v>
      </c>
      <c r="U4049" s="13" t="str">
        <f t="shared" si="442"/>
        <v>Dec</v>
      </c>
      <c r="V4049" t="str">
        <f t="shared" si="442"/>
        <v>Jan</v>
      </c>
      <c r="W4049" t="str">
        <f t="shared" si="443"/>
        <v>2014</v>
      </c>
    </row>
    <row r="4050" spans="1:23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440"/>
        <v>17.652941176470588</v>
      </c>
      <c r="P4050" s="9">
        <f t="shared" si="441"/>
        <v>32.978021978021978</v>
      </c>
      <c r="Q4050" t="s">
        <v>8317</v>
      </c>
      <c r="R4050" t="s">
        <v>8318</v>
      </c>
      <c r="S4050" s="13">
        <f t="shared" si="438"/>
        <v>42436.300775462958</v>
      </c>
      <c r="T4050" s="14">
        <f t="shared" si="439"/>
        <v>42471.259108796294</v>
      </c>
      <c r="U4050" s="13" t="str">
        <f t="shared" si="442"/>
        <v>Mar</v>
      </c>
      <c r="V4050" t="str">
        <f t="shared" si="442"/>
        <v>Apr</v>
      </c>
      <c r="W4050" t="str">
        <f t="shared" si="443"/>
        <v>2016</v>
      </c>
    </row>
    <row r="4051" spans="1:23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440"/>
        <v>0.08</v>
      </c>
      <c r="P4051" s="9">
        <f t="shared" si="441"/>
        <v>16</v>
      </c>
      <c r="Q4051" t="s">
        <v>8317</v>
      </c>
      <c r="R4051" t="s">
        <v>8318</v>
      </c>
      <c r="S4051" s="13">
        <f t="shared" si="438"/>
        <v>42169.750173611108</v>
      </c>
      <c r="T4051" s="14">
        <f t="shared" si="439"/>
        <v>42199.750173611108</v>
      </c>
      <c r="U4051" s="13" t="str">
        <f t="shared" si="442"/>
        <v>Jun</v>
      </c>
      <c r="V4051" t="str">
        <f t="shared" si="442"/>
        <v>Jul</v>
      </c>
      <c r="W4051" t="str">
        <f t="shared" si="443"/>
        <v>2015</v>
      </c>
    </row>
    <row r="4052" spans="1:23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440"/>
        <v>6.6666666666666666E-2</v>
      </c>
      <c r="P4052" s="9">
        <f t="shared" si="441"/>
        <v>1</v>
      </c>
      <c r="Q4052" t="s">
        <v>8317</v>
      </c>
      <c r="R4052" t="s">
        <v>8318</v>
      </c>
      <c r="S4052" s="13">
        <f t="shared" si="438"/>
        <v>41905.428136574068</v>
      </c>
      <c r="T4052" s="14">
        <f t="shared" si="439"/>
        <v>41935.428136574068</v>
      </c>
      <c r="U4052" s="13" t="str">
        <f t="shared" si="442"/>
        <v>Sep</v>
      </c>
      <c r="V4052" t="str">
        <f t="shared" si="442"/>
        <v>Oct</v>
      </c>
      <c r="W4052" t="str">
        <f t="shared" si="443"/>
        <v>2014</v>
      </c>
    </row>
    <row r="4053" spans="1:23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440"/>
        <v>0</v>
      </c>
      <c r="P4053" s="9">
        <f t="shared" si="441"/>
        <v>0</v>
      </c>
      <c r="Q4053" t="s">
        <v>8317</v>
      </c>
      <c r="R4053" t="s">
        <v>8318</v>
      </c>
      <c r="S4053" s="13">
        <f t="shared" si="438"/>
        <v>41761.601817129624</v>
      </c>
      <c r="T4053" s="14">
        <f t="shared" si="439"/>
        <v>41768.078472222223</v>
      </c>
      <c r="U4053" s="13" t="str">
        <f t="shared" si="442"/>
        <v>May</v>
      </c>
      <c r="V4053" t="str">
        <f t="shared" si="442"/>
        <v>May</v>
      </c>
      <c r="W4053" t="str">
        <f t="shared" si="443"/>
        <v>2014</v>
      </c>
    </row>
    <row r="4054" spans="1:23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440"/>
        <v>37.533333333333339</v>
      </c>
      <c r="P4054" s="9">
        <f t="shared" si="441"/>
        <v>86.615384615384613</v>
      </c>
      <c r="Q4054" t="s">
        <v>8317</v>
      </c>
      <c r="R4054" t="s">
        <v>8318</v>
      </c>
      <c r="S4054" s="13">
        <f t="shared" si="438"/>
        <v>41865.670324074068</v>
      </c>
      <c r="T4054" s="14">
        <f t="shared" si="439"/>
        <v>41925.670324074068</v>
      </c>
      <c r="U4054" s="13" t="str">
        <f t="shared" si="442"/>
        <v>Aug</v>
      </c>
      <c r="V4054" t="str">
        <f t="shared" si="442"/>
        <v>Oct</v>
      </c>
      <c r="W4054" t="str">
        <f t="shared" si="443"/>
        <v>2014</v>
      </c>
    </row>
    <row r="4055" spans="1:23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440"/>
        <v>22</v>
      </c>
      <c r="P4055" s="9">
        <f t="shared" si="441"/>
        <v>55</v>
      </c>
      <c r="Q4055" t="s">
        <v>8317</v>
      </c>
      <c r="R4055" t="s">
        <v>8318</v>
      </c>
      <c r="S4055" s="13">
        <f t="shared" si="438"/>
        <v>41928.481805555552</v>
      </c>
      <c r="T4055" s="14">
        <f t="shared" si="439"/>
        <v>41958.624999999993</v>
      </c>
      <c r="U4055" s="13" t="str">
        <f t="shared" si="442"/>
        <v>Oct</v>
      </c>
      <c r="V4055" t="str">
        <f t="shared" si="442"/>
        <v>Nov</v>
      </c>
      <c r="W4055" t="str">
        <f t="shared" si="443"/>
        <v>2014</v>
      </c>
    </row>
    <row r="4056" spans="1:23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440"/>
        <v>0</v>
      </c>
      <c r="P4056" s="9">
        <f t="shared" si="441"/>
        <v>0</v>
      </c>
      <c r="Q4056" t="s">
        <v>8317</v>
      </c>
      <c r="R4056" t="s">
        <v>8318</v>
      </c>
      <c r="S4056" s="13">
        <f t="shared" si="438"/>
        <v>42613.632928240739</v>
      </c>
      <c r="T4056" s="14">
        <f t="shared" si="439"/>
        <v>42643.958333333336</v>
      </c>
      <c r="U4056" s="13" t="str">
        <f t="shared" si="442"/>
        <v>Aug</v>
      </c>
      <c r="V4056" t="str">
        <f t="shared" si="442"/>
        <v>Sep</v>
      </c>
      <c r="W4056" t="str">
        <f t="shared" si="443"/>
        <v>2016</v>
      </c>
    </row>
    <row r="4057" spans="1:23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440"/>
        <v>17.62</v>
      </c>
      <c r="P4057" s="9">
        <f t="shared" si="441"/>
        <v>41.952380952380949</v>
      </c>
      <c r="Q4057" t="s">
        <v>8317</v>
      </c>
      <c r="R4057" t="s">
        <v>8318</v>
      </c>
      <c r="S4057" s="13">
        <f t="shared" si="438"/>
        <v>41779.44017361111</v>
      </c>
      <c r="T4057" s="14">
        <f t="shared" si="439"/>
        <v>41809.44017361111</v>
      </c>
      <c r="U4057" s="13" t="str">
        <f t="shared" si="442"/>
        <v>May</v>
      </c>
      <c r="V4057" t="str">
        <f t="shared" si="442"/>
        <v>Jun</v>
      </c>
      <c r="W4057" t="str">
        <f t="shared" si="443"/>
        <v>2014</v>
      </c>
    </row>
    <row r="4058" spans="1:23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440"/>
        <v>53</v>
      </c>
      <c r="P4058" s="9">
        <f t="shared" si="441"/>
        <v>88.333333333333329</v>
      </c>
      <c r="Q4058" t="s">
        <v>8317</v>
      </c>
      <c r="R4058" t="s">
        <v>8318</v>
      </c>
      <c r="S4058" s="13">
        <f t="shared" si="438"/>
        <v>42534.724988425922</v>
      </c>
      <c r="T4058" s="14">
        <f t="shared" si="439"/>
        <v>42554.624305555553</v>
      </c>
      <c r="U4058" s="13" t="str">
        <f t="shared" si="442"/>
        <v>Jun</v>
      </c>
      <c r="V4058" t="str">
        <f t="shared" si="442"/>
        <v>Jul</v>
      </c>
      <c r="W4058" t="str">
        <f t="shared" si="443"/>
        <v>2016</v>
      </c>
    </row>
    <row r="4059" spans="1:23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440"/>
        <v>22.142857142857142</v>
      </c>
      <c r="P4059" s="9">
        <f t="shared" si="441"/>
        <v>129.16666666666666</v>
      </c>
      <c r="Q4059" t="s">
        <v>8317</v>
      </c>
      <c r="R4059" t="s">
        <v>8318</v>
      </c>
      <c r="S4059" s="13">
        <f t="shared" si="438"/>
        <v>42310.760185185187</v>
      </c>
      <c r="T4059" s="14">
        <f t="shared" si="439"/>
        <v>42333.749999999993</v>
      </c>
      <c r="U4059" s="13" t="str">
        <f t="shared" si="442"/>
        <v>Nov</v>
      </c>
      <c r="V4059" t="str">
        <f t="shared" si="442"/>
        <v>Nov</v>
      </c>
      <c r="W4059" t="str">
        <f t="shared" si="443"/>
        <v>2015</v>
      </c>
    </row>
    <row r="4060" spans="1:23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440"/>
        <v>2.5333333333333332</v>
      </c>
      <c r="P4060" s="9">
        <f t="shared" si="441"/>
        <v>23.75</v>
      </c>
      <c r="Q4060" t="s">
        <v>8317</v>
      </c>
      <c r="R4060" t="s">
        <v>8318</v>
      </c>
      <c r="S4060" s="13">
        <f t="shared" si="438"/>
        <v>42445.852361111109</v>
      </c>
      <c r="T4060" s="14">
        <f t="shared" si="439"/>
        <v>42460.957638888889</v>
      </c>
      <c r="U4060" s="13" t="str">
        <f t="shared" si="442"/>
        <v>Mar</v>
      </c>
      <c r="V4060" t="str">
        <f t="shared" si="442"/>
        <v>Mar</v>
      </c>
      <c r="W4060" t="str">
        <f t="shared" si="443"/>
        <v>2016</v>
      </c>
    </row>
    <row r="4061" spans="1:23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440"/>
        <v>2.5</v>
      </c>
      <c r="P4061" s="9">
        <f t="shared" si="441"/>
        <v>35.714285714285715</v>
      </c>
      <c r="Q4061" t="s">
        <v>8317</v>
      </c>
      <c r="R4061" t="s">
        <v>8318</v>
      </c>
      <c r="S4061" s="13">
        <f t="shared" si="438"/>
        <v>41866.432314814811</v>
      </c>
      <c r="T4061" s="14">
        <f t="shared" si="439"/>
        <v>41897.916666666664</v>
      </c>
      <c r="U4061" s="13" t="str">
        <f t="shared" si="442"/>
        <v>Aug</v>
      </c>
      <c r="V4061" t="str">
        <f t="shared" si="442"/>
        <v>Sep</v>
      </c>
      <c r="W4061" t="str">
        <f t="shared" si="443"/>
        <v>2014</v>
      </c>
    </row>
    <row r="4062" spans="1:23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440"/>
        <v>2.85</v>
      </c>
      <c r="P4062" s="9">
        <f t="shared" si="441"/>
        <v>57</v>
      </c>
      <c r="Q4062" t="s">
        <v>8317</v>
      </c>
      <c r="R4062" t="s">
        <v>8318</v>
      </c>
      <c r="S4062" s="13">
        <f t="shared" si="438"/>
        <v>41779.486759259256</v>
      </c>
      <c r="T4062" s="14">
        <f t="shared" si="439"/>
        <v>41813.458333333328</v>
      </c>
      <c r="U4062" s="13" t="str">
        <f t="shared" si="442"/>
        <v>May</v>
      </c>
      <c r="V4062" t="str">
        <f t="shared" si="442"/>
        <v>Jun</v>
      </c>
      <c r="W4062" t="str">
        <f t="shared" si="443"/>
        <v>2014</v>
      </c>
    </row>
    <row r="4063" spans="1:23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440"/>
        <v>0</v>
      </c>
      <c r="P4063" s="9">
        <f t="shared" si="441"/>
        <v>0</v>
      </c>
      <c r="Q4063" t="s">
        <v>8317</v>
      </c>
      <c r="R4063" t="s">
        <v>8318</v>
      </c>
      <c r="S4063" s="13">
        <f t="shared" si="438"/>
        <v>42420.933136574073</v>
      </c>
      <c r="T4063" s="14">
        <f t="shared" si="439"/>
        <v>42480.891469907401</v>
      </c>
      <c r="U4063" s="13" t="str">
        <f t="shared" si="442"/>
        <v>Feb</v>
      </c>
      <c r="V4063" t="str">
        <f t="shared" si="442"/>
        <v>Apr</v>
      </c>
      <c r="W4063" t="str">
        <f t="shared" si="443"/>
        <v>2016</v>
      </c>
    </row>
    <row r="4064" spans="1:23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440"/>
        <v>2.4500000000000002</v>
      </c>
      <c r="P4064" s="9">
        <f t="shared" si="441"/>
        <v>163.33333333333334</v>
      </c>
      <c r="Q4064" t="s">
        <v>8317</v>
      </c>
      <c r="R4064" t="s">
        <v>8318</v>
      </c>
      <c r="S4064" s="13">
        <f t="shared" si="438"/>
        <v>42523.530879629623</v>
      </c>
      <c r="T4064" s="14">
        <f t="shared" si="439"/>
        <v>42553.530879629623</v>
      </c>
      <c r="U4064" s="13" t="str">
        <f t="shared" si="442"/>
        <v>Jun</v>
      </c>
      <c r="V4064" t="str">
        <f t="shared" si="442"/>
        <v>Jul</v>
      </c>
      <c r="W4064" t="str">
        <f t="shared" si="443"/>
        <v>2016</v>
      </c>
    </row>
    <row r="4065" spans="1:23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440"/>
        <v>1.4210526315789473</v>
      </c>
      <c r="P4065" s="9">
        <f t="shared" si="441"/>
        <v>15</v>
      </c>
      <c r="Q4065" t="s">
        <v>8317</v>
      </c>
      <c r="R4065" t="s">
        <v>8318</v>
      </c>
      <c r="S4065" s="13">
        <f t="shared" si="438"/>
        <v>41787.473194444443</v>
      </c>
      <c r="T4065" s="14">
        <f t="shared" si="439"/>
        <v>41817.473194444443</v>
      </c>
      <c r="U4065" s="13" t="str">
        <f t="shared" si="442"/>
        <v>May</v>
      </c>
      <c r="V4065" t="str">
        <f t="shared" si="442"/>
        <v>Jun</v>
      </c>
      <c r="W4065" t="str">
        <f t="shared" si="443"/>
        <v>2014</v>
      </c>
    </row>
    <row r="4066" spans="1:23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440"/>
        <v>19.25</v>
      </c>
      <c r="P4066" s="9">
        <f t="shared" si="441"/>
        <v>64.166666666666671</v>
      </c>
      <c r="Q4066" t="s">
        <v>8317</v>
      </c>
      <c r="R4066" t="s">
        <v>8318</v>
      </c>
      <c r="S4066" s="13">
        <f t="shared" si="438"/>
        <v>42093.379930555551</v>
      </c>
      <c r="T4066" s="14">
        <f t="shared" si="439"/>
        <v>42123.379930555551</v>
      </c>
      <c r="U4066" s="13" t="str">
        <f t="shared" si="442"/>
        <v>Mar</v>
      </c>
      <c r="V4066" t="str">
        <f t="shared" si="442"/>
        <v>Apr</v>
      </c>
      <c r="W4066" t="str">
        <f t="shared" si="443"/>
        <v>2015</v>
      </c>
    </row>
    <row r="4067" spans="1:23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440"/>
        <v>0.67500000000000004</v>
      </c>
      <c r="P4067" s="9">
        <f t="shared" si="441"/>
        <v>6.75</v>
      </c>
      <c r="Q4067" t="s">
        <v>8317</v>
      </c>
      <c r="R4067" t="s">
        <v>8318</v>
      </c>
      <c r="S4067" s="13">
        <f t="shared" si="438"/>
        <v>41833.74318287037</v>
      </c>
      <c r="T4067" s="14">
        <f t="shared" si="439"/>
        <v>41863.74318287037</v>
      </c>
      <c r="U4067" s="13" t="str">
        <f t="shared" si="442"/>
        <v>Jul</v>
      </c>
      <c r="V4067" t="str">
        <f t="shared" si="442"/>
        <v>Aug</v>
      </c>
      <c r="W4067" t="str">
        <f t="shared" si="443"/>
        <v>2014</v>
      </c>
    </row>
    <row r="4068" spans="1:23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440"/>
        <v>0.16666666666666669</v>
      </c>
      <c r="P4068" s="9">
        <f t="shared" si="441"/>
        <v>25</v>
      </c>
      <c r="Q4068" t="s">
        <v>8317</v>
      </c>
      <c r="R4068" t="s">
        <v>8318</v>
      </c>
      <c r="S4068" s="13">
        <f t="shared" si="438"/>
        <v>42478.830879629626</v>
      </c>
      <c r="T4068" s="14">
        <f t="shared" si="439"/>
        <v>42508.830879629626</v>
      </c>
      <c r="U4068" s="13" t="str">
        <f t="shared" si="442"/>
        <v>Apr</v>
      </c>
      <c r="V4068" t="str">
        <f t="shared" si="442"/>
        <v>May</v>
      </c>
      <c r="W4068" t="str">
        <f t="shared" si="443"/>
        <v>2016</v>
      </c>
    </row>
    <row r="4069" spans="1:23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440"/>
        <v>60.9</v>
      </c>
      <c r="P4069" s="9">
        <f t="shared" si="441"/>
        <v>179.11764705882354</v>
      </c>
      <c r="Q4069" t="s">
        <v>8317</v>
      </c>
      <c r="R4069" t="s">
        <v>8318</v>
      </c>
      <c r="S4069" s="13">
        <f t="shared" si="438"/>
        <v>42234.909143518518</v>
      </c>
      <c r="T4069" s="14">
        <f t="shared" si="439"/>
        <v>42274.909143518518</v>
      </c>
      <c r="U4069" s="13" t="str">
        <f t="shared" si="442"/>
        <v>Aug</v>
      </c>
      <c r="V4069" t="str">
        <f t="shared" si="442"/>
        <v>Sep</v>
      </c>
      <c r="W4069" t="str">
        <f t="shared" si="443"/>
        <v>2015</v>
      </c>
    </row>
    <row r="4070" spans="1:23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440"/>
        <v>1</v>
      </c>
      <c r="P4070" s="9">
        <f t="shared" si="441"/>
        <v>34.950000000000003</v>
      </c>
      <c r="Q4070" t="s">
        <v>8317</v>
      </c>
      <c r="R4070" t="s">
        <v>8318</v>
      </c>
      <c r="S4070" s="13">
        <f t="shared" si="438"/>
        <v>42718.755266203698</v>
      </c>
      <c r="T4070" s="14">
        <f t="shared" si="439"/>
        <v>42748.753472222219</v>
      </c>
      <c r="U4070" s="13" t="str">
        <f t="shared" si="442"/>
        <v>Dec</v>
      </c>
      <c r="V4070" t="str">
        <f t="shared" si="442"/>
        <v>Jan</v>
      </c>
      <c r="W4070" t="str">
        <f t="shared" si="443"/>
        <v>2016</v>
      </c>
    </row>
    <row r="4071" spans="1:23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440"/>
        <v>34.4</v>
      </c>
      <c r="P4071" s="9">
        <f t="shared" si="441"/>
        <v>33.07692307692308</v>
      </c>
      <c r="Q4071" t="s">
        <v>8317</v>
      </c>
      <c r="R4071" t="s">
        <v>8318</v>
      </c>
      <c r="S4071" s="13">
        <f t="shared" si="438"/>
        <v>42022.453194444439</v>
      </c>
      <c r="T4071" s="14">
        <f t="shared" si="439"/>
        <v>42063.291666666664</v>
      </c>
      <c r="U4071" s="13" t="str">
        <f t="shared" si="442"/>
        <v>Jan</v>
      </c>
      <c r="V4071" t="str">
        <f t="shared" si="442"/>
        <v>Feb</v>
      </c>
      <c r="W4071" t="str">
        <f t="shared" si="443"/>
        <v>2015</v>
      </c>
    </row>
    <row r="4072" spans="1:23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440"/>
        <v>16.5</v>
      </c>
      <c r="P4072" s="9">
        <f t="shared" si="441"/>
        <v>27.5</v>
      </c>
      <c r="Q4072" t="s">
        <v>8317</v>
      </c>
      <c r="R4072" t="s">
        <v>8318</v>
      </c>
      <c r="S4072" s="13">
        <f t="shared" si="438"/>
        <v>42031.458564814813</v>
      </c>
      <c r="T4072" s="14">
        <f t="shared" si="439"/>
        <v>42063.916666666664</v>
      </c>
      <c r="U4072" s="13" t="str">
        <f t="shared" si="442"/>
        <v>Jan</v>
      </c>
      <c r="V4072" t="str">
        <f t="shared" si="442"/>
        <v>Feb</v>
      </c>
      <c r="W4072" t="str">
        <f t="shared" si="443"/>
        <v>2015</v>
      </c>
    </row>
    <row r="4073" spans="1:23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440"/>
        <v>0</v>
      </c>
      <c r="P4073" s="9">
        <f t="shared" si="441"/>
        <v>0</v>
      </c>
      <c r="Q4073" t="s">
        <v>8317</v>
      </c>
      <c r="R4073" t="s">
        <v>8318</v>
      </c>
      <c r="S4073" s="13">
        <f t="shared" si="438"/>
        <v>42700.59642361111</v>
      </c>
      <c r="T4073" s="14">
        <f t="shared" si="439"/>
        <v>42730.59642361111</v>
      </c>
      <c r="U4073" s="13" t="str">
        <f t="shared" si="442"/>
        <v>Nov</v>
      </c>
      <c r="V4073" t="str">
        <f t="shared" si="442"/>
        <v>Dec</v>
      </c>
      <c r="W4073" t="str">
        <f t="shared" si="443"/>
        <v>2016</v>
      </c>
    </row>
    <row r="4074" spans="1:23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440"/>
        <v>0.4</v>
      </c>
      <c r="P4074" s="9">
        <f t="shared" si="441"/>
        <v>2</v>
      </c>
      <c r="Q4074" t="s">
        <v>8317</v>
      </c>
      <c r="R4074" t="s">
        <v>8318</v>
      </c>
      <c r="S4074" s="13">
        <f t="shared" si="438"/>
        <v>41812.566099537034</v>
      </c>
      <c r="T4074" s="14">
        <f t="shared" si="439"/>
        <v>41872.566099537034</v>
      </c>
      <c r="U4074" s="13" t="str">
        <f t="shared" si="442"/>
        <v>Jun</v>
      </c>
      <c r="V4074" t="str">
        <f t="shared" si="442"/>
        <v>Aug</v>
      </c>
      <c r="W4074" t="str">
        <f t="shared" si="443"/>
        <v>2014</v>
      </c>
    </row>
    <row r="4075" spans="1:23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440"/>
        <v>1.0571428571428572</v>
      </c>
      <c r="P4075" s="9">
        <f t="shared" si="441"/>
        <v>18.5</v>
      </c>
      <c r="Q4075" t="s">
        <v>8317</v>
      </c>
      <c r="R4075" t="s">
        <v>8318</v>
      </c>
      <c r="S4075" s="13">
        <f t="shared" si="438"/>
        <v>42078.136874999997</v>
      </c>
      <c r="T4075" s="14">
        <f t="shared" si="439"/>
        <v>42132.958333333336</v>
      </c>
      <c r="U4075" s="13" t="str">
        <f t="shared" si="442"/>
        <v>Mar</v>
      </c>
      <c r="V4075" t="str">
        <f t="shared" si="442"/>
        <v>May</v>
      </c>
      <c r="W4075" t="str">
        <f t="shared" si="443"/>
        <v>2015</v>
      </c>
    </row>
    <row r="4076" spans="1:23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440"/>
        <v>26.727272727272727</v>
      </c>
      <c r="P4076" s="9">
        <f t="shared" si="441"/>
        <v>35</v>
      </c>
      <c r="Q4076" t="s">
        <v>8317</v>
      </c>
      <c r="R4076" t="s">
        <v>8318</v>
      </c>
      <c r="S4076" s="13">
        <f t="shared" si="438"/>
        <v>42283.344618055555</v>
      </c>
      <c r="T4076" s="14">
        <f t="shared" si="439"/>
        <v>42313.386284722219</v>
      </c>
      <c r="U4076" s="13" t="str">
        <f t="shared" si="442"/>
        <v>Oct</v>
      </c>
      <c r="V4076" t="str">
        <f t="shared" si="442"/>
        <v>Nov</v>
      </c>
      <c r="W4076" t="str">
        <f t="shared" si="443"/>
        <v>2015</v>
      </c>
    </row>
    <row r="4077" spans="1:23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440"/>
        <v>28.799999999999997</v>
      </c>
      <c r="P4077" s="9">
        <f t="shared" si="441"/>
        <v>44.307692307692307</v>
      </c>
      <c r="Q4077" t="s">
        <v>8317</v>
      </c>
      <c r="R4077" t="s">
        <v>8318</v>
      </c>
      <c r="S4077" s="13">
        <f t="shared" si="438"/>
        <v>41778.837604166663</v>
      </c>
      <c r="T4077" s="14">
        <f t="shared" si="439"/>
        <v>41820.519444444442</v>
      </c>
      <c r="U4077" s="13" t="str">
        <f t="shared" si="442"/>
        <v>May</v>
      </c>
      <c r="V4077" t="str">
        <f t="shared" si="442"/>
        <v>Jun</v>
      </c>
      <c r="W4077" t="str">
        <f t="shared" si="443"/>
        <v>2014</v>
      </c>
    </row>
    <row r="4078" spans="1:23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440"/>
        <v>0</v>
      </c>
      <c r="P4078" s="9">
        <f t="shared" si="441"/>
        <v>0</v>
      </c>
      <c r="Q4078" t="s">
        <v>8317</v>
      </c>
      <c r="R4078" t="s">
        <v>8318</v>
      </c>
      <c r="S4078" s="13">
        <f t="shared" si="438"/>
        <v>41905.587372685179</v>
      </c>
      <c r="T4078" s="14">
        <f t="shared" si="439"/>
        <v>41933.618750000001</v>
      </c>
      <c r="U4078" s="13" t="str">
        <f t="shared" si="442"/>
        <v>Sep</v>
      </c>
      <c r="V4078" t="str">
        <f t="shared" si="442"/>
        <v>Oct</v>
      </c>
      <c r="W4078" t="str">
        <f t="shared" si="443"/>
        <v>2014</v>
      </c>
    </row>
    <row r="4079" spans="1:23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440"/>
        <v>8.9</v>
      </c>
      <c r="P4079" s="9">
        <f t="shared" si="441"/>
        <v>222.5</v>
      </c>
      <c r="Q4079" t="s">
        <v>8317</v>
      </c>
      <c r="R4079" t="s">
        <v>8318</v>
      </c>
      <c r="S4079" s="13">
        <f t="shared" si="438"/>
        <v>42695.502245370364</v>
      </c>
      <c r="T4079" s="14">
        <f t="shared" si="439"/>
        <v>42725.502245370364</v>
      </c>
      <c r="U4079" s="13" t="str">
        <f t="shared" si="442"/>
        <v>Nov</v>
      </c>
      <c r="V4079" t="str">
        <f t="shared" si="442"/>
        <v>Dec</v>
      </c>
      <c r="W4079" t="str">
        <f t="shared" si="443"/>
        <v>2016</v>
      </c>
    </row>
    <row r="4080" spans="1:23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440"/>
        <v>0</v>
      </c>
      <c r="P4080" s="9">
        <f t="shared" si="441"/>
        <v>0</v>
      </c>
      <c r="Q4080" t="s">
        <v>8317</v>
      </c>
      <c r="R4080" t="s">
        <v>8318</v>
      </c>
      <c r="S4080" s="13">
        <f t="shared" si="438"/>
        <v>42732.579189814809</v>
      </c>
      <c r="T4080" s="14">
        <f t="shared" si="439"/>
        <v>42762.579189814809</v>
      </c>
      <c r="U4080" s="13" t="str">
        <f t="shared" si="442"/>
        <v>Dec</v>
      </c>
      <c r="V4080" t="str">
        <f t="shared" si="442"/>
        <v>Jan</v>
      </c>
      <c r="W4080" t="str">
        <f t="shared" si="443"/>
        <v>2016</v>
      </c>
    </row>
    <row r="4081" spans="1:23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440"/>
        <v>0.16666666666666669</v>
      </c>
      <c r="P4081" s="9">
        <f t="shared" si="441"/>
        <v>5</v>
      </c>
      <c r="Q4081" t="s">
        <v>8317</v>
      </c>
      <c r="R4081" t="s">
        <v>8318</v>
      </c>
      <c r="S4081" s="13">
        <f t="shared" si="438"/>
        <v>42510.730567129627</v>
      </c>
      <c r="T4081" s="14">
        <f t="shared" si="439"/>
        <v>42540.730567129627</v>
      </c>
      <c r="U4081" s="13" t="str">
        <f t="shared" si="442"/>
        <v>May</v>
      </c>
      <c r="V4081" t="str">
        <f t="shared" si="442"/>
        <v>Jun</v>
      </c>
      <c r="W4081" t="str">
        <f t="shared" si="443"/>
        <v>2016</v>
      </c>
    </row>
    <row r="4082" spans="1:23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440"/>
        <v>0</v>
      </c>
      <c r="P4082" s="9">
        <f t="shared" si="441"/>
        <v>0</v>
      </c>
      <c r="Q4082" t="s">
        <v>8317</v>
      </c>
      <c r="R4082" t="s">
        <v>8318</v>
      </c>
      <c r="S4082" s="13">
        <f t="shared" si="438"/>
        <v>42511.489768518521</v>
      </c>
      <c r="T4082" s="14">
        <f t="shared" si="439"/>
        <v>42535.579166666663</v>
      </c>
      <c r="U4082" s="13" t="str">
        <f t="shared" si="442"/>
        <v>May</v>
      </c>
      <c r="V4082" t="str">
        <f t="shared" si="442"/>
        <v>Jun</v>
      </c>
      <c r="W4082" t="str">
        <f t="shared" si="443"/>
        <v>2016</v>
      </c>
    </row>
    <row r="4083" spans="1:23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440"/>
        <v>15.737410071942445</v>
      </c>
      <c r="P4083" s="9">
        <f t="shared" si="441"/>
        <v>29.166666666666668</v>
      </c>
      <c r="Q4083" t="s">
        <v>8317</v>
      </c>
      <c r="R4083" t="s">
        <v>8318</v>
      </c>
      <c r="S4083" s="13">
        <f t="shared" si="438"/>
        <v>42041.372974537029</v>
      </c>
      <c r="T4083" s="14">
        <f t="shared" si="439"/>
        <v>42071.331307870372</v>
      </c>
      <c r="U4083" s="13" t="str">
        <f t="shared" si="442"/>
        <v>Feb</v>
      </c>
      <c r="V4083" t="str">
        <f t="shared" si="442"/>
        <v>Mar</v>
      </c>
      <c r="W4083" t="str">
        <f t="shared" si="443"/>
        <v>2015</v>
      </c>
    </row>
    <row r="4084" spans="1:23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440"/>
        <v>2</v>
      </c>
      <c r="P4084" s="9">
        <f t="shared" si="441"/>
        <v>1.5</v>
      </c>
      <c r="Q4084" t="s">
        <v>8317</v>
      </c>
      <c r="R4084" t="s">
        <v>8318</v>
      </c>
      <c r="S4084" s="13">
        <f t="shared" si="438"/>
        <v>42306.980937499997</v>
      </c>
      <c r="T4084" s="14">
        <f t="shared" si="439"/>
        <v>42322.749999999993</v>
      </c>
      <c r="U4084" s="13" t="str">
        <f t="shared" si="442"/>
        <v>Oct</v>
      </c>
      <c r="V4084" t="str">
        <f t="shared" si="442"/>
        <v>Nov</v>
      </c>
      <c r="W4084" t="str">
        <f t="shared" si="443"/>
        <v>2015</v>
      </c>
    </row>
    <row r="4085" spans="1:23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440"/>
        <v>21.685714285714287</v>
      </c>
      <c r="P4085" s="9">
        <f t="shared" si="441"/>
        <v>126.5</v>
      </c>
      <c r="Q4085" t="s">
        <v>8317</v>
      </c>
      <c r="R4085" t="s">
        <v>8318</v>
      </c>
      <c r="S4085" s="13">
        <f t="shared" si="438"/>
        <v>42353.553425925922</v>
      </c>
      <c r="T4085" s="14">
        <f t="shared" si="439"/>
        <v>42383.553425925922</v>
      </c>
      <c r="U4085" s="13" t="str">
        <f t="shared" si="442"/>
        <v>Dec</v>
      </c>
      <c r="V4085" t="str">
        <f t="shared" si="442"/>
        <v>Jan</v>
      </c>
      <c r="W4085" t="str">
        <f t="shared" si="443"/>
        <v>2015</v>
      </c>
    </row>
    <row r="4086" spans="1:23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440"/>
        <v>0.33333333333333337</v>
      </c>
      <c r="P4086" s="9">
        <f t="shared" si="441"/>
        <v>10</v>
      </c>
      <c r="Q4086" t="s">
        <v>8317</v>
      </c>
      <c r="R4086" t="s">
        <v>8318</v>
      </c>
      <c r="S4086" s="13">
        <f t="shared" si="438"/>
        <v>42622.228078703702</v>
      </c>
      <c r="T4086" s="14">
        <f t="shared" si="439"/>
        <v>42652.228078703702</v>
      </c>
      <c r="U4086" s="13" t="str">
        <f t="shared" si="442"/>
        <v>Sep</v>
      </c>
      <c r="V4086" t="str">
        <f t="shared" si="442"/>
        <v>Oct</v>
      </c>
      <c r="W4086" t="str">
        <f t="shared" si="443"/>
        <v>2016</v>
      </c>
    </row>
    <row r="4087" spans="1:23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440"/>
        <v>0.2857142857142857</v>
      </c>
      <c r="P4087" s="9">
        <f t="shared" si="441"/>
        <v>10</v>
      </c>
      <c r="Q4087" t="s">
        <v>8317</v>
      </c>
      <c r="R4087" t="s">
        <v>8318</v>
      </c>
      <c r="S4087" s="13">
        <f t="shared" si="438"/>
        <v>42058.395543981482</v>
      </c>
      <c r="T4087" s="14">
        <f t="shared" si="439"/>
        <v>42086.957638888889</v>
      </c>
      <c r="U4087" s="13" t="str">
        <f t="shared" si="442"/>
        <v>Feb</v>
      </c>
      <c r="V4087" t="str">
        <f t="shared" si="442"/>
        <v>Mar</v>
      </c>
      <c r="W4087" t="str">
        <f t="shared" si="443"/>
        <v>2015</v>
      </c>
    </row>
    <row r="4088" spans="1:23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440"/>
        <v>4.7</v>
      </c>
      <c r="P4088" s="9">
        <f t="shared" si="441"/>
        <v>9.4</v>
      </c>
      <c r="Q4088" t="s">
        <v>8317</v>
      </c>
      <c r="R4088" t="s">
        <v>8318</v>
      </c>
      <c r="S4088" s="13">
        <f t="shared" si="438"/>
        <v>42304.732627314814</v>
      </c>
      <c r="T4088" s="14">
        <f t="shared" si="439"/>
        <v>42328.958333333336</v>
      </c>
      <c r="U4088" s="13" t="str">
        <f t="shared" si="442"/>
        <v>Oct</v>
      </c>
      <c r="V4088" t="str">
        <f t="shared" si="442"/>
        <v>Nov</v>
      </c>
      <c r="W4088" t="str">
        <f t="shared" si="443"/>
        <v>2015</v>
      </c>
    </row>
    <row r="4089" spans="1:23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440"/>
        <v>0</v>
      </c>
      <c r="P4089" s="9">
        <f t="shared" si="441"/>
        <v>0</v>
      </c>
      <c r="Q4089" t="s">
        <v>8317</v>
      </c>
      <c r="R4089" t="s">
        <v>8318</v>
      </c>
      <c r="S4089" s="13">
        <f t="shared" si="438"/>
        <v>42538.53456018518</v>
      </c>
      <c r="T4089" s="14">
        <f t="shared" si="439"/>
        <v>42568.53456018518</v>
      </c>
      <c r="U4089" s="13" t="str">
        <f t="shared" si="442"/>
        <v>Jun</v>
      </c>
      <c r="V4089" t="str">
        <f t="shared" si="442"/>
        <v>Jul</v>
      </c>
      <c r="W4089" t="str">
        <f t="shared" si="443"/>
        <v>2016</v>
      </c>
    </row>
    <row r="4090" spans="1:23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440"/>
        <v>10.8</v>
      </c>
      <c r="P4090" s="9">
        <f t="shared" si="441"/>
        <v>72</v>
      </c>
      <c r="Q4090" t="s">
        <v>8317</v>
      </c>
      <c r="R4090" t="s">
        <v>8318</v>
      </c>
      <c r="S4090" s="13">
        <f t="shared" si="438"/>
        <v>41990.40421296296</v>
      </c>
      <c r="T4090" s="14">
        <f t="shared" si="439"/>
        <v>42020.226388888885</v>
      </c>
      <c r="U4090" s="13" t="str">
        <f t="shared" si="442"/>
        <v>Dec</v>
      </c>
      <c r="V4090" t="str">
        <f t="shared" si="442"/>
        <v>Jan</v>
      </c>
      <c r="W4090" t="str">
        <f t="shared" si="443"/>
        <v>2014</v>
      </c>
    </row>
    <row r="4091" spans="1:23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440"/>
        <v>4.8</v>
      </c>
      <c r="P4091" s="9">
        <f t="shared" si="441"/>
        <v>30</v>
      </c>
      <c r="Q4091" t="s">
        <v>8317</v>
      </c>
      <c r="R4091" t="s">
        <v>8318</v>
      </c>
      <c r="S4091" s="13">
        <f t="shared" si="438"/>
        <v>42122.524166666662</v>
      </c>
      <c r="T4091" s="14">
        <f t="shared" si="439"/>
        <v>42155.524305555555</v>
      </c>
      <c r="U4091" s="13" t="str">
        <f t="shared" si="442"/>
        <v>Apr</v>
      </c>
      <c r="V4091" t="str">
        <f t="shared" si="442"/>
        <v>May</v>
      </c>
      <c r="W4091" t="str">
        <f t="shared" si="443"/>
        <v>2015</v>
      </c>
    </row>
    <row r="4092" spans="1:23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440"/>
        <v>3.2</v>
      </c>
      <c r="P4092" s="9">
        <f t="shared" si="441"/>
        <v>10.666666666666666</v>
      </c>
      <c r="Q4092" t="s">
        <v>8317</v>
      </c>
      <c r="R4092" t="s">
        <v>8318</v>
      </c>
      <c r="S4092" s="13">
        <f t="shared" si="438"/>
        <v>42209.464548611104</v>
      </c>
      <c r="T4092" s="14">
        <f t="shared" si="439"/>
        <v>42223.416666666664</v>
      </c>
      <c r="U4092" s="13" t="str">
        <f t="shared" si="442"/>
        <v>Jul</v>
      </c>
      <c r="V4092" t="str">
        <f t="shared" si="442"/>
        <v>Aug</v>
      </c>
      <c r="W4092" t="str">
        <f t="shared" si="443"/>
        <v>2015</v>
      </c>
    </row>
    <row r="4093" spans="1:23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440"/>
        <v>12.75</v>
      </c>
      <c r="P4093" s="9">
        <f t="shared" si="441"/>
        <v>25.5</v>
      </c>
      <c r="Q4093" t="s">
        <v>8317</v>
      </c>
      <c r="R4093" t="s">
        <v>8318</v>
      </c>
      <c r="S4093" s="13">
        <f t="shared" si="438"/>
        <v>41990.298043981478</v>
      </c>
      <c r="T4093" s="14">
        <f t="shared" si="439"/>
        <v>42020.298043981478</v>
      </c>
      <c r="U4093" s="13" t="str">
        <f t="shared" si="442"/>
        <v>Dec</v>
      </c>
      <c r="V4093" t="str">
        <f t="shared" si="442"/>
        <v>Jan</v>
      </c>
      <c r="W4093" t="str">
        <f t="shared" si="443"/>
        <v>2014</v>
      </c>
    </row>
    <row r="4094" spans="1:23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440"/>
        <v>1.8181818181818181E-2</v>
      </c>
      <c r="P4094" s="9">
        <f t="shared" si="441"/>
        <v>20</v>
      </c>
      <c r="Q4094" t="s">
        <v>8317</v>
      </c>
      <c r="R4094" t="s">
        <v>8318</v>
      </c>
      <c r="S4094" s="13">
        <f t="shared" si="438"/>
        <v>42038.986655092587</v>
      </c>
      <c r="T4094" s="14">
        <f t="shared" si="439"/>
        <v>42098.944988425923</v>
      </c>
      <c r="U4094" s="13" t="str">
        <f t="shared" si="442"/>
        <v>Feb</v>
      </c>
      <c r="V4094" t="str">
        <f t="shared" si="442"/>
        <v>Apr</v>
      </c>
      <c r="W4094" t="str">
        <f t="shared" si="443"/>
        <v>2015</v>
      </c>
    </row>
    <row r="4095" spans="1:23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440"/>
        <v>2.4</v>
      </c>
      <c r="P4095" s="9">
        <f t="shared" si="441"/>
        <v>15</v>
      </c>
      <c r="Q4095" t="s">
        <v>8317</v>
      </c>
      <c r="R4095" t="s">
        <v>8318</v>
      </c>
      <c r="S4095" s="13">
        <f t="shared" ref="S4095:S4115" si="444">(J4095/86400)+25569+(-5/24)</f>
        <v>42178.607557870368</v>
      </c>
      <c r="T4095" s="14">
        <f t="shared" ref="T4095:T4115" si="445">(I4095/86400)+25569+(-5/24)</f>
        <v>42238.607557870368</v>
      </c>
      <c r="U4095" s="13" t="str">
        <f t="shared" si="442"/>
        <v>Jun</v>
      </c>
      <c r="V4095" t="str">
        <f t="shared" si="442"/>
        <v>Aug</v>
      </c>
      <c r="W4095" t="str">
        <f t="shared" si="443"/>
        <v>2015</v>
      </c>
    </row>
    <row r="4096" spans="1:23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440"/>
        <v>36.5</v>
      </c>
      <c r="P4096" s="9">
        <f t="shared" si="441"/>
        <v>91.25</v>
      </c>
      <c r="Q4096" t="s">
        <v>8317</v>
      </c>
      <c r="R4096" t="s">
        <v>8318</v>
      </c>
      <c r="S4096" s="13">
        <f t="shared" si="444"/>
        <v>41889.878472222219</v>
      </c>
      <c r="T4096" s="14">
        <f t="shared" si="445"/>
        <v>41933.999305555553</v>
      </c>
      <c r="U4096" s="13" t="str">
        <f t="shared" si="442"/>
        <v>Sep</v>
      </c>
      <c r="V4096" t="str">
        <f t="shared" si="442"/>
        <v>Oct</v>
      </c>
      <c r="W4096" t="str">
        <f t="shared" si="443"/>
        <v>2014</v>
      </c>
    </row>
    <row r="4097" spans="1:23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440"/>
        <v>2.666666666666667</v>
      </c>
      <c r="P4097" s="9">
        <f t="shared" si="441"/>
        <v>800</v>
      </c>
      <c r="Q4097" t="s">
        <v>8317</v>
      </c>
      <c r="R4097" t="s">
        <v>8318</v>
      </c>
      <c r="S4097" s="13">
        <f t="shared" si="444"/>
        <v>42692.823495370372</v>
      </c>
      <c r="T4097" s="14">
        <f t="shared" si="445"/>
        <v>42722.823495370372</v>
      </c>
      <c r="U4097" s="13" t="str">
        <f t="shared" si="442"/>
        <v>Nov</v>
      </c>
      <c r="V4097" t="str">
        <f t="shared" si="442"/>
        <v>Dec</v>
      </c>
      <c r="W4097" t="str">
        <f t="shared" si="443"/>
        <v>2016</v>
      </c>
    </row>
    <row r="4098" spans="1:23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440"/>
        <v>11.428571428571429</v>
      </c>
      <c r="P4098" s="9">
        <f t="shared" si="441"/>
        <v>80</v>
      </c>
      <c r="Q4098" t="s">
        <v>8317</v>
      </c>
      <c r="R4098" t="s">
        <v>8318</v>
      </c>
      <c r="S4098" s="13">
        <f t="shared" si="444"/>
        <v>42750.321979166663</v>
      </c>
      <c r="T4098" s="14">
        <f t="shared" si="445"/>
        <v>42794.160416666666</v>
      </c>
      <c r="U4098" s="13" t="str">
        <f t="shared" si="442"/>
        <v>Jan</v>
      </c>
      <c r="V4098" t="str">
        <f t="shared" si="442"/>
        <v>Feb</v>
      </c>
      <c r="W4098" t="str">
        <f t="shared" si="443"/>
        <v>2017</v>
      </c>
    </row>
    <row r="4099" spans="1:23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446">(E4099/D4099)*100</f>
        <v>0</v>
      </c>
      <c r="P4099" s="9">
        <f t="shared" ref="P4099:P4115" si="447">IFERROR(E4099/L4099,0)</f>
        <v>0</v>
      </c>
      <c r="Q4099" t="s">
        <v>8317</v>
      </c>
      <c r="R4099" t="s">
        <v>8318</v>
      </c>
      <c r="S4099" s="13">
        <f t="shared" si="444"/>
        <v>42344.616168981483</v>
      </c>
      <c r="T4099" s="14">
        <f t="shared" si="445"/>
        <v>42400.788194444445</v>
      </c>
      <c r="U4099" s="13" t="str">
        <f t="shared" ref="U4099:V4115" si="448">TEXT((S4099),"mmm")</f>
        <v>Dec</v>
      </c>
      <c r="V4099" t="str">
        <f t="shared" si="448"/>
        <v>Jan</v>
      </c>
      <c r="W4099" t="str">
        <f t="shared" ref="W4099:W4115" si="449">TEXT((S4099),"yyyy")</f>
        <v>2015</v>
      </c>
    </row>
    <row r="4100" spans="1:23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446"/>
        <v>0</v>
      </c>
      <c r="P4100" s="9">
        <f t="shared" si="447"/>
        <v>0</v>
      </c>
      <c r="Q4100" t="s">
        <v>8317</v>
      </c>
      <c r="R4100" t="s">
        <v>8318</v>
      </c>
      <c r="S4100" s="13">
        <f t="shared" si="444"/>
        <v>42495.51385416666</v>
      </c>
      <c r="T4100" s="14">
        <f t="shared" si="445"/>
        <v>42525.51385416666</v>
      </c>
      <c r="U4100" s="13" t="str">
        <f t="shared" si="448"/>
        <v>May</v>
      </c>
      <c r="V4100" t="str">
        <f t="shared" si="448"/>
        <v>Jun</v>
      </c>
      <c r="W4100" t="str">
        <f t="shared" si="449"/>
        <v>2016</v>
      </c>
    </row>
    <row r="4101" spans="1:23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446"/>
        <v>1.1111111111111112</v>
      </c>
      <c r="P4101" s="9">
        <f t="shared" si="447"/>
        <v>50</v>
      </c>
      <c r="Q4101" t="s">
        <v>8317</v>
      </c>
      <c r="R4101" t="s">
        <v>8318</v>
      </c>
      <c r="S4101" s="13">
        <f t="shared" si="444"/>
        <v>42570.642048611109</v>
      </c>
      <c r="T4101" s="14">
        <f t="shared" si="445"/>
        <v>42615.642048611109</v>
      </c>
      <c r="U4101" s="13" t="str">
        <f t="shared" si="448"/>
        <v>Jul</v>
      </c>
      <c r="V4101" t="str">
        <f t="shared" si="448"/>
        <v>Sep</v>
      </c>
      <c r="W4101" t="str">
        <f t="shared" si="449"/>
        <v>2016</v>
      </c>
    </row>
    <row r="4102" spans="1:23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446"/>
        <v>0</v>
      </c>
      <c r="P4102" s="9">
        <f t="shared" si="447"/>
        <v>0</v>
      </c>
      <c r="Q4102" t="s">
        <v>8317</v>
      </c>
      <c r="R4102" t="s">
        <v>8318</v>
      </c>
      <c r="S4102" s="13">
        <f t="shared" si="444"/>
        <v>41926.916550925926</v>
      </c>
      <c r="T4102" s="14">
        <f t="shared" si="445"/>
        <v>41936.916550925926</v>
      </c>
      <c r="U4102" s="13" t="str">
        <f t="shared" si="448"/>
        <v>Oct</v>
      </c>
      <c r="V4102" t="str">
        <f t="shared" si="448"/>
        <v>Oct</v>
      </c>
      <c r="W4102" t="str">
        <f t="shared" si="449"/>
        <v>2014</v>
      </c>
    </row>
    <row r="4103" spans="1:23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446"/>
        <v>0</v>
      </c>
      <c r="P4103" s="9">
        <f t="shared" si="447"/>
        <v>0</v>
      </c>
      <c r="Q4103" t="s">
        <v>8317</v>
      </c>
      <c r="R4103" t="s">
        <v>8318</v>
      </c>
      <c r="S4103" s="13">
        <f t="shared" si="444"/>
        <v>42730.695393518516</v>
      </c>
      <c r="T4103" s="14">
        <f t="shared" si="445"/>
        <v>42760.695393518516</v>
      </c>
      <c r="U4103" s="13" t="str">
        <f t="shared" si="448"/>
        <v>Dec</v>
      </c>
      <c r="V4103" t="str">
        <f t="shared" si="448"/>
        <v>Jan</v>
      </c>
      <c r="W4103" t="str">
        <f t="shared" si="449"/>
        <v>2016</v>
      </c>
    </row>
    <row r="4104" spans="1:23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446"/>
        <v>27.400000000000002</v>
      </c>
      <c r="P4104" s="9">
        <f t="shared" si="447"/>
        <v>22.833333333333332</v>
      </c>
      <c r="Q4104" t="s">
        <v>8317</v>
      </c>
      <c r="R4104" t="s">
        <v>8318</v>
      </c>
      <c r="S4104" s="13">
        <f t="shared" si="444"/>
        <v>42475.639733796292</v>
      </c>
      <c r="T4104" s="14">
        <f t="shared" si="445"/>
        <v>42505.639733796292</v>
      </c>
      <c r="U4104" s="13" t="str">
        <f t="shared" si="448"/>
        <v>Apr</v>
      </c>
      <c r="V4104" t="str">
        <f t="shared" si="448"/>
        <v>May</v>
      </c>
      <c r="W4104" t="str">
        <f t="shared" si="449"/>
        <v>2016</v>
      </c>
    </row>
    <row r="4105" spans="1:23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446"/>
        <v>10</v>
      </c>
      <c r="P4105" s="9">
        <f t="shared" si="447"/>
        <v>16.666666666666668</v>
      </c>
      <c r="Q4105" t="s">
        <v>8317</v>
      </c>
      <c r="R4105" t="s">
        <v>8318</v>
      </c>
      <c r="S4105" s="13">
        <f t="shared" si="444"/>
        <v>42188.624606481484</v>
      </c>
      <c r="T4105" s="14">
        <f t="shared" si="445"/>
        <v>42242.563888888886</v>
      </c>
      <c r="U4105" s="13" t="str">
        <f t="shared" si="448"/>
        <v>Jul</v>
      </c>
      <c r="V4105" t="str">
        <f t="shared" si="448"/>
        <v>Aug</v>
      </c>
      <c r="W4105" t="str">
        <f t="shared" si="449"/>
        <v>2015</v>
      </c>
    </row>
    <row r="4106" spans="1:23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446"/>
        <v>21.366666666666667</v>
      </c>
      <c r="P4106" s="9">
        <f t="shared" si="447"/>
        <v>45.785714285714285</v>
      </c>
      <c r="Q4106" t="s">
        <v>8317</v>
      </c>
      <c r="R4106" t="s">
        <v>8318</v>
      </c>
      <c r="S4106" s="13">
        <f t="shared" si="444"/>
        <v>42640.069837962961</v>
      </c>
      <c r="T4106" s="14">
        <f t="shared" si="445"/>
        <v>42670.069837962961</v>
      </c>
      <c r="U4106" s="13" t="str">
        <f t="shared" si="448"/>
        <v>Sep</v>
      </c>
      <c r="V4106" t="str">
        <f t="shared" si="448"/>
        <v>Oct</v>
      </c>
      <c r="W4106" t="str">
        <f t="shared" si="449"/>
        <v>2016</v>
      </c>
    </row>
    <row r="4107" spans="1:23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446"/>
        <v>6.9696969696969706</v>
      </c>
      <c r="P4107" s="9">
        <f t="shared" si="447"/>
        <v>383.33333333333331</v>
      </c>
      <c r="Q4107" t="s">
        <v>8317</v>
      </c>
      <c r="R4107" t="s">
        <v>8318</v>
      </c>
      <c r="S4107" s="13">
        <f t="shared" si="444"/>
        <v>42696.802187499998</v>
      </c>
      <c r="T4107" s="14">
        <f t="shared" si="445"/>
        <v>42729.802187499998</v>
      </c>
      <c r="U4107" s="13" t="str">
        <f t="shared" si="448"/>
        <v>Nov</v>
      </c>
      <c r="V4107" t="str">
        <f t="shared" si="448"/>
        <v>Dec</v>
      </c>
      <c r="W4107" t="str">
        <f t="shared" si="449"/>
        <v>2016</v>
      </c>
    </row>
    <row r="4108" spans="1:23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446"/>
        <v>70.599999999999994</v>
      </c>
      <c r="P4108" s="9">
        <f t="shared" si="447"/>
        <v>106.96969696969697</v>
      </c>
      <c r="Q4108" t="s">
        <v>8317</v>
      </c>
      <c r="R4108" t="s">
        <v>8318</v>
      </c>
      <c r="S4108" s="13">
        <f t="shared" si="444"/>
        <v>42052.841041666667</v>
      </c>
      <c r="T4108" s="14">
        <f t="shared" si="445"/>
        <v>42095.833333333336</v>
      </c>
      <c r="U4108" s="13" t="str">
        <f t="shared" si="448"/>
        <v>Feb</v>
      </c>
      <c r="V4108" t="str">
        <f t="shared" si="448"/>
        <v>Apr</v>
      </c>
      <c r="W4108" t="str">
        <f t="shared" si="449"/>
        <v>2015</v>
      </c>
    </row>
    <row r="4109" spans="1:23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446"/>
        <v>2.0500000000000003</v>
      </c>
      <c r="P4109" s="9">
        <f t="shared" si="447"/>
        <v>10.25</v>
      </c>
      <c r="Q4109" t="s">
        <v>8317</v>
      </c>
      <c r="R4109" t="s">
        <v>8318</v>
      </c>
      <c r="S4109" s="13">
        <f t="shared" si="444"/>
        <v>41883.708344907405</v>
      </c>
      <c r="T4109" s="14">
        <f t="shared" si="445"/>
        <v>41906.708344907405</v>
      </c>
      <c r="U4109" s="13" t="str">
        <f t="shared" si="448"/>
        <v>Sep</v>
      </c>
      <c r="V4109" t="str">
        <f t="shared" si="448"/>
        <v>Sep</v>
      </c>
      <c r="W4109" t="str">
        <f t="shared" si="449"/>
        <v>2014</v>
      </c>
    </row>
    <row r="4110" spans="1:23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446"/>
        <v>1.9666666666666666</v>
      </c>
      <c r="P4110" s="9">
        <f t="shared" si="447"/>
        <v>59</v>
      </c>
      <c r="Q4110" t="s">
        <v>8317</v>
      </c>
      <c r="R4110" t="s">
        <v>8318</v>
      </c>
      <c r="S4110" s="13">
        <f t="shared" si="444"/>
        <v>42766.823344907403</v>
      </c>
      <c r="T4110" s="14">
        <f t="shared" si="445"/>
        <v>42796.999999999993</v>
      </c>
      <c r="U4110" s="13" t="str">
        <f t="shared" si="448"/>
        <v>Jan</v>
      </c>
      <c r="V4110" t="str">
        <f t="shared" si="448"/>
        <v>Mar</v>
      </c>
      <c r="W4110" t="str">
        <f t="shared" si="449"/>
        <v>2017</v>
      </c>
    </row>
    <row r="4111" spans="1:23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446"/>
        <v>0</v>
      </c>
      <c r="P4111" s="9">
        <f t="shared" si="447"/>
        <v>0</v>
      </c>
      <c r="Q4111" t="s">
        <v>8317</v>
      </c>
      <c r="R4111" t="s">
        <v>8318</v>
      </c>
      <c r="S4111" s="13">
        <f t="shared" si="444"/>
        <v>42307.331064814811</v>
      </c>
      <c r="T4111" s="14">
        <f t="shared" si="445"/>
        <v>42337.372731481482</v>
      </c>
      <c r="U4111" s="13" t="str">
        <f t="shared" si="448"/>
        <v>Oct</v>
      </c>
      <c r="V4111" t="str">
        <f t="shared" si="448"/>
        <v>Nov</v>
      </c>
      <c r="W4111" t="str">
        <f t="shared" si="449"/>
        <v>2015</v>
      </c>
    </row>
    <row r="4112" spans="1:23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446"/>
        <v>28.666666666666668</v>
      </c>
      <c r="P4112" s="9">
        <f t="shared" si="447"/>
        <v>14.333333333333334</v>
      </c>
      <c r="Q4112" t="s">
        <v>8317</v>
      </c>
      <c r="R4112" t="s">
        <v>8318</v>
      </c>
      <c r="S4112" s="13">
        <f t="shared" si="444"/>
        <v>42512.418414351851</v>
      </c>
      <c r="T4112" s="14">
        <f t="shared" si="445"/>
        <v>42572.418414351851</v>
      </c>
      <c r="U4112" s="13" t="str">
        <f t="shared" si="448"/>
        <v>May</v>
      </c>
      <c r="V4112" t="str">
        <f t="shared" si="448"/>
        <v>Jul</v>
      </c>
      <c r="W4112" t="str">
        <f t="shared" si="449"/>
        <v>2016</v>
      </c>
    </row>
    <row r="4113" spans="1:23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446"/>
        <v>3.1333333333333333</v>
      </c>
      <c r="P4113" s="9">
        <f t="shared" si="447"/>
        <v>15.666666666666666</v>
      </c>
      <c r="Q4113" t="s">
        <v>8317</v>
      </c>
      <c r="R4113" t="s">
        <v>8318</v>
      </c>
      <c r="S4113" s="13">
        <f t="shared" si="444"/>
        <v>42028.927546296291</v>
      </c>
      <c r="T4113" s="14">
        <f t="shared" si="445"/>
        <v>42058.927546296291</v>
      </c>
      <c r="U4113" s="13" t="str">
        <f t="shared" si="448"/>
        <v>Jan</v>
      </c>
      <c r="V4113" t="str">
        <f t="shared" si="448"/>
        <v>Feb</v>
      </c>
      <c r="W4113" t="str">
        <f t="shared" si="449"/>
        <v>2015</v>
      </c>
    </row>
    <row r="4114" spans="1:23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446"/>
        <v>0.04</v>
      </c>
      <c r="P4114" s="9">
        <f t="shared" si="447"/>
        <v>1</v>
      </c>
      <c r="Q4114" t="s">
        <v>8317</v>
      </c>
      <c r="R4114" t="s">
        <v>8318</v>
      </c>
      <c r="S4114" s="13">
        <f t="shared" si="444"/>
        <v>42400.738263888888</v>
      </c>
      <c r="T4114" s="14">
        <f t="shared" si="445"/>
        <v>42427.791666666664</v>
      </c>
      <c r="U4114" s="13" t="str">
        <f t="shared" si="448"/>
        <v>Jan</v>
      </c>
      <c r="V4114" t="str">
        <f t="shared" si="448"/>
        <v>Feb</v>
      </c>
      <c r="W4114" t="str">
        <f t="shared" si="449"/>
        <v>2016</v>
      </c>
    </row>
    <row r="4115" spans="1:23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446"/>
        <v>0.2</v>
      </c>
      <c r="P4115" s="9">
        <f t="shared" si="447"/>
        <v>1</v>
      </c>
      <c r="Q4115" t="s">
        <v>8317</v>
      </c>
      <c r="R4115" t="s">
        <v>8318</v>
      </c>
      <c r="S4115" s="13">
        <f t="shared" si="444"/>
        <v>42358.364849537036</v>
      </c>
      <c r="T4115" s="14">
        <f t="shared" si="445"/>
        <v>42377.06527777778</v>
      </c>
      <c r="U4115" s="13" t="str">
        <f t="shared" si="448"/>
        <v>Dec</v>
      </c>
      <c r="V4115" t="str">
        <f t="shared" si="448"/>
        <v>Jan</v>
      </c>
      <c r="W4115" t="str">
        <f t="shared" si="449"/>
        <v>2015</v>
      </c>
    </row>
  </sheetData>
  <autoFilter ref="A1:W4115">
    <sortState ref="A2:W3842">
      <sortCondition ref="U1:U4115"/>
    </sortState>
  </autoFilter>
  <conditionalFormatting sqref="F1:F1048576">
    <cfRule type="containsText" dxfId="13" priority="3" operator="containsText" text="live">
      <formula>NOT(ISERROR(SEARCH("live",F1)))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  <cfRule type="containsText" dxfId="7" priority="9" operator="containsText" text="canceled">
      <formula>NOT(ISERROR(SEARCH("canceled",F1)))</formula>
    </cfRule>
    <cfRule type="containsText" dxfId="6" priority="11" operator="containsText" text="canceled">
      <formula>NOT(ISERROR(SEARCH("canceled",F1)))</formula>
    </cfRule>
    <cfRule type="containsText" dxfId="5" priority="14" operator="containsText" text="cancelled">
      <formula>NOT(ISERROR(SEARCH("cancelled",F1)))</formula>
    </cfRule>
    <cfRule type="containsText" dxfId="4" priority="15" operator="containsText" text="live">
      <formula>NOT(ISERROR(SEARCH("live",F1)))</formula>
    </cfRule>
    <cfRule type="containsText" dxfId="3" priority="16" operator="containsText" text="failed">
      <formula>NOT(ISERROR(SEARCH("failed",F1)))</formula>
    </cfRule>
    <cfRule type="containsText" dxfId="2" priority="17" operator="containsText" text="successful">
      <formula>NOT(ISERROR(SEARCH("successful",F1)))</formula>
    </cfRule>
    <cfRule type="colorScale" priority="18">
      <colorScale>
        <cfvo type="formula" val="&quot;live&quot;"/>
        <cfvo type="formula" val="&quot;live&quot;"/>
        <color theme="7" tint="0.59999389629810485"/>
        <color rgb="FFFFFF00"/>
      </colorScale>
    </cfRule>
    <cfRule type="colorScale" priority="19">
      <colorScale>
        <cfvo type="formula" val="&quot;cancelled&quot;"/>
        <cfvo type="formula" val="&quot;cancelled&quot;"/>
        <color theme="8"/>
        <color theme="4"/>
      </colorScale>
    </cfRule>
    <cfRule type="colorScale" priority="20">
      <colorScale>
        <cfvo type="formula" val="&quot;failed&quot;"/>
        <cfvo type="formula" val="&quot;failed&quot;"/>
        <color theme="5"/>
        <color rgb="FFFF0000"/>
      </colorScale>
    </cfRule>
    <cfRule type="colorScale" priority="21">
      <colorScale>
        <cfvo type="formula" val="&quot;successful&quot;"/>
        <cfvo type="formula" val="&quot;successful&quot;"/>
        <color rgb="FF92D050"/>
        <color rgb="FF00B050"/>
      </colorScale>
    </cfRule>
  </conditionalFormatting>
  <conditionalFormatting sqref="F1">
    <cfRule type="containsText" dxfId="1" priority="13" operator="containsText" text="cancelled">
      <formula>NOT(ISERROR(SEARCH("cancelled",F1)))</formula>
    </cfRule>
  </conditionalFormatting>
  <conditionalFormatting sqref="F604">
    <cfRule type="containsText" dxfId="0" priority="12" operator="containsText" text="canceled">
      <formula>NOT(ISERROR(SEARCH("canceled",F604)))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Table1</vt:lpstr>
      <vt:lpstr>Pivot Table 2</vt:lpstr>
      <vt:lpstr>Pivot Table 3</vt:lpstr>
      <vt:lpstr>Bonus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2017-11-08T04:05:08Z</dcterms:modified>
</cp:coreProperties>
</file>