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2" sheetId="2" r:id="rId1"/>
    <sheet name="C.H Ideal allocations" sheetId="3" r:id="rId2"/>
    <sheet name="Club House Areas" sheetId="1" r:id="rId3"/>
  </sheets>
  <calcPr calcId="124519"/>
</workbook>
</file>

<file path=xl/calcChain.xml><?xml version="1.0" encoding="utf-8"?>
<calcChain xmlns="http://schemas.openxmlformats.org/spreadsheetml/2006/main">
  <c r="T13" i="3"/>
  <c r="T12"/>
  <c r="T11"/>
  <c r="T9"/>
  <c r="T8"/>
  <c r="T7"/>
  <c r="T6"/>
  <c r="AN17" i="1" l="1"/>
  <c r="R17"/>
  <c r="AG17"/>
  <c r="BC17"/>
  <c r="BI17"/>
  <c r="AQ11"/>
  <c r="AR11"/>
  <c r="AM11"/>
  <c r="AN11"/>
  <c r="AG11"/>
  <c r="AH11"/>
  <c r="X11"/>
  <c r="Y11"/>
  <c r="AJ11"/>
  <c r="AK11"/>
  <c r="AT11"/>
  <c r="AU11"/>
  <c r="AW11"/>
  <c r="AX11"/>
  <c r="BC11"/>
  <c r="BD11"/>
  <c r="BI11"/>
  <c r="BJ11"/>
  <c r="U11"/>
  <c r="V11"/>
  <c r="R11"/>
  <c r="S11"/>
  <c r="O11"/>
  <c r="P11"/>
  <c r="M11"/>
  <c r="L11"/>
  <c r="BJ16" l="1"/>
  <c r="BI16"/>
  <c r="BD16"/>
  <c r="BC16"/>
  <c r="AX16"/>
  <c r="AW16"/>
  <c r="AU16"/>
  <c r="AT16"/>
  <c r="AR16"/>
  <c r="AQ16"/>
  <c r="AN16"/>
  <c r="AM16"/>
  <c r="AK16"/>
  <c r="AJ16"/>
  <c r="AH16"/>
  <c r="AG16"/>
  <c r="Y16"/>
  <c r="X16"/>
  <c r="V16"/>
  <c r="U16"/>
  <c r="S16"/>
  <c r="R16"/>
  <c r="P16"/>
  <c r="O16"/>
  <c r="M16"/>
  <c r="L16"/>
  <c r="J16"/>
  <c r="I16"/>
  <c r="G16"/>
  <c r="F16"/>
  <c r="BJ15"/>
  <c r="BI15"/>
  <c r="BD15"/>
  <c r="BC15"/>
  <c r="AX15"/>
  <c r="AW15"/>
  <c r="AU15"/>
  <c r="AT15"/>
  <c r="AR15"/>
  <c r="AQ15"/>
  <c r="AN15"/>
  <c r="AM15"/>
  <c r="AK15"/>
  <c r="AJ15"/>
  <c r="AH15"/>
  <c r="AG15"/>
  <c r="Y15"/>
  <c r="X15"/>
  <c r="V15"/>
  <c r="U15"/>
  <c r="S15"/>
  <c r="R15"/>
  <c r="P15"/>
  <c r="O15"/>
  <c r="M15"/>
  <c r="L15"/>
  <c r="J15"/>
  <c r="I15"/>
  <c r="G15"/>
  <c r="F15"/>
  <c r="BJ14"/>
  <c r="BI14"/>
  <c r="BD14"/>
  <c r="BC14"/>
  <c r="AX14"/>
  <c r="AW14"/>
  <c r="AU14"/>
  <c r="AT14"/>
  <c r="AR14"/>
  <c r="AN14"/>
  <c r="AM14"/>
  <c r="AK14"/>
  <c r="AJ14"/>
  <c r="AH14"/>
  <c r="AG14"/>
  <c r="Y14"/>
  <c r="X14"/>
  <c r="V14"/>
  <c r="U14"/>
  <c r="S14"/>
  <c r="R14"/>
  <c r="P14"/>
  <c r="O14"/>
  <c r="M14"/>
  <c r="L14"/>
  <c r="J14"/>
  <c r="I14"/>
  <c r="G14"/>
  <c r="F14"/>
  <c r="BJ13"/>
  <c r="BI13"/>
  <c r="BD13"/>
  <c r="BC13"/>
  <c r="AX13"/>
  <c r="AW13"/>
  <c r="AU13"/>
  <c r="AT13"/>
  <c r="AR13"/>
  <c r="AQ13"/>
  <c r="AN13"/>
  <c r="AM13"/>
  <c r="AK13"/>
  <c r="AJ13"/>
  <c r="AH13"/>
  <c r="AG13"/>
  <c r="Y13"/>
  <c r="X13"/>
  <c r="V13"/>
  <c r="U13"/>
  <c r="S13"/>
  <c r="R13"/>
  <c r="P13"/>
  <c r="O13"/>
  <c r="M13"/>
  <c r="L13"/>
  <c r="J13"/>
  <c r="I13"/>
  <c r="G13"/>
  <c r="F13"/>
  <c r="BJ12"/>
  <c r="BI12"/>
  <c r="BD12"/>
  <c r="BC12"/>
  <c r="AX12"/>
  <c r="AW12"/>
  <c r="AU12"/>
  <c r="AT12"/>
  <c r="AR12"/>
  <c r="AQ12"/>
  <c r="AN12"/>
  <c r="AM12"/>
  <c r="AK12"/>
  <c r="AJ12"/>
  <c r="AH12"/>
  <c r="AG12"/>
  <c r="Y12"/>
  <c r="X12"/>
  <c r="V12"/>
  <c r="U12"/>
  <c r="S12"/>
  <c r="R12"/>
  <c r="P12"/>
  <c r="O12"/>
  <c r="M12"/>
  <c r="L12"/>
  <c r="J12"/>
  <c r="I12"/>
  <c r="G12"/>
  <c r="F12"/>
  <c r="BJ10"/>
  <c r="BI10"/>
  <c r="BD10"/>
  <c r="BC10"/>
  <c r="AX10"/>
  <c r="AW10"/>
  <c r="AU10"/>
  <c r="AT10"/>
  <c r="AR10"/>
  <c r="AQ10"/>
  <c r="AN10"/>
  <c r="AM10"/>
  <c r="AK10"/>
  <c r="AJ10"/>
  <c r="AH10"/>
  <c r="AG10"/>
  <c r="Y10"/>
  <c r="X10"/>
  <c r="V10"/>
  <c r="U10"/>
  <c r="S10"/>
  <c r="R10"/>
  <c r="P10"/>
  <c r="O10"/>
  <c r="M10"/>
  <c r="L10"/>
  <c r="J10"/>
  <c r="I10"/>
  <c r="G10"/>
  <c r="F10"/>
  <c r="BJ9"/>
  <c r="BI9"/>
  <c r="BF9"/>
  <c r="AZ9"/>
  <c r="AR9"/>
  <c r="AQ9"/>
  <c r="AN9"/>
  <c r="AM9"/>
  <c r="AK9"/>
  <c r="AJ9"/>
  <c r="AH9"/>
  <c r="AG9"/>
  <c r="AD9"/>
  <c r="AA9"/>
  <c r="Y9"/>
  <c r="X9"/>
  <c r="V9"/>
  <c r="U9"/>
  <c r="S9"/>
  <c r="R9"/>
  <c r="P9"/>
  <c r="O9"/>
  <c r="M9"/>
  <c r="L9"/>
  <c r="J9"/>
  <c r="I9"/>
  <c r="G9"/>
  <c r="F9"/>
  <c r="BJ8"/>
  <c r="BI8"/>
  <c r="BD8"/>
  <c r="BC8"/>
  <c r="AX8"/>
  <c r="AW8"/>
  <c r="AR8"/>
  <c r="AQ8"/>
  <c r="AN8"/>
  <c r="AM8"/>
  <c r="AK8"/>
  <c r="AJ8"/>
  <c r="AH8"/>
  <c r="AG8"/>
  <c r="Y8"/>
  <c r="X8"/>
  <c r="V8"/>
  <c r="U8"/>
  <c r="S8"/>
  <c r="R8"/>
  <c r="P8"/>
  <c r="O8"/>
  <c r="M8"/>
  <c r="L8"/>
  <c r="J8"/>
  <c r="I8"/>
  <c r="G8"/>
  <c r="F8"/>
  <c r="BJ7"/>
  <c r="BI7"/>
  <c r="BD7"/>
  <c r="BC7"/>
  <c r="AX7"/>
  <c r="AW7"/>
  <c r="AU7"/>
  <c r="AT7"/>
  <c r="AR7"/>
  <c r="AQ7"/>
  <c r="AN7"/>
  <c r="AM7"/>
  <c r="AK7"/>
  <c r="AJ7"/>
  <c r="AH7"/>
  <c r="AG7"/>
  <c r="AD7"/>
  <c r="AA7"/>
  <c r="Y7"/>
  <c r="X7"/>
  <c r="V7"/>
  <c r="U7"/>
  <c r="S7"/>
  <c r="R7"/>
  <c r="P7"/>
  <c r="O7"/>
  <c r="M7"/>
  <c r="L7"/>
  <c r="J7"/>
  <c r="I7"/>
  <c r="G7"/>
  <c r="F7"/>
  <c r="BJ6"/>
  <c r="BI6"/>
  <c r="AX6"/>
  <c r="AW6"/>
  <c r="AR6"/>
  <c r="AQ6"/>
  <c r="AN6"/>
  <c r="AM6"/>
  <c r="AK6"/>
  <c r="AJ6"/>
  <c r="AH6"/>
  <c r="AG6"/>
  <c r="Y6"/>
  <c r="X6"/>
  <c r="V6"/>
  <c r="U6"/>
  <c r="S6"/>
  <c r="R6"/>
  <c r="P6"/>
  <c r="O6"/>
  <c r="M6"/>
  <c r="L6"/>
  <c r="J6"/>
  <c r="I6"/>
  <c r="G6"/>
  <c r="F6"/>
  <c r="BJ5"/>
  <c r="BI5"/>
  <c r="BD5"/>
  <c r="BC5"/>
  <c r="AX5"/>
  <c r="AW5"/>
  <c r="AU5"/>
  <c r="AT5"/>
  <c r="AR5"/>
  <c r="AQ5"/>
  <c r="AN5"/>
  <c r="AM5"/>
  <c r="AK5"/>
  <c r="AJ5"/>
  <c r="AH5"/>
  <c r="AG5"/>
  <c r="Y5"/>
  <c r="X5"/>
  <c r="V5"/>
  <c r="U5"/>
  <c r="S5"/>
  <c r="R5"/>
  <c r="P5"/>
  <c r="O5"/>
  <c r="M5"/>
  <c r="L5"/>
  <c r="J5"/>
  <c r="I5"/>
  <c r="G5"/>
  <c r="F5"/>
  <c r="A5"/>
  <c r="A6" s="1"/>
  <c r="A7" s="1"/>
  <c r="A8" s="1"/>
  <c r="A9" s="1"/>
  <c r="A10" s="1"/>
  <c r="BJ4"/>
  <c r="BI4"/>
  <c r="BD4"/>
  <c r="BC4"/>
  <c r="AZ4"/>
  <c r="AX4"/>
  <c r="AW4"/>
  <c r="AR4"/>
  <c r="AQ4"/>
  <c r="AN4"/>
  <c r="AM4"/>
  <c r="AK4"/>
  <c r="AJ4"/>
  <c r="AH4"/>
  <c r="AG4"/>
  <c r="AD4"/>
  <c r="AA4"/>
  <c r="Y4"/>
  <c r="X4"/>
  <c r="V4"/>
  <c r="U4"/>
  <c r="S4"/>
  <c r="R4"/>
  <c r="P4"/>
  <c r="O4"/>
  <c r="M4"/>
  <c r="L4"/>
  <c r="J4"/>
  <c r="I4"/>
  <c r="G4"/>
  <c r="F4"/>
</calcChain>
</file>

<file path=xl/sharedStrings.xml><?xml version="1.0" encoding="utf-8"?>
<sst xmlns="http://schemas.openxmlformats.org/spreadsheetml/2006/main" count="334" uniqueCount="118">
  <si>
    <t>APMS - Club House Areas ( Sft ) Statement</t>
  </si>
  <si>
    <t>S.No</t>
  </si>
  <si>
    <t>Project Name</t>
  </si>
  <si>
    <t>No. of Units</t>
  </si>
  <si>
    <t>Total CH Area in Sft</t>
  </si>
  <si>
    <t>Super Market</t>
  </si>
  <si>
    <t>Restaurant</t>
  </si>
  <si>
    <t>Beauty Parlour &amp; Spa</t>
  </si>
  <si>
    <t>Gym</t>
  </si>
  <si>
    <t>M P H</t>
  </si>
  <si>
    <t>Swimming Pool</t>
  </si>
  <si>
    <t>Creche</t>
  </si>
  <si>
    <t>Reception</t>
  </si>
  <si>
    <t>Guest Rooms</t>
  </si>
  <si>
    <t>Meditation Hall</t>
  </si>
  <si>
    <t>Home Theatre</t>
  </si>
  <si>
    <t>Library</t>
  </si>
  <si>
    <t>Squash court</t>
  </si>
  <si>
    <t>Aerobics</t>
  </si>
  <si>
    <t>Lift Lobby</t>
  </si>
  <si>
    <t>Clinic</t>
  </si>
  <si>
    <t>Tennis Court</t>
  </si>
  <si>
    <t>Indoor Games</t>
  </si>
  <si>
    <t>Sft</t>
  </si>
  <si>
    <t>% on Total</t>
  </si>
  <si>
    <t>sft per flat</t>
  </si>
  <si>
    <t>Seating Capacity</t>
  </si>
  <si>
    <t>Sarovar</t>
  </si>
  <si>
    <t>-</t>
  </si>
  <si>
    <t>Commune</t>
  </si>
  <si>
    <t>Avenues</t>
  </si>
  <si>
    <t>Grande</t>
  </si>
  <si>
    <t>Cyberzon</t>
  </si>
  <si>
    <t>Lake Breeze</t>
  </si>
  <si>
    <t>Kanopy Tulips + Lotus</t>
  </si>
  <si>
    <t>CyberLife</t>
  </si>
  <si>
    <t>Elina</t>
  </si>
  <si>
    <t>Elixir</t>
  </si>
  <si>
    <t>Silver Oaks</t>
  </si>
  <si>
    <t>West Side</t>
  </si>
  <si>
    <t>Kanopy Lotus</t>
  </si>
  <si>
    <t>Kanopy Mari Gold</t>
  </si>
  <si>
    <t>Banquet Hall</t>
  </si>
  <si>
    <t>q</t>
  </si>
  <si>
    <t>Aparna Property Management Service Pvt Ltd</t>
  </si>
  <si>
    <t>APMS - Suggested "Ideal allocation" of areas for Amenities in Club House for future projects vis-à-vis  actual areas in existing communities</t>
  </si>
  <si>
    <t>Amenity</t>
  </si>
  <si>
    <t>Sarovar (1120)</t>
  </si>
  <si>
    <t>Grande (720)</t>
  </si>
  <si>
    <t>CyberZon (1529)</t>
  </si>
  <si>
    <t>Lake Breeze (943)</t>
  </si>
  <si>
    <t>Commune (730)</t>
  </si>
  <si>
    <t>Avenues (707)</t>
  </si>
  <si>
    <t>Kanopy Tulip (720)</t>
  </si>
  <si>
    <t>Cyberlife (903)</t>
  </si>
  <si>
    <t>MariGold (1175)</t>
  </si>
  <si>
    <t>Ideal Requirement per Apt. in Sft</t>
  </si>
  <si>
    <t>Remarks</t>
  </si>
  <si>
    <t>Carpet Area</t>
  </si>
  <si>
    <t>Sft. per Apt.</t>
  </si>
  <si>
    <t>Sft. per Apt. (Carpet area)</t>
  </si>
  <si>
    <t>Subject to Min. area</t>
  </si>
  <si>
    <t xml:space="preserve">Multi Purpose Hall </t>
  </si>
  <si>
    <r>
      <rPr>
        <sz val="10"/>
        <rFont val="Times New Roman"/>
        <family val="1"/>
      </rPr>
      <t xml:space="preserve">2.50 </t>
    </r>
    <r>
      <rPr>
        <b/>
        <sz val="10"/>
        <rFont val="Times New Roman"/>
        <family val="1"/>
      </rPr>
      <t xml:space="preserve">- </t>
    </r>
    <r>
      <rPr>
        <sz val="10"/>
        <rFont val="Times New Roman"/>
        <family val="1"/>
      </rPr>
      <t>2.75</t>
    </r>
  </si>
  <si>
    <t>wider walk way /Dining place to be provided additionally</t>
  </si>
  <si>
    <t>Supermarket</t>
  </si>
  <si>
    <t>_</t>
  </si>
  <si>
    <t>2.00 - 2.25</t>
  </si>
  <si>
    <t>120 Sft room to be provided with in the space alloted for CCTV monitoring and storage</t>
  </si>
  <si>
    <t>Beauty Parlor</t>
  </si>
  <si>
    <t>1.25 - 1.50</t>
  </si>
  <si>
    <t>Place to be allocated in the ratio of 60:40 for women &amp; men.</t>
  </si>
  <si>
    <t>2.25 - 2.50</t>
  </si>
  <si>
    <r>
      <rPr>
        <sz val="10"/>
        <rFont val="Times New Roman"/>
        <family val="1"/>
      </rPr>
      <t>Only at ground level with proper ventilation away from swimming pool. Adjoining play area
additoinally</t>
    </r>
  </si>
  <si>
    <r>
      <rPr>
        <b/>
        <sz val="10"/>
        <rFont val="Times New Roman"/>
        <family val="1"/>
      </rPr>
      <t>a.Restaurant &amp; Panty
b. Kitchen, wash area &amp; store</t>
    </r>
  </si>
  <si>
    <r>
      <rPr>
        <sz val="10"/>
        <rFont val="Times New Roman"/>
        <family val="1"/>
      </rPr>
      <t>1738
1323</t>
    </r>
  </si>
  <si>
    <r>
      <rPr>
        <sz val="10"/>
        <rFont val="Times New Roman"/>
        <family val="1"/>
      </rPr>
      <t>1.55
1.18</t>
    </r>
  </si>
  <si>
    <r>
      <rPr>
        <sz val="10"/>
        <color rgb="FF00AF50"/>
        <rFont val="Times New Roman"/>
        <family val="1"/>
      </rPr>
      <t xml:space="preserve">1744
</t>
    </r>
    <r>
      <rPr>
        <sz val="10"/>
        <rFont val="Times New Roman"/>
        <family val="1"/>
      </rPr>
      <t>878</t>
    </r>
  </si>
  <si>
    <r>
      <rPr>
        <sz val="10"/>
        <color rgb="FF00AF50"/>
        <rFont val="Times New Roman"/>
        <family val="1"/>
      </rPr>
      <t xml:space="preserve">2.42
</t>
    </r>
    <r>
      <rPr>
        <sz val="10"/>
        <rFont val="Times New Roman"/>
        <family val="1"/>
      </rPr>
      <t>1.22</t>
    </r>
  </si>
  <si>
    <r>
      <rPr>
        <sz val="10"/>
        <color rgb="FF00AF50"/>
        <rFont val="Times New Roman"/>
        <family val="1"/>
      </rPr>
      <t xml:space="preserve">2504
</t>
    </r>
    <r>
      <rPr>
        <sz val="10"/>
        <rFont val="Times New Roman"/>
        <family val="1"/>
      </rPr>
      <t>2247</t>
    </r>
  </si>
  <si>
    <r>
      <rPr>
        <sz val="10"/>
        <color rgb="FF00AF50"/>
        <rFont val="Times New Roman"/>
        <family val="1"/>
      </rPr>
      <t xml:space="preserve">1.64
</t>
    </r>
    <r>
      <rPr>
        <sz val="10"/>
        <rFont val="Times New Roman"/>
        <family val="1"/>
      </rPr>
      <t>1.4</t>
    </r>
  </si>
  <si>
    <r>
      <rPr>
        <sz val="10"/>
        <rFont val="Times New Roman"/>
        <family val="1"/>
      </rPr>
      <t>1500
1030</t>
    </r>
  </si>
  <si>
    <r>
      <rPr>
        <sz val="10"/>
        <rFont val="Times New Roman"/>
        <family val="1"/>
      </rPr>
      <t>1.59
1.09</t>
    </r>
  </si>
  <si>
    <r>
      <rPr>
        <sz val="10"/>
        <color rgb="FFFF0000"/>
        <rFont val="Times New Roman"/>
        <family val="1"/>
      </rPr>
      <t>475
539</t>
    </r>
  </si>
  <si>
    <r>
      <rPr>
        <sz val="10"/>
        <color rgb="FFFF0000"/>
        <rFont val="Times New Roman"/>
        <family val="1"/>
      </rPr>
      <t>0.67
0.76</t>
    </r>
  </si>
  <si>
    <r>
      <rPr>
        <sz val="10"/>
        <color rgb="FF00AF50"/>
        <rFont val="Times New Roman"/>
        <family val="1"/>
      </rPr>
      <t xml:space="preserve">2304
</t>
    </r>
    <r>
      <rPr>
        <sz val="10"/>
        <color rgb="FFFF0000"/>
        <rFont val="Times New Roman"/>
        <family val="1"/>
      </rPr>
      <t>785</t>
    </r>
  </si>
  <si>
    <r>
      <rPr>
        <sz val="10"/>
        <color rgb="FF00AF50"/>
        <rFont val="Times New Roman"/>
        <family val="1"/>
      </rPr>
      <t xml:space="preserve">2.55
</t>
    </r>
    <r>
      <rPr>
        <sz val="10"/>
        <color rgb="FFFF0000"/>
        <rFont val="Times New Roman"/>
        <family val="1"/>
      </rPr>
      <t>0.87</t>
    </r>
  </si>
  <si>
    <r>
      <rPr>
        <sz val="10"/>
        <rFont val="Times New Roman"/>
        <family val="1"/>
      </rPr>
      <t>1.25 - 1.60
1.25 - 1.60</t>
    </r>
  </si>
  <si>
    <r>
      <rPr>
        <sz val="10"/>
        <rFont val="Times New Roman"/>
        <family val="1"/>
      </rPr>
      <t>a. 1000
b. 1000</t>
    </r>
  </si>
  <si>
    <t>Hand wash in resturant is required</t>
  </si>
  <si>
    <t>2.75 - 3.00</t>
  </si>
  <si>
    <t>1.75 - 2.00</t>
  </si>
  <si>
    <t>Sufficient playing space for TT and Billiards.</t>
  </si>
  <si>
    <t>Yoga / Meditation</t>
  </si>
  <si>
    <t>0.75 - 1.00</t>
  </si>
  <si>
    <t>Natural Ventilation is required</t>
  </si>
  <si>
    <t>Widely used.</t>
  </si>
  <si>
    <t>0.60 - 0.75</t>
  </si>
  <si>
    <t>Natural Ventilation is required. A/c not mandatory.</t>
  </si>
  <si>
    <t>Guest Room</t>
  </si>
  <si>
    <t>One room for every 175 apts.</t>
  </si>
  <si>
    <t>Home Theater</t>
  </si>
  <si>
    <t>To be studied</t>
  </si>
  <si>
    <t>1.      Insufficient areas are shown in red and liberal areas are shown in green.</t>
  </si>
  <si>
    <t>2.      The areas in Cyberlife for the above are highly insufficient despite the project  being latest and the total area of club house being 43860 sft.</t>
  </si>
  <si>
    <t>3.      The ideal requirements are suggested based on our in-depth experience in Sarovar, Commune, Avenues and inputs from Service providers.</t>
  </si>
  <si>
    <t>4.       The surplus areas can be allocated for Banquet hall (half of MPH) and full-fledged office for society and service / studio apartments (after providing for required guest rooms).</t>
  </si>
  <si>
    <t>5.      These will help generation of revenue apart from optimum utilization of infrastructure created.</t>
  </si>
  <si>
    <t>6.      Better to avoid kitchen in basement as it is objected to at the time of fire NOC renewals.</t>
  </si>
  <si>
    <t>7.      Terrace may be utilized for parties / dinning.</t>
  </si>
  <si>
    <r>
      <rPr>
        <sz val="12"/>
        <rFont val="Calibri"/>
        <family val="2"/>
        <scheme val="minor"/>
      </rPr>
      <t>Only at ground level with proper ventilation away from swimming pool. Adjoining play area
additoinally</t>
    </r>
  </si>
  <si>
    <r>
      <rPr>
        <sz val="12"/>
        <rFont val="Calibri"/>
        <family val="2"/>
        <scheme val="minor"/>
      </rPr>
      <t>1.25 - 1.60
1.25 - 1.60</t>
    </r>
  </si>
  <si>
    <r>
      <rPr>
        <sz val="12"/>
        <rFont val="Calibri"/>
        <family val="2"/>
        <scheme val="minor"/>
      </rPr>
      <t>a. 1000
b. 1000</t>
    </r>
  </si>
  <si>
    <r>
      <rPr>
        <sz val="12"/>
        <rFont val="Calibri"/>
        <family val="2"/>
        <scheme val="minor"/>
      </rPr>
      <t>2.50 - 2.75</t>
    </r>
  </si>
  <si>
    <r>
      <rPr>
        <sz val="12"/>
        <rFont val="Calibri"/>
        <family val="2"/>
        <scheme val="minor"/>
      </rPr>
      <t>a.Restaurant &amp; Panty
b. Kitchen, wash area &amp; store</t>
    </r>
  </si>
  <si>
    <t>Project Name:</t>
  </si>
  <si>
    <t>No.of Flats:</t>
  </si>
  <si>
    <t>Club House S.ft:</t>
  </si>
</sst>
</file>

<file path=xl/styles.xml><?xml version="1.0" encoding="utf-8"?>
<styleSheet xmlns="http://schemas.openxmlformats.org/spreadsheetml/2006/main">
  <numFmts count="5">
    <numFmt numFmtId="164" formatCode="0.0"/>
    <numFmt numFmtId="165" formatCode="0;[Red]0"/>
    <numFmt numFmtId="166" formatCode="0.00;[Red]0.00"/>
    <numFmt numFmtId="167" formatCode="0.0;[Red]0.0"/>
    <numFmt numFmtId="168" formatCode="dd\.mm\.yyyy;@"/>
  </numFmts>
  <fonts count="25">
    <font>
      <sz val="11"/>
      <color theme="1"/>
      <name val="Calibri"/>
      <family val="2"/>
      <scheme val="minor"/>
    </font>
    <font>
      <b/>
      <sz val="24"/>
      <color theme="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b/>
      <sz val="16"/>
      <name val="Times New Roman"/>
      <family val="1"/>
    </font>
    <font>
      <sz val="10"/>
      <color rgb="FF000000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AF50"/>
      <name val="Times New Roman"/>
      <family val="1"/>
    </font>
    <font>
      <sz val="10"/>
      <color rgb="FF00B050"/>
      <name val="Times New Roman"/>
      <family val="1"/>
    </font>
    <font>
      <sz val="10"/>
      <color rgb="FFFF0000"/>
      <name val="Times New Roman"/>
      <family val="1"/>
    </font>
    <font>
      <sz val="11"/>
      <name val="Times New Roman"/>
      <family val="1"/>
    </font>
    <font>
      <sz val="9.5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1" fontId="3" fillId="3" borderId="9" xfId="0" applyNumberFormat="1" applyFont="1" applyFill="1" applyBorder="1" applyAlignment="1">
      <alignment horizontal="center" vertical="center" wrapText="1"/>
    </xf>
    <xf numFmtId="1" fontId="3" fillId="3" borderId="8" xfId="0" applyNumberFormat="1" applyFont="1" applyFill="1" applyBorder="1" applyAlignment="1">
      <alignment horizontal="center" vertical="center" wrapText="1"/>
    </xf>
    <xf numFmtId="1" fontId="3" fillId="3" borderId="4" xfId="0" applyNumberFormat="1" applyFont="1" applyFill="1" applyBorder="1" applyAlignment="1">
      <alignment horizontal="center" vertic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2" fontId="3" fillId="3" borderId="10" xfId="0" applyNumberFormat="1" applyFont="1" applyFill="1" applyBorder="1" applyAlignment="1">
      <alignment horizontal="center" vertical="center" wrapText="1"/>
    </xf>
    <xf numFmtId="1" fontId="3" fillId="3" borderId="6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horizontal="center" vertical="center" wrapText="1"/>
    </xf>
    <xf numFmtId="1" fontId="3" fillId="3" borderId="10" xfId="0" applyNumberFormat="1" applyFont="1" applyFill="1" applyBorder="1" applyAlignment="1">
      <alignment horizontal="center" vertical="center" wrapText="1"/>
    </xf>
    <xf numFmtId="1" fontId="3" fillId="4" borderId="9" xfId="0" applyNumberFormat="1" applyFont="1" applyFill="1" applyBorder="1" applyAlignment="1">
      <alignment horizontal="center" vertical="center" wrapText="1"/>
    </xf>
    <xf numFmtId="1" fontId="3" fillId="4" borderId="8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center" vertical="center" wrapText="1"/>
    </xf>
    <xf numFmtId="2" fontId="3" fillId="4" borderId="7" xfId="0" applyNumberFormat="1" applyFont="1" applyFill="1" applyBorder="1" applyAlignment="1">
      <alignment horizontal="center" vertical="center" wrapText="1"/>
    </xf>
    <xf numFmtId="2" fontId="3" fillId="4" borderId="10" xfId="0" applyNumberFormat="1" applyFont="1" applyFill="1" applyBorder="1" applyAlignment="1">
      <alignment horizontal="center" vertical="center" wrapText="1"/>
    </xf>
    <xf numFmtId="1" fontId="3" fillId="4" borderId="6" xfId="0" applyNumberFormat="1" applyFont="1" applyFill="1" applyBorder="1" applyAlignment="1">
      <alignment horizontal="center" vertical="center" wrapText="1"/>
    </xf>
    <xf numFmtId="1" fontId="3" fillId="4" borderId="7" xfId="0" applyNumberFormat="1" applyFont="1" applyFill="1" applyBorder="1" applyAlignment="1">
      <alignment horizontal="center" vertical="center" wrapText="1"/>
    </xf>
    <xf numFmtId="1" fontId="3" fillId="4" borderId="10" xfId="0" applyNumberFormat="1" applyFont="1" applyFill="1" applyBorder="1" applyAlignment="1">
      <alignment horizontal="center" vertical="center" wrapText="1"/>
    </xf>
    <xf numFmtId="2" fontId="3" fillId="0" borderId="10" xfId="0" applyNumberFormat="1" applyFont="1" applyFill="1" applyBorder="1" applyAlignment="1">
      <alignment horizontal="center" vertical="center" wrapText="1"/>
    </xf>
    <xf numFmtId="1" fontId="3" fillId="3" borderId="7" xfId="0" applyNumberFormat="1" applyFont="1" applyFill="1" applyBorder="1" applyAlignment="1">
      <alignment vertical="center" wrapText="1"/>
    </xf>
    <xf numFmtId="1" fontId="3" fillId="4" borderId="7" xfId="0" applyNumberFormat="1" applyFont="1" applyFill="1" applyBorder="1" applyAlignment="1">
      <alignment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2" fontId="3" fillId="3" borderId="8" xfId="0" applyNumberFormat="1" applyFont="1" applyFill="1" applyBorder="1" applyAlignment="1">
      <alignment horizontal="center" vertical="center" wrapText="1"/>
    </xf>
    <xf numFmtId="2" fontId="3" fillId="4" borderId="8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" fontId="6" fillId="0" borderId="0" xfId="0" applyNumberFormat="1" applyFont="1" applyFill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 vertical="center" wrapText="1"/>
    </xf>
    <xf numFmtId="1" fontId="7" fillId="3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3" fillId="4" borderId="11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vertical="center" wrapText="1"/>
    </xf>
    <xf numFmtId="1" fontId="3" fillId="4" borderId="16" xfId="0" applyNumberFormat="1" applyFont="1" applyFill="1" applyBorder="1" applyAlignment="1">
      <alignment horizontal="center" vertical="center" wrapText="1"/>
    </xf>
    <xf numFmtId="1" fontId="3" fillId="4" borderId="14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center" vertical="center" wrapText="1"/>
    </xf>
    <xf numFmtId="1" fontId="3" fillId="4" borderId="12" xfId="0" applyNumberFormat="1" applyFont="1" applyFill="1" applyBorder="1" applyAlignment="1">
      <alignment horizontal="center" vertical="center" wrapText="1"/>
    </xf>
    <xf numFmtId="1" fontId="3" fillId="4" borderId="13" xfId="0" applyNumberFormat="1" applyFont="1" applyFill="1" applyBorder="1" applyAlignment="1">
      <alignment horizontal="center" vertical="center" wrapText="1"/>
    </xf>
    <xf numFmtId="1" fontId="3" fillId="4" borderId="17" xfId="0" applyNumberFormat="1" applyFont="1" applyFill="1" applyBorder="1" applyAlignment="1">
      <alignment horizontal="center" vertical="center" wrapText="1"/>
    </xf>
    <xf numFmtId="1" fontId="3" fillId="4" borderId="18" xfId="0" applyNumberFormat="1" applyFont="1" applyFill="1" applyBorder="1" applyAlignment="1">
      <alignment vertical="center" wrapText="1"/>
    </xf>
    <xf numFmtId="1" fontId="3" fillId="4" borderId="22" xfId="0" applyNumberFormat="1" applyFont="1" applyFill="1" applyBorder="1" applyAlignment="1">
      <alignment horizontal="center" vertical="center" wrapText="1"/>
    </xf>
    <xf numFmtId="1" fontId="3" fillId="4" borderId="20" xfId="0" applyNumberFormat="1" applyFont="1" applyFill="1" applyBorder="1" applyAlignment="1">
      <alignment horizontal="center" vertical="center" wrapText="1"/>
    </xf>
    <xf numFmtId="1" fontId="3" fillId="4" borderId="21" xfId="0" applyNumberFormat="1" applyFont="1" applyFill="1" applyBorder="1" applyAlignment="1">
      <alignment horizontal="center" vertical="center" wrapText="1"/>
    </xf>
    <xf numFmtId="1" fontId="3" fillId="4" borderId="18" xfId="0" applyNumberFormat="1" applyFont="1" applyFill="1" applyBorder="1" applyAlignment="1">
      <alignment horizontal="center" vertical="center" wrapText="1"/>
    </xf>
    <xf numFmtId="1" fontId="3" fillId="4" borderId="19" xfId="0" applyNumberFormat="1" applyFont="1" applyFill="1" applyBorder="1" applyAlignment="1">
      <alignment horizontal="center" vertical="center" wrapText="1"/>
    </xf>
    <xf numFmtId="1" fontId="3" fillId="0" borderId="9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vertical="center" wrapText="1"/>
    </xf>
    <xf numFmtId="1" fontId="3" fillId="0" borderId="10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6" xfId="0" applyNumberFormat="1" applyFont="1" applyFill="1" applyBorder="1" applyAlignment="1">
      <alignment horizontal="center" vertical="center" wrapText="1"/>
    </xf>
    <xf numFmtId="2" fontId="3" fillId="0" borderId="7" xfId="0" applyNumberFormat="1" applyFont="1" applyFill="1" applyBorder="1" applyAlignment="1">
      <alignment horizontal="center" vertical="center" wrapText="1"/>
    </xf>
    <xf numFmtId="2" fontId="3" fillId="0" borderId="8" xfId="0" applyNumberFormat="1" applyFont="1" applyFill="1" applyBorder="1" applyAlignment="1">
      <alignment horizontal="center" vertical="center" wrapText="1"/>
    </xf>
    <xf numFmtId="1" fontId="3" fillId="0" borderId="7" xfId="0" applyNumberFormat="1" applyFont="1" applyFill="1" applyBorder="1" applyAlignment="1">
      <alignment horizontal="center" vertical="center" wrapText="1"/>
    </xf>
    <xf numFmtId="1" fontId="3" fillId="0" borderId="8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horizontal="center" vertical="center" wrapText="1"/>
    </xf>
    <xf numFmtId="1" fontId="3" fillId="3" borderId="34" xfId="0" applyNumberFormat="1" applyFont="1" applyFill="1" applyBorder="1" applyAlignment="1">
      <alignment horizontal="center" vertical="center" wrapText="1"/>
    </xf>
    <xf numFmtId="1" fontId="4" fillId="3" borderId="35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3" borderId="36" xfId="0" applyNumberFormat="1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1" fontId="3" fillId="3" borderId="35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36" xfId="0" applyNumberFormat="1" applyFont="1" applyFill="1" applyBorder="1" applyAlignment="1">
      <alignment horizontal="center" vertical="center" wrapText="1"/>
    </xf>
    <xf numFmtId="2" fontId="3" fillId="3" borderId="35" xfId="0" applyNumberFormat="1" applyFont="1" applyFill="1" applyBorder="1" applyAlignment="1">
      <alignment horizontal="center" vertical="center" wrapText="1"/>
    </xf>
    <xf numFmtId="1" fontId="9" fillId="5" borderId="40" xfId="0" applyNumberFormat="1" applyFont="1" applyFill="1" applyBorder="1" applyAlignment="1">
      <alignment horizontal="center" vertical="center" wrapText="1"/>
    </xf>
    <xf numFmtId="1" fontId="9" fillId="5" borderId="41" xfId="0" applyNumberFormat="1" applyFont="1" applyFill="1" applyBorder="1" applyAlignment="1">
      <alignment horizontal="center" vertical="center" wrapText="1"/>
    </xf>
    <xf numFmtId="1" fontId="9" fillId="5" borderId="42" xfId="0" applyNumberFormat="1" applyFont="1" applyFill="1" applyBorder="1" applyAlignment="1">
      <alignment horizontal="center" vertical="center" wrapText="1"/>
    </xf>
    <xf numFmtId="1" fontId="9" fillId="5" borderId="43" xfId="0" applyNumberFormat="1" applyFont="1" applyFill="1" applyBorder="1" applyAlignment="1">
      <alignment horizontal="center" vertical="center" wrapText="1"/>
    </xf>
    <xf numFmtId="1" fontId="9" fillId="5" borderId="44" xfId="0" applyNumberFormat="1" applyFont="1" applyFill="1" applyBorder="1" applyAlignment="1">
      <alignment horizontal="center" vertical="center" wrapText="1"/>
    </xf>
    <xf numFmtId="1" fontId="9" fillId="5" borderId="21" xfId="0" applyNumberFormat="1" applyFont="1" applyFill="1" applyBorder="1" applyAlignment="1">
      <alignment horizontal="center" vertical="center" wrapText="1"/>
    </xf>
    <xf numFmtId="1" fontId="9" fillId="5" borderId="18" xfId="0" applyNumberFormat="1" applyFont="1" applyFill="1" applyBorder="1" applyAlignment="1">
      <alignment horizontal="center" vertical="center" wrapText="1"/>
    </xf>
    <xf numFmtId="1" fontId="9" fillId="5" borderId="19" xfId="0" applyNumberFormat="1" applyFont="1" applyFill="1" applyBorder="1" applyAlignment="1">
      <alignment horizontal="center" vertical="center" wrapText="1"/>
    </xf>
    <xf numFmtId="1" fontId="8" fillId="5" borderId="23" xfId="0" applyNumberFormat="1" applyFont="1" applyFill="1" applyBorder="1" applyAlignment="1">
      <alignment horizontal="center" vertical="center" wrapText="1"/>
    </xf>
    <xf numFmtId="1" fontId="8" fillId="5" borderId="5" xfId="0" applyNumberFormat="1" applyFont="1" applyFill="1" applyBorder="1" applyAlignment="1">
      <alignment horizontal="center" vertical="center" wrapText="1"/>
    </xf>
    <xf numFmtId="1" fontId="8" fillId="5" borderId="29" xfId="0" applyNumberFormat="1" applyFont="1" applyFill="1" applyBorder="1" applyAlignment="1">
      <alignment horizontal="center" vertical="center" wrapText="1"/>
    </xf>
    <xf numFmtId="1" fontId="8" fillId="5" borderId="26" xfId="0" applyNumberFormat="1" applyFont="1" applyFill="1" applyBorder="1" applyAlignment="1">
      <alignment horizontal="center" vertical="center" wrapText="1"/>
    </xf>
    <xf numFmtId="1" fontId="8" fillId="5" borderId="27" xfId="0" applyNumberFormat="1" applyFont="1" applyFill="1" applyBorder="1" applyAlignment="1">
      <alignment horizontal="center" vertical="center" wrapText="1"/>
    </xf>
    <xf numFmtId="1" fontId="8" fillId="5" borderId="28" xfId="0" applyNumberFormat="1" applyFont="1" applyFill="1" applyBorder="1" applyAlignment="1">
      <alignment horizontal="center" vertical="center" wrapText="1"/>
    </xf>
    <xf numFmtId="1" fontId="8" fillId="5" borderId="33" xfId="0" applyNumberFormat="1" applyFont="1" applyFill="1" applyBorder="1" applyAlignment="1">
      <alignment horizontal="center" vertical="center" wrapText="1"/>
    </xf>
    <xf numFmtId="1" fontId="8" fillId="5" borderId="24" xfId="0" applyNumberFormat="1" applyFont="1" applyFill="1" applyBorder="1" applyAlignment="1">
      <alignment horizontal="center" vertical="center" wrapText="1"/>
    </xf>
    <xf numFmtId="1" fontId="8" fillId="5" borderId="32" xfId="0" applyNumberFormat="1" applyFont="1" applyFill="1" applyBorder="1" applyAlignment="1">
      <alignment horizontal="center" vertical="center" wrapText="1"/>
    </xf>
    <xf numFmtId="1" fontId="8" fillId="5" borderId="31" xfId="0" applyNumberFormat="1" applyFont="1" applyFill="1" applyBorder="1" applyAlignment="1">
      <alignment horizontal="center" vertical="center" wrapText="1"/>
    </xf>
    <xf numFmtId="1" fontId="8" fillId="5" borderId="30" xfId="0" applyNumberFormat="1" applyFont="1" applyFill="1" applyBorder="1" applyAlignment="1">
      <alignment horizontal="center" vertical="center" wrapText="1"/>
    </xf>
    <xf numFmtId="1" fontId="1" fillId="2" borderId="33" xfId="0" applyNumberFormat="1" applyFont="1" applyFill="1" applyBorder="1" applyAlignment="1">
      <alignment horizontal="center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1" fontId="1" fillId="2" borderId="32" xfId="0" applyNumberFormat="1" applyFont="1" applyFill="1" applyBorder="1" applyAlignment="1">
      <alignment horizontal="center" vertical="center" wrapText="1"/>
    </xf>
    <xf numFmtId="1" fontId="8" fillId="5" borderId="37" xfId="0" applyNumberFormat="1" applyFont="1" applyFill="1" applyBorder="1" applyAlignment="1">
      <alignment horizontal="center" vertical="center" wrapText="1"/>
    </xf>
    <xf numFmtId="1" fontId="8" fillId="5" borderId="38" xfId="0" applyNumberFormat="1" applyFont="1" applyFill="1" applyBorder="1" applyAlignment="1">
      <alignment horizontal="center" vertical="center" wrapText="1"/>
    </xf>
    <xf numFmtId="1" fontId="8" fillId="5" borderId="39" xfId="0" applyNumberFormat="1" applyFont="1" applyFill="1" applyBorder="1" applyAlignment="1">
      <alignment horizontal="center" vertical="center" wrapText="1"/>
    </xf>
    <xf numFmtId="1" fontId="8" fillId="5" borderId="25" xfId="0" applyNumberFormat="1" applyFont="1" applyFill="1" applyBorder="1" applyAlignment="1">
      <alignment horizontal="center" vertical="center" wrapText="1"/>
    </xf>
    <xf numFmtId="1" fontId="8" fillId="5" borderId="20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horizontal="center" vertical="center" wrapText="1"/>
    </xf>
    <xf numFmtId="0" fontId="13" fillId="0" borderId="46" xfId="0" applyFont="1" applyFill="1" applyBorder="1" applyAlignment="1">
      <alignment horizontal="center" vertical="center" wrapText="1"/>
    </xf>
    <xf numFmtId="0" fontId="13" fillId="0" borderId="47" xfId="0" applyFont="1" applyFill="1" applyBorder="1" applyAlignment="1">
      <alignment horizontal="center" vertical="center" wrapText="1"/>
    </xf>
    <xf numFmtId="0" fontId="13" fillId="0" borderId="45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13" fillId="0" borderId="49" xfId="0" applyFont="1" applyFill="1" applyBorder="1" applyAlignment="1">
      <alignment horizontal="center" vertical="center" wrapText="1"/>
    </xf>
    <xf numFmtId="0" fontId="13" fillId="3" borderId="49" xfId="0" applyFont="1" applyFill="1" applyBorder="1" applyAlignment="1">
      <alignment horizontal="center" vertical="center" wrapText="1"/>
    </xf>
    <xf numFmtId="0" fontId="13" fillId="0" borderId="48" xfId="0" applyFont="1" applyFill="1" applyBorder="1" applyAlignment="1">
      <alignment horizontal="center" vertical="center" wrapText="1"/>
    </xf>
    <xf numFmtId="1" fontId="11" fillId="0" borderId="49" xfId="0" applyNumberFormat="1" applyFont="1" applyFill="1" applyBorder="1" applyAlignment="1">
      <alignment horizontal="center" vertical="center" shrinkToFit="1"/>
    </xf>
    <xf numFmtId="0" fontId="13" fillId="0" borderId="49" xfId="0" applyFont="1" applyFill="1" applyBorder="1" applyAlignment="1">
      <alignment horizontal="left" vertical="center" wrapText="1"/>
    </xf>
    <xf numFmtId="2" fontId="11" fillId="0" borderId="49" xfId="0" applyNumberFormat="1" applyFont="1" applyFill="1" applyBorder="1" applyAlignment="1">
      <alignment horizontal="center" vertical="center" shrinkToFit="1"/>
    </xf>
    <xf numFmtId="1" fontId="11" fillId="3" borderId="49" xfId="0" applyNumberFormat="1" applyFont="1" applyFill="1" applyBorder="1" applyAlignment="1">
      <alignment horizontal="center" vertical="center" shrinkToFit="1"/>
    </xf>
    <xf numFmtId="0" fontId="11" fillId="0" borderId="49" xfId="0" applyFont="1" applyFill="1" applyBorder="1" applyAlignment="1">
      <alignment horizontal="center" vertical="center" wrapText="1"/>
    </xf>
    <xf numFmtId="0" fontId="14" fillId="0" borderId="49" xfId="0" applyFont="1" applyFill="1" applyBorder="1" applyAlignment="1">
      <alignment horizontal="left" vertical="center" wrapText="1"/>
    </xf>
    <xf numFmtId="164" fontId="11" fillId="0" borderId="49" xfId="0" applyNumberFormat="1" applyFont="1" applyFill="1" applyBorder="1" applyAlignment="1">
      <alignment horizontal="center" vertical="center" shrinkToFit="1"/>
    </xf>
    <xf numFmtId="0" fontId="14" fillId="0" borderId="49" xfId="0" applyFont="1" applyFill="1" applyBorder="1" applyAlignment="1">
      <alignment horizontal="center" vertical="center" wrapText="1"/>
    </xf>
    <xf numFmtId="165" fontId="14" fillId="0" borderId="49" xfId="0" applyNumberFormat="1" applyFont="1" applyFill="1" applyBorder="1" applyAlignment="1">
      <alignment horizontal="center" vertical="center" shrinkToFit="1"/>
    </xf>
    <xf numFmtId="166" fontId="14" fillId="0" borderId="49" xfId="0" applyNumberFormat="1" applyFont="1" applyFill="1" applyBorder="1" applyAlignment="1">
      <alignment horizontal="center" vertical="center" shrinkToFit="1"/>
    </xf>
    <xf numFmtId="1" fontId="15" fillId="0" borderId="49" xfId="0" applyNumberFormat="1" applyFont="1" applyFill="1" applyBorder="1" applyAlignment="1">
      <alignment horizontal="center" vertical="center" shrinkToFit="1"/>
    </xf>
    <xf numFmtId="2" fontId="15" fillId="0" borderId="49" xfId="0" applyNumberFormat="1" applyFont="1" applyFill="1" applyBorder="1" applyAlignment="1">
      <alignment horizontal="center" vertical="center" shrinkToFit="1"/>
    </xf>
    <xf numFmtId="1" fontId="16" fillId="0" borderId="49" xfId="0" applyNumberFormat="1" applyFont="1" applyFill="1" applyBorder="1" applyAlignment="1">
      <alignment horizontal="center" vertical="center" shrinkToFit="1"/>
    </xf>
    <xf numFmtId="2" fontId="11" fillId="3" borderId="49" xfId="0" applyNumberFormat="1" applyFont="1" applyFill="1" applyBorder="1" applyAlignment="1">
      <alignment horizontal="center" vertical="center" shrinkToFit="1"/>
    </xf>
    <xf numFmtId="166" fontId="17" fillId="0" borderId="49" xfId="0" applyNumberFormat="1" applyFont="1" applyFill="1" applyBorder="1" applyAlignment="1">
      <alignment horizontal="center" vertical="center" shrinkToFit="1"/>
    </xf>
    <xf numFmtId="0" fontId="11" fillId="0" borderId="49" xfId="0" applyFont="1" applyFill="1" applyBorder="1" applyAlignment="1">
      <alignment horizontal="left" vertical="center" wrapText="1"/>
    </xf>
    <xf numFmtId="164" fontId="15" fillId="0" borderId="49" xfId="0" applyNumberFormat="1" applyFont="1" applyFill="1" applyBorder="1" applyAlignment="1">
      <alignment horizontal="center" vertical="center" shrinkToFit="1"/>
    </xf>
    <xf numFmtId="1" fontId="17" fillId="0" borderId="49" xfId="0" applyNumberFormat="1" applyFont="1" applyFill="1" applyBorder="1" applyAlignment="1">
      <alignment horizontal="center" vertical="center" shrinkToFit="1"/>
    </xf>
    <xf numFmtId="167" fontId="14" fillId="0" borderId="49" xfId="0" applyNumberFormat="1" applyFont="1" applyFill="1" applyBorder="1" applyAlignment="1">
      <alignment horizontal="center" vertical="center" shrinkToFit="1"/>
    </xf>
    <xf numFmtId="1" fontId="14" fillId="0" borderId="49" xfId="0" applyNumberFormat="1" applyFont="1" applyFill="1" applyBorder="1" applyAlignment="1">
      <alignment horizontal="center" vertical="center" shrinkToFit="1"/>
    </xf>
    <xf numFmtId="0" fontId="17" fillId="0" borderId="49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center" vertical="center" wrapText="1"/>
    </xf>
    <xf numFmtId="168" fontId="19" fillId="0" borderId="0" xfId="0" applyNumberFormat="1" applyFont="1" applyFill="1" applyBorder="1" applyAlignment="1">
      <alignment horizontal="center" vertical="center" shrinkToFit="1"/>
    </xf>
    <xf numFmtId="0" fontId="11" fillId="0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7" xfId="0" applyFont="1" applyBorder="1" applyAlignment="1">
      <alignment horizontal="center" vertical="center"/>
    </xf>
    <xf numFmtId="0" fontId="22" fillId="0" borderId="7" xfId="0" applyFont="1" applyFill="1" applyBorder="1" applyAlignment="1">
      <alignment horizontal="left" vertical="center" wrapText="1"/>
    </xf>
    <xf numFmtId="0" fontId="22" fillId="0" borderId="7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1" fontId="23" fillId="0" borderId="7" xfId="0" applyNumberFormat="1" applyFont="1" applyFill="1" applyBorder="1" applyAlignment="1">
      <alignment horizontal="center" vertical="center" shrinkToFit="1"/>
    </xf>
    <xf numFmtId="0" fontId="23" fillId="0" borderId="7" xfId="0" applyFont="1" applyFill="1" applyBorder="1" applyAlignment="1">
      <alignment horizontal="left" vertical="center" wrapText="1"/>
    </xf>
    <xf numFmtId="0" fontId="24" fillId="0" borderId="7" xfId="0" applyFont="1" applyBorder="1" applyAlignment="1">
      <alignment horizontal="center" vertical="center"/>
    </xf>
    <xf numFmtId="0" fontId="21" fillId="0" borderId="7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5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G1"/>
    </sheetView>
  </sheetViews>
  <sheetFormatPr defaultRowHeight="15.75"/>
  <cols>
    <col min="1" max="1" width="9.140625" style="132"/>
    <col min="2" max="2" width="20.42578125" style="134" customWidth="1"/>
    <col min="3" max="4" width="16" style="132" customWidth="1"/>
    <col min="5" max="5" width="13.7109375" style="132" customWidth="1"/>
    <col min="6" max="6" width="12.140625" style="132" customWidth="1"/>
    <col min="7" max="7" width="28.42578125" style="132" customWidth="1"/>
    <col min="8" max="16384" width="9.140625" style="132"/>
  </cols>
  <sheetData>
    <row r="1" spans="1:7" ht="27" customHeight="1">
      <c r="A1" s="143" t="s">
        <v>44</v>
      </c>
      <c r="B1" s="143"/>
      <c r="C1" s="143"/>
      <c r="D1" s="143"/>
      <c r="E1" s="143"/>
      <c r="F1" s="143"/>
      <c r="G1" s="143"/>
    </row>
    <row r="2" spans="1:7" ht="24" customHeight="1">
      <c r="A2" s="144" t="s">
        <v>115</v>
      </c>
      <c r="B2" s="144"/>
      <c r="C2" s="144"/>
      <c r="D2" s="144" t="s">
        <v>116</v>
      </c>
      <c r="E2" s="144"/>
      <c r="F2" s="144" t="s">
        <v>117</v>
      </c>
      <c r="G2" s="144"/>
    </row>
    <row r="3" spans="1:7" s="133" customFormat="1" ht="33.75" customHeight="1">
      <c r="A3" s="141" t="s">
        <v>1</v>
      </c>
      <c r="B3" s="141" t="s">
        <v>46</v>
      </c>
      <c r="C3" s="141" t="s">
        <v>58</v>
      </c>
      <c r="D3" s="141" t="s">
        <v>59</v>
      </c>
      <c r="E3" s="142" t="s">
        <v>56</v>
      </c>
      <c r="F3" s="142"/>
      <c r="G3" s="141" t="s">
        <v>57</v>
      </c>
    </row>
    <row r="4" spans="1:7" ht="47.25">
      <c r="A4" s="135">
        <v>1</v>
      </c>
      <c r="B4" s="136" t="s">
        <v>62</v>
      </c>
      <c r="C4" s="135"/>
      <c r="D4" s="135"/>
      <c r="E4" s="137" t="s">
        <v>60</v>
      </c>
      <c r="F4" s="137" t="s">
        <v>61</v>
      </c>
      <c r="G4" s="137" t="s">
        <v>64</v>
      </c>
    </row>
    <row r="5" spans="1:7" ht="63">
      <c r="A5" s="135">
        <v>2</v>
      </c>
      <c r="B5" s="136" t="s">
        <v>65</v>
      </c>
      <c r="C5" s="135"/>
      <c r="D5" s="135"/>
      <c r="E5" s="138" t="s">
        <v>113</v>
      </c>
      <c r="F5" s="139">
        <v>1200</v>
      </c>
      <c r="G5" s="137" t="s">
        <v>68</v>
      </c>
    </row>
    <row r="6" spans="1:7" ht="47.25">
      <c r="A6" s="135">
        <v>3</v>
      </c>
      <c r="B6" s="136" t="s">
        <v>69</v>
      </c>
      <c r="C6" s="135"/>
      <c r="D6" s="135"/>
      <c r="E6" s="137" t="s">
        <v>67</v>
      </c>
      <c r="F6" s="139">
        <v>1000</v>
      </c>
      <c r="G6" s="137" t="s">
        <v>71</v>
      </c>
    </row>
    <row r="7" spans="1:7" ht="78.75">
      <c r="A7" s="135">
        <v>4</v>
      </c>
      <c r="B7" s="136" t="s">
        <v>11</v>
      </c>
      <c r="C7" s="135"/>
      <c r="D7" s="135"/>
      <c r="E7" s="137" t="s">
        <v>70</v>
      </c>
      <c r="F7" s="139">
        <v>800</v>
      </c>
      <c r="G7" s="138" t="s">
        <v>110</v>
      </c>
    </row>
    <row r="8" spans="1:7" ht="63">
      <c r="A8" s="135">
        <v>5</v>
      </c>
      <c r="B8" s="140" t="s">
        <v>114</v>
      </c>
      <c r="C8" s="135"/>
      <c r="D8" s="135"/>
      <c r="E8" s="137" t="s">
        <v>72</v>
      </c>
      <c r="F8" s="139">
        <v>800</v>
      </c>
      <c r="G8" s="137" t="s">
        <v>89</v>
      </c>
    </row>
    <row r="9" spans="1:7" ht="31.5">
      <c r="A9" s="135">
        <v>6</v>
      </c>
      <c r="B9" s="136" t="s">
        <v>8</v>
      </c>
      <c r="C9" s="135"/>
      <c r="D9" s="135"/>
      <c r="E9" s="138" t="s">
        <v>111</v>
      </c>
      <c r="F9" s="138" t="s">
        <v>112</v>
      </c>
      <c r="G9" s="138" t="s">
        <v>28</v>
      </c>
    </row>
    <row r="10" spans="1:7" ht="31.5">
      <c r="A10" s="135">
        <v>7</v>
      </c>
      <c r="B10" s="136" t="s">
        <v>22</v>
      </c>
      <c r="C10" s="135"/>
      <c r="D10" s="135"/>
      <c r="E10" s="137" t="s">
        <v>90</v>
      </c>
      <c r="F10" s="139">
        <v>1200</v>
      </c>
      <c r="G10" s="137" t="s">
        <v>92</v>
      </c>
    </row>
    <row r="11" spans="1:7" ht="31.5">
      <c r="A11" s="135">
        <v>8</v>
      </c>
      <c r="B11" s="136" t="s">
        <v>93</v>
      </c>
      <c r="C11" s="135"/>
      <c r="D11" s="135"/>
      <c r="E11" s="137" t="s">
        <v>91</v>
      </c>
      <c r="F11" s="139">
        <v>800</v>
      </c>
      <c r="G11" s="137" t="s">
        <v>95</v>
      </c>
    </row>
    <row r="12" spans="1:7">
      <c r="A12" s="135">
        <v>9</v>
      </c>
      <c r="B12" s="136" t="s">
        <v>18</v>
      </c>
      <c r="C12" s="135"/>
      <c r="D12" s="135"/>
      <c r="E12" s="137" t="s">
        <v>94</v>
      </c>
      <c r="F12" s="139">
        <v>400</v>
      </c>
      <c r="G12" s="137" t="s">
        <v>96</v>
      </c>
    </row>
    <row r="13" spans="1:7" ht="31.5">
      <c r="A13" s="135">
        <v>10</v>
      </c>
      <c r="B13" s="136" t="s">
        <v>16</v>
      </c>
      <c r="C13" s="135"/>
      <c r="D13" s="135"/>
      <c r="E13" s="137" t="s">
        <v>94</v>
      </c>
      <c r="F13" s="139">
        <v>400</v>
      </c>
      <c r="G13" s="137" t="s">
        <v>98</v>
      </c>
    </row>
    <row r="14" spans="1:7" ht="31.5">
      <c r="A14" s="135">
        <v>11</v>
      </c>
      <c r="B14" s="136" t="s">
        <v>99</v>
      </c>
      <c r="C14" s="135"/>
      <c r="D14" s="135"/>
      <c r="E14" s="137" t="s">
        <v>97</v>
      </c>
      <c r="F14" s="139">
        <v>300</v>
      </c>
      <c r="G14" s="137" t="s">
        <v>100</v>
      </c>
    </row>
    <row r="15" spans="1:7">
      <c r="A15" s="135">
        <v>12</v>
      </c>
      <c r="B15" s="136" t="s">
        <v>101</v>
      </c>
      <c r="C15" s="135"/>
      <c r="D15" s="135"/>
      <c r="E15" s="138" t="s">
        <v>28</v>
      </c>
      <c r="F15" s="138" t="s">
        <v>28</v>
      </c>
      <c r="G15" s="137" t="s">
        <v>102</v>
      </c>
    </row>
  </sheetData>
  <mergeCells count="5">
    <mergeCell ref="E3:F3"/>
    <mergeCell ref="A1:G1"/>
    <mergeCell ref="A2:C2"/>
    <mergeCell ref="D2:E2"/>
    <mergeCell ref="F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2" ySplit="3" topLeftCell="R4" activePane="bottomRight" state="frozen"/>
      <selection pane="topRight" activeCell="C1" sqref="C1"/>
      <selection pane="bottomLeft" activeCell="A4" sqref="A4"/>
      <selection pane="bottomRight" activeCell="W4" sqref="W4:W15"/>
    </sheetView>
  </sheetViews>
  <sheetFormatPr defaultRowHeight="12.75"/>
  <cols>
    <col min="1" max="1" width="5.7109375" style="130" customWidth="1"/>
    <col min="2" max="2" width="17.7109375" style="94" customWidth="1"/>
    <col min="3" max="3" width="9.5703125" style="130" customWidth="1"/>
    <col min="4" max="4" width="7.7109375" style="130" customWidth="1"/>
    <col min="5" max="5" width="9.5703125" style="130" customWidth="1"/>
    <col min="6" max="6" width="8.140625" style="130" customWidth="1"/>
    <col min="7" max="7" width="9.5703125" style="130" customWidth="1"/>
    <col min="8" max="8" width="9.28515625" style="130" customWidth="1"/>
    <col min="9" max="9" width="8" style="130" customWidth="1"/>
    <col min="10" max="11" width="9.5703125" style="130" customWidth="1"/>
    <col min="12" max="12" width="8.140625" style="130" customWidth="1"/>
    <col min="13" max="14" width="9.5703125" style="130" customWidth="1"/>
    <col min="15" max="15" width="7.7109375" style="130" customWidth="1"/>
    <col min="16" max="17" width="9.5703125" style="130" customWidth="1"/>
    <col min="18" max="19" width="7.7109375" style="130" customWidth="1"/>
    <col min="20" max="20" width="8.28515625" style="131" customWidth="1"/>
    <col min="21" max="21" width="15.140625" style="130" customWidth="1"/>
    <col min="22" max="22" width="11.140625" style="130" customWidth="1"/>
    <col min="23" max="23" width="31.5703125" style="94" customWidth="1"/>
    <col min="24" max="16384" width="9.140625" style="94"/>
  </cols>
  <sheetData>
    <row r="1" spans="1:23" ht="23.25" customHeight="1">
      <c r="A1" s="93" t="s">
        <v>45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25.5" customHeight="1">
      <c r="A2" s="95" t="s">
        <v>1</v>
      </c>
      <c r="B2" s="95" t="s">
        <v>46</v>
      </c>
      <c r="C2" s="96" t="s">
        <v>47</v>
      </c>
      <c r="D2" s="97"/>
      <c r="E2" s="96" t="s">
        <v>48</v>
      </c>
      <c r="F2" s="97"/>
      <c r="G2" s="96" t="s">
        <v>49</v>
      </c>
      <c r="H2" s="97"/>
      <c r="I2" s="96" t="s">
        <v>50</v>
      </c>
      <c r="J2" s="97"/>
      <c r="K2" s="96" t="s">
        <v>51</v>
      </c>
      <c r="L2" s="97"/>
      <c r="M2" s="96" t="s">
        <v>52</v>
      </c>
      <c r="N2" s="97"/>
      <c r="O2" s="96" t="s">
        <v>53</v>
      </c>
      <c r="P2" s="97"/>
      <c r="Q2" s="96" t="s">
        <v>54</v>
      </c>
      <c r="R2" s="97"/>
      <c r="S2" s="96" t="s">
        <v>55</v>
      </c>
      <c r="T2" s="97"/>
      <c r="U2" s="96" t="s">
        <v>56</v>
      </c>
      <c r="V2" s="97"/>
      <c r="W2" s="98" t="s">
        <v>57</v>
      </c>
    </row>
    <row r="3" spans="1:23" ht="36" customHeight="1">
      <c r="A3" s="99"/>
      <c r="B3" s="99"/>
      <c r="C3" s="100" t="s">
        <v>58</v>
      </c>
      <c r="D3" s="100" t="s">
        <v>59</v>
      </c>
      <c r="E3" s="100" t="s">
        <v>58</v>
      </c>
      <c r="F3" s="100" t="s">
        <v>59</v>
      </c>
      <c r="G3" s="100" t="s">
        <v>58</v>
      </c>
      <c r="H3" s="100" t="s">
        <v>59</v>
      </c>
      <c r="I3" s="100" t="s">
        <v>58</v>
      </c>
      <c r="J3" s="100" t="s">
        <v>59</v>
      </c>
      <c r="K3" s="100" t="s">
        <v>58</v>
      </c>
      <c r="L3" s="100" t="s">
        <v>59</v>
      </c>
      <c r="M3" s="100" t="s">
        <v>58</v>
      </c>
      <c r="N3" s="100" t="s">
        <v>59</v>
      </c>
      <c r="O3" s="100" t="s">
        <v>58</v>
      </c>
      <c r="P3" s="100" t="s">
        <v>59</v>
      </c>
      <c r="Q3" s="100" t="s">
        <v>58</v>
      </c>
      <c r="R3" s="100" t="s">
        <v>59</v>
      </c>
      <c r="S3" s="100" t="s">
        <v>58</v>
      </c>
      <c r="T3" s="101" t="s">
        <v>59</v>
      </c>
      <c r="U3" s="100" t="s">
        <v>60</v>
      </c>
      <c r="V3" s="100" t="s">
        <v>61</v>
      </c>
      <c r="W3" s="102"/>
    </row>
    <row r="4" spans="1:23" ht="63.75" customHeight="1">
      <c r="A4" s="103">
        <v>1</v>
      </c>
      <c r="B4" s="104" t="s">
        <v>62</v>
      </c>
      <c r="C4" s="103">
        <v>2611</v>
      </c>
      <c r="D4" s="105">
        <v>2.33</v>
      </c>
      <c r="E4" s="103">
        <v>2395</v>
      </c>
      <c r="F4" s="105">
        <v>3.33</v>
      </c>
      <c r="G4" s="103">
        <v>2290</v>
      </c>
      <c r="H4" s="105">
        <v>1.5</v>
      </c>
      <c r="I4" s="103">
        <v>1800</v>
      </c>
      <c r="J4" s="105">
        <v>1.91</v>
      </c>
      <c r="K4" s="103">
        <v>1712</v>
      </c>
      <c r="L4" s="105">
        <v>2.35</v>
      </c>
      <c r="M4" s="103">
        <v>2029</v>
      </c>
      <c r="N4" s="105">
        <v>3.14</v>
      </c>
      <c r="O4" s="103">
        <v>1050</v>
      </c>
      <c r="P4" s="105">
        <v>1.46</v>
      </c>
      <c r="Q4" s="103">
        <v>1491</v>
      </c>
      <c r="R4" s="105">
        <v>1.65</v>
      </c>
      <c r="S4" s="105" t="s">
        <v>28</v>
      </c>
      <c r="T4" s="106" t="s">
        <v>28</v>
      </c>
      <c r="U4" s="107" t="s">
        <v>63</v>
      </c>
      <c r="V4" s="103">
        <v>1200</v>
      </c>
      <c r="W4" s="108" t="s">
        <v>64</v>
      </c>
    </row>
    <row r="5" spans="1:23" ht="63.75" customHeight="1">
      <c r="A5" s="103">
        <v>2</v>
      </c>
      <c r="B5" s="104" t="s">
        <v>65</v>
      </c>
      <c r="C5" s="103">
        <v>1516</v>
      </c>
      <c r="D5" s="105">
        <v>1.35</v>
      </c>
      <c r="E5" s="103">
        <v>1462</v>
      </c>
      <c r="F5" s="105">
        <v>2.0299999999999998</v>
      </c>
      <c r="G5" s="103">
        <v>2600</v>
      </c>
      <c r="H5" s="109">
        <v>1.7</v>
      </c>
      <c r="I5" s="110" t="s">
        <v>66</v>
      </c>
      <c r="J5" s="110" t="s">
        <v>66</v>
      </c>
      <c r="K5" s="111">
        <v>-714</v>
      </c>
      <c r="L5" s="112">
        <v>-0.98</v>
      </c>
      <c r="M5" s="110" t="s">
        <v>66</v>
      </c>
      <c r="N5" s="110" t="s">
        <v>66</v>
      </c>
      <c r="O5" s="103">
        <v>316</v>
      </c>
      <c r="P5" s="105">
        <v>0.44</v>
      </c>
      <c r="Q5" s="111">
        <v>-971</v>
      </c>
      <c r="R5" s="112">
        <v>-1.08</v>
      </c>
      <c r="S5" s="112" t="s">
        <v>28</v>
      </c>
      <c r="T5" s="106" t="s">
        <v>28</v>
      </c>
      <c r="U5" s="110" t="s">
        <v>67</v>
      </c>
      <c r="V5" s="103">
        <v>1000</v>
      </c>
      <c r="W5" s="108" t="s">
        <v>68</v>
      </c>
    </row>
    <row r="6" spans="1:23" ht="63.75" customHeight="1">
      <c r="A6" s="103">
        <v>3</v>
      </c>
      <c r="B6" s="104" t="s">
        <v>69</v>
      </c>
      <c r="C6" s="103">
        <v>1116</v>
      </c>
      <c r="D6" s="103">
        <v>1</v>
      </c>
      <c r="E6" s="113">
        <v>1891</v>
      </c>
      <c r="F6" s="114">
        <v>2.63</v>
      </c>
      <c r="G6" s="103">
        <v>2600</v>
      </c>
      <c r="H6" s="109">
        <v>1.7</v>
      </c>
      <c r="I6" s="103">
        <v>2700</v>
      </c>
      <c r="J6" s="105">
        <v>2.86</v>
      </c>
      <c r="K6" s="113">
        <v>2208</v>
      </c>
      <c r="L6" s="114">
        <v>3.02</v>
      </c>
      <c r="M6" s="103">
        <v>2194</v>
      </c>
      <c r="N6" s="105">
        <v>3.39</v>
      </c>
      <c r="O6" s="111">
        <v>-345</v>
      </c>
      <c r="P6" s="112">
        <v>-0.48</v>
      </c>
      <c r="Q6" s="113">
        <v>1600</v>
      </c>
      <c r="R6" s="114">
        <v>1.77</v>
      </c>
      <c r="S6" s="115">
        <v>1700</v>
      </c>
      <c r="T6" s="116">
        <f>S6/1175</f>
        <v>1.446808510638298</v>
      </c>
      <c r="U6" s="110" t="s">
        <v>70</v>
      </c>
      <c r="V6" s="103">
        <v>800</v>
      </c>
      <c r="W6" s="108" t="s">
        <v>71</v>
      </c>
    </row>
    <row r="7" spans="1:23" ht="63.75" customHeight="1">
      <c r="A7" s="103">
        <v>4</v>
      </c>
      <c r="B7" s="104" t="s">
        <v>11</v>
      </c>
      <c r="C7" s="111">
        <v>-1365</v>
      </c>
      <c r="D7" s="112">
        <v>-1.22</v>
      </c>
      <c r="E7" s="111">
        <v>-771</v>
      </c>
      <c r="F7" s="112">
        <v>-1.07</v>
      </c>
      <c r="G7" s="103">
        <v>3526</v>
      </c>
      <c r="H7" s="105">
        <v>2.31</v>
      </c>
      <c r="I7" s="111">
        <v>-600</v>
      </c>
      <c r="J7" s="112">
        <v>-0.64</v>
      </c>
      <c r="K7" s="103">
        <v>1600</v>
      </c>
      <c r="L7" s="105">
        <v>2.19</v>
      </c>
      <c r="M7" s="103">
        <v>1070</v>
      </c>
      <c r="N7" s="105">
        <v>1.65</v>
      </c>
      <c r="O7" s="110" t="s">
        <v>66</v>
      </c>
      <c r="P7" s="110" t="s">
        <v>66</v>
      </c>
      <c r="Q7" s="111">
        <v>-661</v>
      </c>
      <c r="R7" s="112">
        <v>-0.73</v>
      </c>
      <c r="S7" s="117">
        <v>542.70000000000005</v>
      </c>
      <c r="T7" s="116">
        <f t="shared" ref="T7:T13" si="0">S7/1175</f>
        <v>0.46187234042553194</v>
      </c>
      <c r="U7" s="110" t="s">
        <v>72</v>
      </c>
      <c r="V7" s="103">
        <v>800</v>
      </c>
      <c r="W7" s="118" t="s">
        <v>73</v>
      </c>
    </row>
    <row r="8" spans="1:23" ht="76.5" customHeight="1">
      <c r="A8" s="103">
        <v>5</v>
      </c>
      <c r="B8" s="118" t="s">
        <v>74</v>
      </c>
      <c r="C8" s="107" t="s">
        <v>75</v>
      </c>
      <c r="D8" s="107" t="s">
        <v>76</v>
      </c>
      <c r="E8" s="107" t="s">
        <v>77</v>
      </c>
      <c r="F8" s="107" t="s">
        <v>78</v>
      </c>
      <c r="G8" s="107" t="s">
        <v>79</v>
      </c>
      <c r="H8" s="107" t="s">
        <v>80</v>
      </c>
      <c r="I8" s="107" t="s">
        <v>81</v>
      </c>
      <c r="J8" s="107" t="s">
        <v>82</v>
      </c>
      <c r="K8" s="103">
        <v>615</v>
      </c>
      <c r="L8" s="105">
        <v>0.84</v>
      </c>
      <c r="M8" s="107" t="s">
        <v>83</v>
      </c>
      <c r="N8" s="107" t="s">
        <v>84</v>
      </c>
      <c r="O8" s="110" t="s">
        <v>66</v>
      </c>
      <c r="P8" s="110" t="s">
        <v>66</v>
      </c>
      <c r="Q8" s="107" t="s">
        <v>85</v>
      </c>
      <c r="R8" s="107" t="s">
        <v>86</v>
      </c>
      <c r="S8" s="117">
        <v>531.70000000000005</v>
      </c>
      <c r="T8" s="116">
        <f t="shared" si="0"/>
        <v>0.45251063829787236</v>
      </c>
      <c r="U8" s="107" t="s">
        <v>87</v>
      </c>
      <c r="V8" s="107" t="s">
        <v>88</v>
      </c>
      <c r="W8" s="108" t="s">
        <v>89</v>
      </c>
    </row>
    <row r="9" spans="1:23" ht="63.75" customHeight="1">
      <c r="A9" s="103">
        <v>6</v>
      </c>
      <c r="B9" s="104" t="s">
        <v>8</v>
      </c>
      <c r="C9" s="103">
        <v>2845</v>
      </c>
      <c r="D9" s="105">
        <v>2.54</v>
      </c>
      <c r="E9" s="103">
        <v>2001</v>
      </c>
      <c r="F9" s="105">
        <v>2.78</v>
      </c>
      <c r="G9" s="113">
        <v>6269</v>
      </c>
      <c r="H9" s="119">
        <v>4.0999999999999996</v>
      </c>
      <c r="I9" s="103">
        <v>2600</v>
      </c>
      <c r="J9" s="105">
        <v>2.76</v>
      </c>
      <c r="K9" s="103">
        <v>1616</v>
      </c>
      <c r="L9" s="105">
        <v>2.21</v>
      </c>
      <c r="M9" s="113">
        <v>2182</v>
      </c>
      <c r="N9" s="114">
        <v>3.37</v>
      </c>
      <c r="O9" s="103">
        <v>1736</v>
      </c>
      <c r="P9" s="105">
        <v>2.41</v>
      </c>
      <c r="Q9" s="113">
        <v>2726</v>
      </c>
      <c r="R9" s="114">
        <v>3.01</v>
      </c>
      <c r="S9" s="120">
        <v>1528</v>
      </c>
      <c r="T9" s="116">
        <f t="shared" si="0"/>
        <v>1.3004255319148936</v>
      </c>
      <c r="U9" s="110" t="s">
        <v>90</v>
      </c>
      <c r="V9" s="103">
        <v>1200</v>
      </c>
      <c r="W9" s="118" t="s">
        <v>28</v>
      </c>
    </row>
    <row r="10" spans="1:23" ht="63.75" customHeight="1">
      <c r="A10" s="103">
        <v>7</v>
      </c>
      <c r="B10" s="104" t="s">
        <v>22</v>
      </c>
      <c r="C10" s="103">
        <v>2611</v>
      </c>
      <c r="D10" s="105">
        <v>2.33</v>
      </c>
      <c r="E10" s="113">
        <v>2790</v>
      </c>
      <c r="F10" s="114">
        <v>3.88</v>
      </c>
      <c r="G10" s="103">
        <v>2940</v>
      </c>
      <c r="H10" s="105">
        <v>1.92</v>
      </c>
      <c r="I10" s="103">
        <v>1200</v>
      </c>
      <c r="J10" s="105">
        <v>1.27</v>
      </c>
      <c r="K10" s="103">
        <v>1600</v>
      </c>
      <c r="L10" s="105">
        <v>2.19</v>
      </c>
      <c r="M10" s="113">
        <v>1824</v>
      </c>
      <c r="N10" s="114">
        <v>2.82</v>
      </c>
      <c r="O10" s="103">
        <v>1286</v>
      </c>
      <c r="P10" s="105">
        <v>1.79</v>
      </c>
      <c r="Q10" s="113">
        <v>3860</v>
      </c>
      <c r="R10" s="114">
        <v>4.2699999999999996</v>
      </c>
      <c r="S10" s="114" t="s">
        <v>28</v>
      </c>
      <c r="T10" s="116" t="s">
        <v>28</v>
      </c>
      <c r="U10" s="110" t="s">
        <v>91</v>
      </c>
      <c r="V10" s="103">
        <v>800</v>
      </c>
      <c r="W10" s="108" t="s">
        <v>92</v>
      </c>
    </row>
    <row r="11" spans="1:23" ht="63.75" customHeight="1">
      <c r="A11" s="103">
        <v>8</v>
      </c>
      <c r="B11" s="104" t="s">
        <v>93</v>
      </c>
      <c r="C11" s="111">
        <v>-387</v>
      </c>
      <c r="D11" s="112">
        <v>-0.35</v>
      </c>
      <c r="E11" s="103">
        <v>826</v>
      </c>
      <c r="F11" s="105">
        <v>1.1499999999999999</v>
      </c>
      <c r="G11" s="111">
        <v>-770</v>
      </c>
      <c r="H11" s="121">
        <v>-0.5</v>
      </c>
      <c r="I11" s="113">
        <v>1200</v>
      </c>
      <c r="J11" s="114">
        <v>1.27</v>
      </c>
      <c r="K11" s="111">
        <v>-360</v>
      </c>
      <c r="L11" s="112">
        <v>-0.49</v>
      </c>
      <c r="M11" s="103">
        <v>541</v>
      </c>
      <c r="N11" s="105">
        <v>0.84</v>
      </c>
      <c r="O11" s="110" t="s">
        <v>66</v>
      </c>
      <c r="P11" s="110" t="s">
        <v>66</v>
      </c>
      <c r="Q11" s="111">
        <v>-478</v>
      </c>
      <c r="R11" s="112">
        <v>-0.53</v>
      </c>
      <c r="S11" s="122">
        <v>586</v>
      </c>
      <c r="T11" s="116">
        <f t="shared" si="0"/>
        <v>0.49872340425531914</v>
      </c>
      <c r="U11" s="110" t="s">
        <v>94</v>
      </c>
      <c r="V11" s="103">
        <v>400</v>
      </c>
      <c r="W11" s="108" t="s">
        <v>95</v>
      </c>
    </row>
    <row r="12" spans="1:23" ht="63.75" customHeight="1">
      <c r="A12" s="103">
        <v>9</v>
      </c>
      <c r="B12" s="104" t="s">
        <v>18</v>
      </c>
      <c r="C12" s="111">
        <v>-286</v>
      </c>
      <c r="D12" s="112">
        <v>-0.26</v>
      </c>
      <c r="E12" s="103">
        <v>800</v>
      </c>
      <c r="F12" s="105">
        <v>1.1100000000000001</v>
      </c>
      <c r="G12" s="103">
        <v>1162</v>
      </c>
      <c r="H12" s="105">
        <v>0.76</v>
      </c>
      <c r="I12" s="110" t="s">
        <v>66</v>
      </c>
      <c r="J12" s="110" t="s">
        <v>66</v>
      </c>
      <c r="K12" s="103">
        <v>400</v>
      </c>
      <c r="L12" s="105">
        <v>0.55000000000000004</v>
      </c>
      <c r="M12" s="103">
        <v>283</v>
      </c>
      <c r="N12" s="105">
        <v>0.44</v>
      </c>
      <c r="O12" s="110" t="s">
        <v>66</v>
      </c>
      <c r="P12" s="110" t="s">
        <v>66</v>
      </c>
      <c r="Q12" s="110" t="s">
        <v>66</v>
      </c>
      <c r="R12" s="110" t="s">
        <v>66</v>
      </c>
      <c r="S12" s="110">
        <v>374</v>
      </c>
      <c r="T12" s="116">
        <f t="shared" si="0"/>
        <v>0.31829787234042556</v>
      </c>
      <c r="U12" s="110" t="s">
        <v>94</v>
      </c>
      <c r="V12" s="103">
        <v>400</v>
      </c>
      <c r="W12" s="108" t="s">
        <v>96</v>
      </c>
    </row>
    <row r="13" spans="1:23" ht="63.75" customHeight="1">
      <c r="A13" s="103">
        <v>10</v>
      </c>
      <c r="B13" s="104" t="s">
        <v>16</v>
      </c>
      <c r="C13" s="103">
        <v>654</v>
      </c>
      <c r="D13" s="105">
        <v>0.57999999999999996</v>
      </c>
      <c r="E13" s="103">
        <v>382</v>
      </c>
      <c r="F13" s="105">
        <v>0.53</v>
      </c>
      <c r="G13" s="103">
        <v>800</v>
      </c>
      <c r="H13" s="105">
        <v>0.52</v>
      </c>
      <c r="I13" s="113">
        <v>1400</v>
      </c>
      <c r="J13" s="114">
        <v>1.48</v>
      </c>
      <c r="K13" s="111">
        <v>-250</v>
      </c>
      <c r="L13" s="112">
        <v>-0.34</v>
      </c>
      <c r="M13" s="111">
        <v>-241</v>
      </c>
      <c r="N13" s="112">
        <v>-0.37</v>
      </c>
      <c r="O13" s="110" t="s">
        <v>66</v>
      </c>
      <c r="P13" s="110" t="s">
        <v>66</v>
      </c>
      <c r="Q13" s="111">
        <v>-227</v>
      </c>
      <c r="R13" s="112">
        <v>-0.25</v>
      </c>
      <c r="S13" s="120">
        <v>392</v>
      </c>
      <c r="T13" s="116">
        <f t="shared" si="0"/>
        <v>0.33361702127659576</v>
      </c>
      <c r="U13" s="110" t="s">
        <v>97</v>
      </c>
      <c r="V13" s="103">
        <v>300</v>
      </c>
      <c r="W13" s="108" t="s">
        <v>98</v>
      </c>
    </row>
    <row r="14" spans="1:23" ht="63.75" customHeight="1">
      <c r="A14" s="103">
        <v>11</v>
      </c>
      <c r="B14" s="104" t="s">
        <v>99</v>
      </c>
      <c r="C14" s="103">
        <v>4</v>
      </c>
      <c r="D14" s="103">
        <v>4</v>
      </c>
      <c r="E14" s="110" t="s">
        <v>66</v>
      </c>
      <c r="F14" s="103">
        <v>11</v>
      </c>
      <c r="G14" s="110" t="s">
        <v>66</v>
      </c>
      <c r="H14" s="103">
        <v>3</v>
      </c>
      <c r="I14" s="110" t="s">
        <v>66</v>
      </c>
      <c r="J14" s="110" t="s">
        <v>66</v>
      </c>
      <c r="K14" s="110" t="s">
        <v>66</v>
      </c>
      <c r="L14" s="110" t="s">
        <v>66</v>
      </c>
      <c r="M14" s="110" t="s">
        <v>66</v>
      </c>
      <c r="N14" s="110" t="s">
        <v>66</v>
      </c>
      <c r="O14" s="110" t="s">
        <v>66</v>
      </c>
      <c r="P14" s="110" t="s">
        <v>66</v>
      </c>
      <c r="Q14" s="103">
        <v>7</v>
      </c>
      <c r="R14" s="110" t="s">
        <v>66</v>
      </c>
      <c r="S14" s="123">
        <v>4</v>
      </c>
      <c r="T14" s="116" t="s">
        <v>28</v>
      </c>
      <c r="U14" s="107" t="s">
        <v>28</v>
      </c>
      <c r="V14" s="107" t="s">
        <v>28</v>
      </c>
      <c r="W14" s="108" t="s">
        <v>100</v>
      </c>
    </row>
    <row r="15" spans="1:23" ht="63.75" customHeight="1">
      <c r="A15" s="103">
        <v>12</v>
      </c>
      <c r="B15" s="104" t="s">
        <v>101</v>
      </c>
      <c r="C15" s="103">
        <v>654</v>
      </c>
      <c r="D15" s="105">
        <v>0.57999999999999996</v>
      </c>
      <c r="E15" s="103">
        <v>1355</v>
      </c>
      <c r="F15" s="105">
        <v>1.88</v>
      </c>
      <c r="G15" s="103">
        <v>1316</v>
      </c>
      <c r="H15" s="105">
        <v>0.86</v>
      </c>
      <c r="I15" s="103">
        <v>1200</v>
      </c>
      <c r="J15" s="105">
        <v>1.27</v>
      </c>
      <c r="K15" s="110" t="s">
        <v>66</v>
      </c>
      <c r="L15" s="110" t="s">
        <v>66</v>
      </c>
      <c r="M15" s="110" t="s">
        <v>66</v>
      </c>
      <c r="N15" s="110" t="s">
        <v>66</v>
      </c>
      <c r="O15" s="110" t="s">
        <v>66</v>
      </c>
      <c r="P15" s="110" t="s">
        <v>66</v>
      </c>
      <c r="Q15" s="103">
        <v>957</v>
      </c>
      <c r="R15" s="105">
        <v>1.06</v>
      </c>
      <c r="S15" s="105" t="s">
        <v>28</v>
      </c>
      <c r="T15" s="106" t="s">
        <v>28</v>
      </c>
      <c r="U15" s="107" t="s">
        <v>28</v>
      </c>
      <c r="V15" s="107" t="s">
        <v>28</v>
      </c>
      <c r="W15" s="108" t="s">
        <v>102</v>
      </c>
    </row>
    <row r="16" spans="1:23" ht="18.75" customHeight="1">
      <c r="A16" s="124" t="s">
        <v>103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</row>
    <row r="17" spans="1:23" ht="16.350000000000001" customHeight="1">
      <c r="A17" s="125" t="s">
        <v>104</v>
      </c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</row>
    <row r="18" spans="1:23" ht="16.350000000000001" customHeight="1">
      <c r="A18" s="125" t="s">
        <v>105</v>
      </c>
      <c r="B18" s="125"/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</row>
    <row r="19" spans="1:23" ht="16.350000000000001" customHeight="1">
      <c r="A19" s="125" t="s">
        <v>106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</row>
    <row r="20" spans="1:23" ht="16.350000000000001" customHeight="1">
      <c r="A20" s="125" t="s">
        <v>107</v>
      </c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</row>
    <row r="21" spans="1:23" ht="16.350000000000001" customHeight="1">
      <c r="A21" s="125" t="s">
        <v>108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</row>
    <row r="22" spans="1:23" ht="15.75" customHeight="1">
      <c r="A22" s="125" t="s">
        <v>109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</row>
    <row r="23" spans="1:23" ht="23.25" customHeight="1">
      <c r="A23" s="126"/>
      <c r="B23" s="127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8"/>
      <c r="U23" s="126"/>
      <c r="V23" s="126"/>
      <c r="W23" s="129">
        <v>42787</v>
      </c>
    </row>
  </sheetData>
  <mergeCells count="21">
    <mergeCell ref="A18:W18"/>
    <mergeCell ref="A19:W19"/>
    <mergeCell ref="A20:W20"/>
    <mergeCell ref="A21:W21"/>
    <mergeCell ref="A22:W22"/>
    <mergeCell ref="Q2:R2"/>
    <mergeCell ref="S2:T2"/>
    <mergeCell ref="U2:V2"/>
    <mergeCell ref="W2:W3"/>
    <mergeCell ref="A16:W16"/>
    <mergeCell ref="A17:W17"/>
    <mergeCell ref="A1:W1"/>
    <mergeCell ref="A2:A3"/>
    <mergeCell ref="B2:B3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7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G7" sqref="G7"/>
    </sheetView>
  </sheetViews>
  <sheetFormatPr defaultRowHeight="54" customHeight="1"/>
  <cols>
    <col min="1" max="1" width="9.140625" style="29" customWidth="1"/>
    <col min="2" max="2" width="15.5703125" style="29" customWidth="1"/>
    <col min="3" max="3" width="13.140625" style="29" customWidth="1"/>
    <col min="4" max="4" width="16.42578125" style="29" customWidth="1"/>
    <col min="5" max="5" width="9.140625" style="29" customWidth="1"/>
    <col min="6" max="6" width="11.7109375" style="29" customWidth="1"/>
    <col min="7" max="7" width="16" style="29" bestFit="1" customWidth="1"/>
    <col min="8" max="8" width="9.85546875" style="29" customWidth="1"/>
    <col min="9" max="9" width="10.85546875" style="29" customWidth="1"/>
    <col min="10" max="10" width="16" style="29" bestFit="1" customWidth="1"/>
    <col min="11" max="11" width="9.28515625" style="29" customWidth="1"/>
    <col min="12" max="12" width="10.85546875" style="29" customWidth="1"/>
    <col min="13" max="13" width="16" style="29" bestFit="1" customWidth="1"/>
    <col min="14" max="14" width="9.85546875" style="29" customWidth="1"/>
    <col min="15" max="15" width="10.85546875" style="29" customWidth="1"/>
    <col min="16" max="16" width="16" style="29" bestFit="1" customWidth="1"/>
    <col min="17" max="17" width="9.42578125" style="29" customWidth="1"/>
    <col min="18" max="18" width="10.85546875" style="29" customWidth="1"/>
    <col min="19" max="19" width="16" style="29" bestFit="1" customWidth="1"/>
    <col min="20" max="20" width="9.5703125" style="29" customWidth="1"/>
    <col min="21" max="21" width="16.140625" style="29" bestFit="1" customWidth="1"/>
    <col min="22" max="22" width="16" style="29" customWidth="1"/>
    <col min="23" max="23" width="9.42578125" style="29" customWidth="1"/>
    <col min="24" max="24" width="16.140625" style="29" bestFit="1" customWidth="1"/>
    <col min="25" max="25" width="16" style="29" bestFit="1" customWidth="1"/>
    <col min="26" max="31" width="10.85546875" style="29" hidden="1" customWidth="1"/>
    <col min="32" max="32" width="8.140625" style="29" customWidth="1"/>
    <col min="33" max="33" width="10.85546875" style="29" customWidth="1"/>
    <col min="34" max="34" width="10.85546875" style="29" bestFit="1" customWidth="1"/>
    <col min="35" max="35" width="9.140625" style="29" customWidth="1"/>
    <col min="36" max="36" width="10.85546875" style="29" customWidth="1"/>
    <col min="37" max="37" width="9" style="29" customWidth="1"/>
    <col min="38" max="38" width="9.42578125" style="29" customWidth="1"/>
    <col min="39" max="40" width="11" style="29" bestFit="1" customWidth="1"/>
    <col min="41" max="41" width="13.7109375" style="29" bestFit="1" customWidth="1"/>
    <col min="42" max="43" width="10.85546875" style="29" customWidth="1"/>
    <col min="44" max="44" width="9.140625" style="29" customWidth="1"/>
    <col min="45" max="45" width="8.7109375" style="29" customWidth="1"/>
    <col min="46" max="46" width="10.85546875" style="29" customWidth="1"/>
    <col min="47" max="47" width="9.42578125" style="29" customWidth="1"/>
    <col min="48" max="48" width="9.28515625" style="29" customWidth="1"/>
    <col min="49" max="49" width="10.85546875" style="29" customWidth="1"/>
    <col min="50" max="50" width="9.7109375" style="29" customWidth="1"/>
    <col min="51" max="53" width="10.85546875" style="29" hidden="1" customWidth="1"/>
    <col min="54" max="54" width="9.42578125" style="29" customWidth="1"/>
    <col min="55" max="55" width="10.85546875" style="29" customWidth="1"/>
    <col min="56" max="56" width="9.28515625" style="29" customWidth="1"/>
    <col min="57" max="59" width="10.85546875" style="29" hidden="1" customWidth="1"/>
    <col min="60" max="60" width="9.7109375" style="29" customWidth="1"/>
    <col min="61" max="61" width="10.85546875" style="29" customWidth="1"/>
    <col min="62" max="62" width="9" style="29" customWidth="1"/>
    <col min="63" max="16384" width="9.140625" style="27"/>
  </cols>
  <sheetData>
    <row r="1" spans="1:62" s="23" customFormat="1" ht="52.5" customHeight="1" thickBot="1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7"/>
    </row>
    <row r="2" spans="1:62" s="24" customFormat="1" ht="34.5" customHeight="1" thickBot="1">
      <c r="A2" s="77" t="s">
        <v>1</v>
      </c>
      <c r="B2" s="78" t="s">
        <v>2</v>
      </c>
      <c r="C2" s="79" t="s">
        <v>3</v>
      </c>
      <c r="D2" s="91" t="s">
        <v>4</v>
      </c>
      <c r="E2" s="83" t="s">
        <v>5</v>
      </c>
      <c r="F2" s="78"/>
      <c r="G2" s="84"/>
      <c r="H2" s="77" t="s">
        <v>6</v>
      </c>
      <c r="I2" s="78"/>
      <c r="J2" s="79"/>
      <c r="K2" s="83" t="s">
        <v>7</v>
      </c>
      <c r="L2" s="78"/>
      <c r="M2" s="84"/>
      <c r="N2" s="77" t="s">
        <v>8</v>
      </c>
      <c r="O2" s="78"/>
      <c r="P2" s="84"/>
      <c r="Q2" s="77" t="s">
        <v>9</v>
      </c>
      <c r="R2" s="78"/>
      <c r="S2" s="79"/>
      <c r="T2" s="83" t="s">
        <v>10</v>
      </c>
      <c r="U2" s="78"/>
      <c r="V2" s="79"/>
      <c r="W2" s="77" t="s">
        <v>11</v>
      </c>
      <c r="X2" s="78"/>
      <c r="Y2" s="79"/>
      <c r="Z2" s="74" t="s">
        <v>12</v>
      </c>
      <c r="AA2" s="75"/>
      <c r="AB2" s="75"/>
      <c r="AC2" s="75" t="s">
        <v>13</v>
      </c>
      <c r="AD2" s="75"/>
      <c r="AE2" s="76"/>
      <c r="AF2" s="77" t="s">
        <v>42</v>
      </c>
      <c r="AG2" s="78"/>
      <c r="AH2" s="79"/>
      <c r="AI2" s="83" t="s">
        <v>14</v>
      </c>
      <c r="AJ2" s="78"/>
      <c r="AK2" s="84"/>
      <c r="AL2" s="80" t="s">
        <v>15</v>
      </c>
      <c r="AM2" s="81"/>
      <c r="AN2" s="81"/>
      <c r="AO2" s="82"/>
      <c r="AP2" s="83" t="s">
        <v>16</v>
      </c>
      <c r="AQ2" s="78"/>
      <c r="AR2" s="79"/>
      <c r="AS2" s="83" t="s">
        <v>17</v>
      </c>
      <c r="AT2" s="78"/>
      <c r="AU2" s="84"/>
      <c r="AV2" s="77" t="s">
        <v>18</v>
      </c>
      <c r="AW2" s="78"/>
      <c r="AX2" s="79"/>
      <c r="AY2" s="74" t="s">
        <v>19</v>
      </c>
      <c r="AZ2" s="75"/>
      <c r="BA2" s="76"/>
      <c r="BB2" s="77" t="s">
        <v>20</v>
      </c>
      <c r="BC2" s="78"/>
      <c r="BD2" s="79"/>
      <c r="BE2" s="74" t="s">
        <v>21</v>
      </c>
      <c r="BF2" s="75"/>
      <c r="BG2" s="76"/>
      <c r="BH2" s="77" t="s">
        <v>22</v>
      </c>
      <c r="BI2" s="78"/>
      <c r="BJ2" s="79"/>
    </row>
    <row r="3" spans="1:62" s="25" customFormat="1" ht="36.75" customHeight="1" thickBot="1">
      <c r="A3" s="88"/>
      <c r="B3" s="89"/>
      <c r="C3" s="90"/>
      <c r="D3" s="92"/>
      <c r="E3" s="66" t="s">
        <v>23</v>
      </c>
      <c r="F3" s="67" t="s">
        <v>24</v>
      </c>
      <c r="G3" s="68" t="s">
        <v>25</v>
      </c>
      <c r="H3" s="69" t="s">
        <v>23</v>
      </c>
      <c r="I3" s="67" t="s">
        <v>24</v>
      </c>
      <c r="J3" s="70" t="s">
        <v>25</v>
      </c>
      <c r="K3" s="66" t="s">
        <v>23</v>
      </c>
      <c r="L3" s="67" t="s">
        <v>24</v>
      </c>
      <c r="M3" s="68" t="s">
        <v>25</v>
      </c>
      <c r="N3" s="69" t="s">
        <v>23</v>
      </c>
      <c r="O3" s="67" t="s">
        <v>24</v>
      </c>
      <c r="P3" s="68" t="s">
        <v>25</v>
      </c>
      <c r="Q3" s="69" t="s">
        <v>23</v>
      </c>
      <c r="R3" s="67" t="s">
        <v>24</v>
      </c>
      <c r="S3" s="70" t="s">
        <v>25</v>
      </c>
      <c r="T3" s="66" t="s">
        <v>23</v>
      </c>
      <c r="U3" s="67" t="s">
        <v>24</v>
      </c>
      <c r="V3" s="70" t="s">
        <v>25</v>
      </c>
      <c r="W3" s="69" t="s">
        <v>23</v>
      </c>
      <c r="X3" s="67" t="s">
        <v>24</v>
      </c>
      <c r="Y3" s="70" t="s">
        <v>25</v>
      </c>
      <c r="Z3" s="71" t="s">
        <v>23</v>
      </c>
      <c r="AA3" s="72" t="s">
        <v>24</v>
      </c>
      <c r="AB3" s="72" t="s">
        <v>25</v>
      </c>
      <c r="AC3" s="72" t="s">
        <v>23</v>
      </c>
      <c r="AD3" s="72" t="s">
        <v>24</v>
      </c>
      <c r="AE3" s="73" t="s">
        <v>25</v>
      </c>
      <c r="AF3" s="69" t="s">
        <v>23</v>
      </c>
      <c r="AG3" s="67" t="s">
        <v>24</v>
      </c>
      <c r="AH3" s="70" t="s">
        <v>25</v>
      </c>
      <c r="AI3" s="66" t="s">
        <v>23</v>
      </c>
      <c r="AJ3" s="67" t="s">
        <v>24</v>
      </c>
      <c r="AK3" s="68" t="s">
        <v>25</v>
      </c>
      <c r="AL3" s="69" t="s">
        <v>23</v>
      </c>
      <c r="AM3" s="67" t="s">
        <v>24</v>
      </c>
      <c r="AN3" s="67" t="s">
        <v>25</v>
      </c>
      <c r="AO3" s="70" t="s">
        <v>26</v>
      </c>
      <c r="AP3" s="66" t="s">
        <v>23</v>
      </c>
      <c r="AQ3" s="67" t="s">
        <v>24</v>
      </c>
      <c r="AR3" s="70" t="s">
        <v>25</v>
      </c>
      <c r="AS3" s="66" t="s">
        <v>23</v>
      </c>
      <c r="AT3" s="67" t="s">
        <v>24</v>
      </c>
      <c r="AU3" s="68" t="s">
        <v>25</v>
      </c>
      <c r="AV3" s="69" t="s">
        <v>23</v>
      </c>
      <c r="AW3" s="67" t="s">
        <v>24</v>
      </c>
      <c r="AX3" s="70" t="s">
        <v>25</v>
      </c>
      <c r="AY3" s="71" t="s">
        <v>23</v>
      </c>
      <c r="AZ3" s="72" t="s">
        <v>24</v>
      </c>
      <c r="BA3" s="73" t="s">
        <v>25</v>
      </c>
      <c r="BB3" s="69" t="s">
        <v>23</v>
      </c>
      <c r="BC3" s="67" t="s">
        <v>24</v>
      </c>
      <c r="BD3" s="70" t="s">
        <v>25</v>
      </c>
      <c r="BE3" s="71" t="s">
        <v>23</v>
      </c>
      <c r="BF3" s="72" t="s">
        <v>24</v>
      </c>
      <c r="BG3" s="73" t="s">
        <v>25</v>
      </c>
      <c r="BH3" s="69" t="s">
        <v>23</v>
      </c>
      <c r="BI3" s="67" t="s">
        <v>24</v>
      </c>
      <c r="BJ3" s="70" t="s">
        <v>25</v>
      </c>
    </row>
    <row r="4" spans="1:62" ht="54" customHeight="1">
      <c r="A4" s="54">
        <v>1</v>
      </c>
      <c r="B4" s="55" t="s">
        <v>27</v>
      </c>
      <c r="C4" s="56">
        <v>1120</v>
      </c>
      <c r="D4" s="57">
        <v>35000</v>
      </c>
      <c r="E4" s="58">
        <v>1516</v>
      </c>
      <c r="F4" s="59">
        <f>E4*100/D4</f>
        <v>4.3314285714285718</v>
      </c>
      <c r="G4" s="60">
        <f>E4/C4</f>
        <v>1.3535714285714286</v>
      </c>
      <c r="H4" s="54">
        <v>1738</v>
      </c>
      <c r="I4" s="59">
        <f>H4*100/D4</f>
        <v>4.9657142857142853</v>
      </c>
      <c r="J4" s="61">
        <f>H4/C4</f>
        <v>1.5517857142857143</v>
      </c>
      <c r="K4" s="62">
        <v>1116.4000000000001</v>
      </c>
      <c r="L4" s="59">
        <f t="shared" ref="L4:L16" si="0">K4*100/D4</f>
        <v>3.1897142857142859</v>
      </c>
      <c r="M4" s="60">
        <f>K4/C4</f>
        <v>0.99678571428571439</v>
      </c>
      <c r="N4" s="54">
        <v>2845</v>
      </c>
      <c r="O4" s="59">
        <f t="shared" ref="O4:O16" si="1">N4*100/D4</f>
        <v>8.1285714285714281</v>
      </c>
      <c r="P4" s="60">
        <f>N4/C4</f>
        <v>2.5401785714285716</v>
      </c>
      <c r="Q4" s="54">
        <v>2611</v>
      </c>
      <c r="R4" s="59">
        <f t="shared" ref="R4:R17" si="2">Q4*100/D4</f>
        <v>7.46</v>
      </c>
      <c r="S4" s="61">
        <f>Q4/C4</f>
        <v>2.3312499999999998</v>
      </c>
      <c r="T4" s="62">
        <v>4146</v>
      </c>
      <c r="U4" s="59">
        <f t="shared" ref="U4:U16" si="3">T4*100/D4</f>
        <v>11.845714285714285</v>
      </c>
      <c r="V4" s="61">
        <f t="shared" ref="V4:V16" si="4">T4/C4</f>
        <v>3.7017857142857142</v>
      </c>
      <c r="W4" s="54">
        <v>1365</v>
      </c>
      <c r="X4" s="59">
        <f>W4*100/D4</f>
        <v>3.9</v>
      </c>
      <c r="Y4" s="61">
        <f t="shared" ref="Y4:Y9" si="5">W4/C4</f>
        <v>1.21875</v>
      </c>
      <c r="Z4" s="62">
        <v>880</v>
      </c>
      <c r="AA4" s="63">
        <f>Z4*100/D4</f>
        <v>2.5142857142857142</v>
      </c>
      <c r="AB4" s="63"/>
      <c r="AC4" s="63">
        <v>1142</v>
      </c>
      <c r="AD4" s="63">
        <f>AC4*100/D4</f>
        <v>3.2628571428571429</v>
      </c>
      <c r="AE4" s="64"/>
      <c r="AF4" s="54">
        <v>0</v>
      </c>
      <c r="AG4" s="59">
        <f>+AF4*100/D4</f>
        <v>0</v>
      </c>
      <c r="AH4" s="61">
        <f>+AF4/C10</f>
        <v>0</v>
      </c>
      <c r="AI4" s="62">
        <v>387</v>
      </c>
      <c r="AJ4" s="59">
        <f t="shared" ref="AJ4:AJ9" si="6">AI4*100/D4</f>
        <v>1.1057142857142856</v>
      </c>
      <c r="AK4" s="60">
        <f t="shared" ref="AK4:AK9" si="7">AI4/C4</f>
        <v>0.34553571428571428</v>
      </c>
      <c r="AL4" s="54">
        <v>654</v>
      </c>
      <c r="AM4" s="59">
        <f>AL4*100/D4</f>
        <v>1.8685714285714285</v>
      </c>
      <c r="AN4" s="59">
        <f>AL4/C4</f>
        <v>0.58392857142857146</v>
      </c>
      <c r="AO4" s="56">
        <v>30</v>
      </c>
      <c r="AP4" s="62">
        <v>654</v>
      </c>
      <c r="AQ4" s="59">
        <f t="shared" ref="AQ4:AQ9" si="8">AP4*100/D4</f>
        <v>1.8685714285714285</v>
      </c>
      <c r="AR4" s="61">
        <f>AP4/C4</f>
        <v>0.58392857142857146</v>
      </c>
      <c r="AS4" s="65" t="s">
        <v>28</v>
      </c>
      <c r="AT4" s="59" t="s">
        <v>28</v>
      </c>
      <c r="AU4" s="60" t="s">
        <v>28</v>
      </c>
      <c r="AV4" s="54">
        <v>286</v>
      </c>
      <c r="AW4" s="59">
        <f>AV4*100/D4</f>
        <v>0.81714285714285717</v>
      </c>
      <c r="AX4" s="61">
        <f>AV4/C4</f>
        <v>0.25535714285714284</v>
      </c>
      <c r="AY4" s="62">
        <v>1069</v>
      </c>
      <c r="AZ4" s="63">
        <f>AY4*100/D4</f>
        <v>3.0542857142857143</v>
      </c>
      <c r="BA4" s="64"/>
      <c r="BB4" s="54">
        <v>541</v>
      </c>
      <c r="BC4" s="59">
        <f>BB4*100/D4</f>
        <v>1.5457142857142858</v>
      </c>
      <c r="BD4" s="61">
        <f>BB4/1120</f>
        <v>0.48303571428571429</v>
      </c>
      <c r="BE4" s="62"/>
      <c r="BF4" s="63"/>
      <c r="BG4" s="64"/>
      <c r="BH4" s="54">
        <v>2611</v>
      </c>
      <c r="BI4" s="59">
        <f t="shared" ref="BI4:BI17" si="9">BH4*100/D4</f>
        <v>7.46</v>
      </c>
      <c r="BJ4" s="61">
        <f>BH4/C4</f>
        <v>2.3312499999999998</v>
      </c>
    </row>
    <row r="5" spans="1:62" ht="54" customHeight="1">
      <c r="A5" s="9">
        <f>+A4+1</f>
        <v>2</v>
      </c>
      <c r="B5" s="19" t="s">
        <v>29</v>
      </c>
      <c r="C5" s="16">
        <v>730</v>
      </c>
      <c r="D5" s="11">
        <v>20000</v>
      </c>
      <c r="E5" s="14">
        <v>714</v>
      </c>
      <c r="F5" s="12">
        <f t="shared" ref="F5:F16" si="10">E5*100/D5</f>
        <v>3.57</v>
      </c>
      <c r="G5" s="22">
        <f t="shared" ref="G5:G16" si="11">E5/C5</f>
        <v>0.9780821917808219</v>
      </c>
      <c r="H5" s="9">
        <v>615</v>
      </c>
      <c r="I5" s="12">
        <f t="shared" ref="I5:I16" si="12">H5*100/D5</f>
        <v>3.0750000000000002</v>
      </c>
      <c r="J5" s="13">
        <f t="shared" ref="J5:J16" si="13">H5/C5</f>
        <v>0.84246575342465757</v>
      </c>
      <c r="K5" s="14">
        <v>2208</v>
      </c>
      <c r="L5" s="12">
        <f t="shared" si="0"/>
        <v>11.04</v>
      </c>
      <c r="M5" s="22">
        <f t="shared" ref="M5:M9" si="14">K5/C5</f>
        <v>3.0246575342465754</v>
      </c>
      <c r="N5" s="9">
        <v>1616</v>
      </c>
      <c r="O5" s="12">
        <f t="shared" si="1"/>
        <v>8.08</v>
      </c>
      <c r="P5" s="22">
        <f t="shared" ref="P5:P16" si="15">N5/C5</f>
        <v>2.2136986301369861</v>
      </c>
      <c r="Q5" s="9">
        <v>1712</v>
      </c>
      <c r="R5" s="12">
        <f t="shared" si="2"/>
        <v>8.56</v>
      </c>
      <c r="S5" s="13">
        <f t="shared" ref="S5:S16" si="16">Q5/C5</f>
        <v>2.3452054794520549</v>
      </c>
      <c r="T5" s="14">
        <v>2850</v>
      </c>
      <c r="U5" s="12">
        <f t="shared" si="3"/>
        <v>14.25</v>
      </c>
      <c r="V5" s="13">
        <f t="shared" si="4"/>
        <v>3.904109589041096</v>
      </c>
      <c r="W5" s="9">
        <v>1600</v>
      </c>
      <c r="X5" s="12">
        <f t="shared" ref="X5:X16" si="17">W5*100/D5</f>
        <v>8</v>
      </c>
      <c r="Y5" s="13">
        <f t="shared" si="5"/>
        <v>2.1917808219178081</v>
      </c>
      <c r="Z5" s="14"/>
      <c r="AA5" s="15" t="s">
        <v>28</v>
      </c>
      <c r="AB5" s="15"/>
      <c r="AC5" s="15"/>
      <c r="AD5" s="15" t="s">
        <v>28</v>
      </c>
      <c r="AE5" s="10"/>
      <c r="AF5" s="9">
        <v>0</v>
      </c>
      <c r="AG5" s="12">
        <f t="shared" ref="AG5:AG17" si="18">+AF5*100/D5</f>
        <v>0</v>
      </c>
      <c r="AH5" s="13">
        <f>+AF5/C12</f>
        <v>0</v>
      </c>
      <c r="AI5" s="14">
        <v>360</v>
      </c>
      <c r="AJ5" s="12">
        <f t="shared" si="6"/>
        <v>1.8</v>
      </c>
      <c r="AK5" s="22">
        <f t="shared" si="7"/>
        <v>0.49315068493150682</v>
      </c>
      <c r="AL5" s="9">
        <v>0</v>
      </c>
      <c r="AM5" s="12">
        <f t="shared" ref="AM5:AM16" si="19">AL5*100/D5</f>
        <v>0</v>
      </c>
      <c r="AN5" s="12">
        <f t="shared" ref="AN5:AN17" si="20">AL5/C5</f>
        <v>0</v>
      </c>
      <c r="AO5" s="13" t="s">
        <v>28</v>
      </c>
      <c r="AP5" s="14">
        <v>250</v>
      </c>
      <c r="AQ5" s="12">
        <f t="shared" si="8"/>
        <v>1.25</v>
      </c>
      <c r="AR5" s="13">
        <f t="shared" ref="AR5:AR16" si="21">AP5/C5</f>
        <v>0.34246575342465752</v>
      </c>
      <c r="AS5" s="14">
        <v>1610</v>
      </c>
      <c r="AT5" s="12">
        <f>AS5*100/D5</f>
        <v>8.0500000000000007</v>
      </c>
      <c r="AU5" s="22">
        <f>AS5/C5</f>
        <v>2.2054794520547945</v>
      </c>
      <c r="AV5" s="9">
        <v>400</v>
      </c>
      <c r="AW5" s="12">
        <f>AV5*100/D5</f>
        <v>2</v>
      </c>
      <c r="AX5" s="13">
        <f>AV5/C5</f>
        <v>0.54794520547945202</v>
      </c>
      <c r="AY5" s="14"/>
      <c r="AZ5" s="15" t="s">
        <v>28</v>
      </c>
      <c r="BA5" s="10"/>
      <c r="BB5" s="9">
        <v>160</v>
      </c>
      <c r="BC5" s="12">
        <f>BB5*100/D5</f>
        <v>0.8</v>
      </c>
      <c r="BD5" s="13">
        <f>BB5/1120</f>
        <v>0.14285714285714285</v>
      </c>
      <c r="BE5" s="14"/>
      <c r="BF5" s="15"/>
      <c r="BG5" s="10"/>
      <c r="BH5" s="9">
        <v>1600</v>
      </c>
      <c r="BI5" s="12">
        <f t="shared" si="9"/>
        <v>8</v>
      </c>
      <c r="BJ5" s="13">
        <f>BH5/C5</f>
        <v>2.1917808219178081</v>
      </c>
    </row>
    <row r="6" spans="1:62" ht="54" customHeight="1">
      <c r="A6" s="1">
        <f t="shared" ref="A6:A9" si="22">+A5+1</f>
        <v>3</v>
      </c>
      <c r="B6" s="18" t="s">
        <v>30</v>
      </c>
      <c r="C6" s="8">
        <v>647</v>
      </c>
      <c r="D6" s="3">
        <v>17000</v>
      </c>
      <c r="E6" s="6">
        <v>0</v>
      </c>
      <c r="F6" s="4">
        <f t="shared" si="10"/>
        <v>0</v>
      </c>
      <c r="G6" s="21">
        <f t="shared" si="11"/>
        <v>0</v>
      </c>
      <c r="H6" s="1">
        <v>757</v>
      </c>
      <c r="I6" s="4">
        <f t="shared" si="12"/>
        <v>4.4529411764705884</v>
      </c>
      <c r="J6" s="5">
        <f t="shared" si="13"/>
        <v>1.1700154559505409</v>
      </c>
      <c r="K6" s="6">
        <v>2194</v>
      </c>
      <c r="L6" s="4">
        <f t="shared" si="0"/>
        <v>12.905882352941177</v>
      </c>
      <c r="M6" s="21">
        <f t="shared" si="14"/>
        <v>3.391035548686244</v>
      </c>
      <c r="N6" s="1">
        <v>2182</v>
      </c>
      <c r="O6" s="4">
        <f t="shared" si="1"/>
        <v>12.835294117647059</v>
      </c>
      <c r="P6" s="21">
        <f t="shared" si="15"/>
        <v>3.3724884080370945</v>
      </c>
      <c r="Q6" s="1">
        <v>2029</v>
      </c>
      <c r="R6" s="4">
        <f t="shared" si="2"/>
        <v>11.935294117647059</v>
      </c>
      <c r="S6" s="5">
        <f t="shared" si="16"/>
        <v>3.1360123647604325</v>
      </c>
      <c r="T6" s="20">
        <v>4196.3999999999996</v>
      </c>
      <c r="U6" s="4">
        <f t="shared" si="3"/>
        <v>24.684705882352937</v>
      </c>
      <c r="V6" s="5">
        <f t="shared" si="4"/>
        <v>6.4859350850077275</v>
      </c>
      <c r="W6" s="1">
        <v>1070</v>
      </c>
      <c r="X6" s="4">
        <f t="shared" si="17"/>
        <v>6.2941176470588234</v>
      </c>
      <c r="Y6" s="5">
        <f t="shared" si="5"/>
        <v>1.6537867078825348</v>
      </c>
      <c r="Z6" s="6" t="s">
        <v>28</v>
      </c>
      <c r="AA6" s="7" t="s">
        <v>28</v>
      </c>
      <c r="AB6" s="7"/>
      <c r="AC6" s="7" t="s">
        <v>28</v>
      </c>
      <c r="AD6" s="7" t="s">
        <v>28</v>
      </c>
      <c r="AE6" s="2"/>
      <c r="AF6" s="1">
        <v>0</v>
      </c>
      <c r="AG6" s="4">
        <f t="shared" si="18"/>
        <v>0</v>
      </c>
      <c r="AH6" s="5">
        <f>+AF6/C13</f>
        <v>0</v>
      </c>
      <c r="AI6" s="6">
        <v>541</v>
      </c>
      <c r="AJ6" s="4">
        <f t="shared" si="6"/>
        <v>3.1823529411764704</v>
      </c>
      <c r="AK6" s="21">
        <f t="shared" si="7"/>
        <v>0.83616692426584238</v>
      </c>
      <c r="AL6" s="1">
        <v>0</v>
      </c>
      <c r="AM6" s="4">
        <f t="shared" si="19"/>
        <v>0</v>
      </c>
      <c r="AN6" s="4">
        <f t="shared" si="20"/>
        <v>0</v>
      </c>
      <c r="AO6" s="5" t="s">
        <v>28</v>
      </c>
      <c r="AP6" s="6">
        <v>241</v>
      </c>
      <c r="AQ6" s="4">
        <f t="shared" si="8"/>
        <v>1.4176470588235295</v>
      </c>
      <c r="AR6" s="5">
        <f t="shared" si="21"/>
        <v>0.37248840803709427</v>
      </c>
      <c r="AS6" s="26" t="s">
        <v>28</v>
      </c>
      <c r="AT6" s="4" t="s">
        <v>28</v>
      </c>
      <c r="AU6" s="21" t="s">
        <v>28</v>
      </c>
      <c r="AV6" s="1">
        <v>283</v>
      </c>
      <c r="AW6" s="4">
        <f>AV6*100/D6</f>
        <v>1.6647058823529413</v>
      </c>
      <c r="AX6" s="5">
        <f>AV6/C6</f>
        <v>0.43740340030911901</v>
      </c>
      <c r="AY6" s="6" t="s">
        <v>28</v>
      </c>
      <c r="AZ6" s="7" t="s">
        <v>28</v>
      </c>
      <c r="BA6" s="2"/>
      <c r="BB6" s="1" t="s">
        <v>28</v>
      </c>
      <c r="BC6" s="4" t="s">
        <v>28</v>
      </c>
      <c r="BD6" s="5" t="s">
        <v>28</v>
      </c>
      <c r="BE6" s="6" t="s">
        <v>28</v>
      </c>
      <c r="BF6" s="7" t="s">
        <v>28</v>
      </c>
      <c r="BG6" s="2"/>
      <c r="BH6" s="1">
        <v>1824</v>
      </c>
      <c r="BI6" s="4">
        <f t="shared" si="9"/>
        <v>10.729411764705882</v>
      </c>
      <c r="BJ6" s="5">
        <f t="shared" ref="BJ6:BJ16" si="23">BH6/C6</f>
        <v>2.8191653786707884</v>
      </c>
    </row>
    <row r="7" spans="1:62" ht="54" customHeight="1">
      <c r="A7" s="9">
        <f t="shared" si="22"/>
        <v>4</v>
      </c>
      <c r="B7" s="19" t="s">
        <v>31</v>
      </c>
      <c r="C7" s="16">
        <v>720</v>
      </c>
      <c r="D7" s="11">
        <v>47000</v>
      </c>
      <c r="E7" s="14">
        <v>1462</v>
      </c>
      <c r="F7" s="12">
        <f t="shared" si="10"/>
        <v>3.1106382978723404</v>
      </c>
      <c r="G7" s="22">
        <f t="shared" si="11"/>
        <v>2.0305555555555554</v>
      </c>
      <c r="H7" s="9">
        <v>1744</v>
      </c>
      <c r="I7" s="12">
        <f t="shared" si="12"/>
        <v>3.7106382978723405</v>
      </c>
      <c r="J7" s="13">
        <f t="shared" si="13"/>
        <v>2.4222222222222221</v>
      </c>
      <c r="K7" s="14">
        <v>1891</v>
      </c>
      <c r="L7" s="12">
        <f t="shared" si="0"/>
        <v>4.0234042553191491</v>
      </c>
      <c r="M7" s="22">
        <f t="shared" si="14"/>
        <v>2.6263888888888891</v>
      </c>
      <c r="N7" s="9">
        <v>2001</v>
      </c>
      <c r="O7" s="12">
        <f t="shared" si="1"/>
        <v>4.2574468085106387</v>
      </c>
      <c r="P7" s="22">
        <f t="shared" si="15"/>
        <v>2.7791666666666668</v>
      </c>
      <c r="Q7" s="9">
        <v>2395</v>
      </c>
      <c r="R7" s="12">
        <f t="shared" si="2"/>
        <v>5.0957446808510642</v>
      </c>
      <c r="S7" s="13">
        <f t="shared" si="16"/>
        <v>3.3263888888888888</v>
      </c>
      <c r="T7" s="14">
        <v>3665</v>
      </c>
      <c r="U7" s="12">
        <f t="shared" si="3"/>
        <v>7.7978723404255321</v>
      </c>
      <c r="V7" s="13">
        <f t="shared" si="4"/>
        <v>5.0902777777777777</v>
      </c>
      <c r="W7" s="9">
        <v>771</v>
      </c>
      <c r="X7" s="12">
        <f t="shared" si="17"/>
        <v>1.6404255319148937</v>
      </c>
      <c r="Y7" s="13">
        <f t="shared" si="5"/>
        <v>1.0708333333333333</v>
      </c>
      <c r="Z7" s="14"/>
      <c r="AA7" s="15">
        <f>Z7*100/D7</f>
        <v>0</v>
      </c>
      <c r="AB7" s="15"/>
      <c r="AC7" s="15">
        <v>1168</v>
      </c>
      <c r="AD7" s="15">
        <f>AC7*100/D7</f>
        <v>2.4851063829787234</v>
      </c>
      <c r="AE7" s="10"/>
      <c r="AF7" s="9">
        <v>1492</v>
      </c>
      <c r="AG7" s="12">
        <f>+AF7*100/D7</f>
        <v>3.1744680851063829</v>
      </c>
      <c r="AH7" s="13">
        <f t="shared" ref="AH7:AH12" si="24">+AF7/C7</f>
        <v>2.0722222222222224</v>
      </c>
      <c r="AI7" s="14">
        <v>826</v>
      </c>
      <c r="AJ7" s="12">
        <f t="shared" si="6"/>
        <v>1.7574468085106383</v>
      </c>
      <c r="AK7" s="22">
        <f t="shared" si="7"/>
        <v>1.1472222222222221</v>
      </c>
      <c r="AL7" s="9">
        <v>1355</v>
      </c>
      <c r="AM7" s="12">
        <f t="shared" si="19"/>
        <v>2.8829787234042552</v>
      </c>
      <c r="AN7" s="12">
        <f t="shared" si="20"/>
        <v>1.8819444444444444</v>
      </c>
      <c r="AO7" s="16">
        <v>40</v>
      </c>
      <c r="AP7" s="14">
        <v>382</v>
      </c>
      <c r="AQ7" s="12">
        <f t="shared" si="8"/>
        <v>0.81276595744680846</v>
      </c>
      <c r="AR7" s="13">
        <f t="shared" si="21"/>
        <v>0.53055555555555556</v>
      </c>
      <c r="AS7" s="14">
        <v>660</v>
      </c>
      <c r="AT7" s="12">
        <f>AS7*100/D7</f>
        <v>1.4042553191489362</v>
      </c>
      <c r="AU7" s="22">
        <f>AS7/C7</f>
        <v>0.91666666666666663</v>
      </c>
      <c r="AV7" s="9">
        <v>800</v>
      </c>
      <c r="AW7" s="12">
        <f>AV7*100/D7</f>
        <v>1.7021276595744681</v>
      </c>
      <c r="AX7" s="13">
        <f>AV7/C7</f>
        <v>1.1111111111111112</v>
      </c>
      <c r="AY7" s="14"/>
      <c r="AZ7" s="15" t="s">
        <v>28</v>
      </c>
      <c r="BA7" s="10"/>
      <c r="BB7" s="9">
        <v>197</v>
      </c>
      <c r="BC7" s="12">
        <f>BB7*100/D7</f>
        <v>0.41914893617021276</v>
      </c>
      <c r="BD7" s="13">
        <f>BB7/C7</f>
        <v>0.27361111111111114</v>
      </c>
      <c r="BE7" s="14"/>
      <c r="BF7" s="15"/>
      <c r="BG7" s="10"/>
      <c r="BH7" s="9">
        <v>2790</v>
      </c>
      <c r="BI7" s="12">
        <f t="shared" si="9"/>
        <v>5.9361702127659575</v>
      </c>
      <c r="BJ7" s="13">
        <f t="shared" si="23"/>
        <v>3.875</v>
      </c>
    </row>
    <row r="8" spans="1:62" ht="54" customHeight="1">
      <c r="A8" s="1">
        <f t="shared" si="22"/>
        <v>5</v>
      </c>
      <c r="B8" s="18" t="s">
        <v>32</v>
      </c>
      <c r="C8" s="8">
        <v>1529</v>
      </c>
      <c r="D8" s="3">
        <v>73000</v>
      </c>
      <c r="E8" s="6">
        <v>2600</v>
      </c>
      <c r="F8" s="4">
        <f t="shared" si="10"/>
        <v>3.5616438356164384</v>
      </c>
      <c r="G8" s="21">
        <f t="shared" si="11"/>
        <v>1.7004578155657293</v>
      </c>
      <c r="H8" s="1">
        <v>1972</v>
      </c>
      <c r="I8" s="4">
        <f t="shared" si="12"/>
        <v>2.7013698630136984</v>
      </c>
      <c r="J8" s="5">
        <f t="shared" si="13"/>
        <v>1.2897318508829301</v>
      </c>
      <c r="K8" s="6">
        <v>2600</v>
      </c>
      <c r="L8" s="4">
        <f t="shared" si="0"/>
        <v>3.5616438356164384</v>
      </c>
      <c r="M8" s="21">
        <f t="shared" si="14"/>
        <v>1.7004578155657293</v>
      </c>
      <c r="N8" s="1">
        <v>6269</v>
      </c>
      <c r="O8" s="4">
        <f t="shared" si="1"/>
        <v>8.587671232876712</v>
      </c>
      <c r="P8" s="21">
        <f t="shared" si="15"/>
        <v>4.1000654022236755</v>
      </c>
      <c r="Q8" s="1">
        <v>2682</v>
      </c>
      <c r="R8" s="4">
        <f t="shared" si="2"/>
        <v>3.6739726027397261</v>
      </c>
      <c r="S8" s="5">
        <f t="shared" si="16"/>
        <v>1.7540876389797253</v>
      </c>
      <c r="T8" s="6">
        <v>3567</v>
      </c>
      <c r="U8" s="4">
        <f t="shared" si="3"/>
        <v>4.8863013698630136</v>
      </c>
      <c r="V8" s="5">
        <f t="shared" si="4"/>
        <v>2.3328973185088291</v>
      </c>
      <c r="W8" s="1">
        <v>3526</v>
      </c>
      <c r="X8" s="4">
        <f t="shared" si="17"/>
        <v>4.8301369863013699</v>
      </c>
      <c r="Y8" s="5">
        <f t="shared" si="5"/>
        <v>2.3060824068018313</v>
      </c>
      <c r="Z8" s="6"/>
      <c r="AA8" s="7" t="s">
        <v>28</v>
      </c>
      <c r="AB8" s="7"/>
      <c r="AC8" s="7"/>
      <c r="AD8" s="7" t="s">
        <v>28</v>
      </c>
      <c r="AE8" s="2"/>
      <c r="AF8" s="1">
        <v>0</v>
      </c>
      <c r="AG8" s="4">
        <f t="shared" si="18"/>
        <v>0</v>
      </c>
      <c r="AH8" s="17">
        <f t="shared" si="24"/>
        <v>0</v>
      </c>
      <c r="AI8" s="6">
        <v>770</v>
      </c>
      <c r="AJ8" s="4">
        <f t="shared" si="6"/>
        <v>1.0547945205479452</v>
      </c>
      <c r="AK8" s="21">
        <f t="shared" si="7"/>
        <v>0.50359712230215825</v>
      </c>
      <c r="AL8" s="1">
        <v>1316</v>
      </c>
      <c r="AM8" s="4">
        <f t="shared" si="19"/>
        <v>1.8027397260273972</v>
      </c>
      <c r="AN8" s="4">
        <f t="shared" si="20"/>
        <v>0.86069326357096143</v>
      </c>
      <c r="AO8" s="8">
        <v>36</v>
      </c>
      <c r="AP8" s="6">
        <v>800</v>
      </c>
      <c r="AQ8" s="4">
        <f t="shared" si="8"/>
        <v>1.095890410958904</v>
      </c>
      <c r="AR8" s="5">
        <f t="shared" si="21"/>
        <v>0.52321778940483976</v>
      </c>
      <c r="AS8" s="26" t="s">
        <v>28</v>
      </c>
      <c r="AT8" s="4" t="s">
        <v>28</v>
      </c>
      <c r="AU8" s="21" t="s">
        <v>28</v>
      </c>
      <c r="AV8" s="1">
        <v>1162</v>
      </c>
      <c r="AW8" s="4">
        <f>AV8*100/D8</f>
        <v>1.5917808219178082</v>
      </c>
      <c r="AX8" s="5">
        <f>AV8/C8</f>
        <v>0.75997383911052974</v>
      </c>
      <c r="AY8" s="6"/>
      <c r="AZ8" s="7" t="s">
        <v>28</v>
      </c>
      <c r="BA8" s="2"/>
      <c r="BB8" s="1">
        <v>721</v>
      </c>
      <c r="BC8" s="4">
        <f>BB8*100/D8</f>
        <v>0.98767123287671232</v>
      </c>
      <c r="BD8" s="5">
        <f>BB8/C8</f>
        <v>0.47155003270111184</v>
      </c>
      <c r="BE8" s="6"/>
      <c r="BF8" s="7"/>
      <c r="BG8" s="2"/>
      <c r="BH8" s="1">
        <v>2940</v>
      </c>
      <c r="BI8" s="4">
        <f t="shared" si="9"/>
        <v>4.0273972602739727</v>
      </c>
      <c r="BJ8" s="5">
        <f t="shared" si="23"/>
        <v>1.922825376062786</v>
      </c>
    </row>
    <row r="9" spans="1:62" ht="54" customHeight="1">
      <c r="A9" s="9">
        <f t="shared" si="22"/>
        <v>6</v>
      </c>
      <c r="B9" s="19" t="s">
        <v>33</v>
      </c>
      <c r="C9" s="16">
        <v>943</v>
      </c>
      <c r="D9" s="11">
        <v>30000</v>
      </c>
      <c r="E9" s="14">
        <v>0</v>
      </c>
      <c r="F9" s="12">
        <f t="shared" si="10"/>
        <v>0</v>
      </c>
      <c r="G9" s="22">
        <f t="shared" si="11"/>
        <v>0</v>
      </c>
      <c r="H9" s="9">
        <v>1500</v>
      </c>
      <c r="I9" s="12">
        <f t="shared" si="12"/>
        <v>5</v>
      </c>
      <c r="J9" s="13">
        <f t="shared" si="13"/>
        <v>1.5906680805938493</v>
      </c>
      <c r="K9" s="14">
        <v>2700</v>
      </c>
      <c r="L9" s="12">
        <f t="shared" si="0"/>
        <v>9</v>
      </c>
      <c r="M9" s="22">
        <f t="shared" si="14"/>
        <v>2.8632025450689289</v>
      </c>
      <c r="N9" s="9">
        <v>2600</v>
      </c>
      <c r="O9" s="12">
        <f t="shared" si="1"/>
        <v>8.6666666666666661</v>
      </c>
      <c r="P9" s="22">
        <f t="shared" si="15"/>
        <v>2.7571580063626722</v>
      </c>
      <c r="Q9" s="9">
        <v>1800</v>
      </c>
      <c r="R9" s="12">
        <f t="shared" si="2"/>
        <v>6</v>
      </c>
      <c r="S9" s="13">
        <f t="shared" si="16"/>
        <v>1.9088016967126193</v>
      </c>
      <c r="T9" s="14">
        <v>2854</v>
      </c>
      <c r="U9" s="12">
        <f t="shared" si="3"/>
        <v>9.5133333333333336</v>
      </c>
      <c r="V9" s="13">
        <f t="shared" si="4"/>
        <v>3.0265111346765643</v>
      </c>
      <c r="W9" s="9">
        <v>600</v>
      </c>
      <c r="X9" s="12">
        <f t="shared" si="17"/>
        <v>2</v>
      </c>
      <c r="Y9" s="13">
        <f t="shared" si="5"/>
        <v>0.63626723223753978</v>
      </c>
      <c r="Z9" s="14">
        <v>1600</v>
      </c>
      <c r="AA9" s="15">
        <f>Z9*100/D9</f>
        <v>5.333333333333333</v>
      </c>
      <c r="AB9" s="15"/>
      <c r="AC9" s="15">
        <v>900</v>
      </c>
      <c r="AD9" s="15">
        <f>AC9*100/D9</f>
        <v>3</v>
      </c>
      <c r="AE9" s="10"/>
      <c r="AF9" s="9">
        <v>0</v>
      </c>
      <c r="AG9" s="12">
        <f t="shared" si="18"/>
        <v>0</v>
      </c>
      <c r="AH9" s="13">
        <f t="shared" si="24"/>
        <v>0</v>
      </c>
      <c r="AI9" s="14">
        <v>1200</v>
      </c>
      <c r="AJ9" s="12">
        <f t="shared" si="6"/>
        <v>4</v>
      </c>
      <c r="AK9" s="22">
        <f t="shared" si="7"/>
        <v>1.2725344644750796</v>
      </c>
      <c r="AL9" s="9">
        <v>1200</v>
      </c>
      <c r="AM9" s="12">
        <f t="shared" si="19"/>
        <v>4</v>
      </c>
      <c r="AN9" s="12">
        <f t="shared" si="20"/>
        <v>1.2725344644750796</v>
      </c>
      <c r="AO9" s="16">
        <v>24</v>
      </c>
      <c r="AP9" s="14">
        <v>1400</v>
      </c>
      <c r="AQ9" s="12">
        <f t="shared" si="8"/>
        <v>4.666666666666667</v>
      </c>
      <c r="AR9" s="13">
        <f t="shared" si="21"/>
        <v>1.4846235418875928</v>
      </c>
      <c r="AS9" s="28" t="s">
        <v>28</v>
      </c>
      <c r="AT9" s="12" t="s">
        <v>28</v>
      </c>
      <c r="AU9" s="22" t="s">
        <v>28</v>
      </c>
      <c r="AV9" s="9" t="s">
        <v>28</v>
      </c>
      <c r="AW9" s="12" t="s">
        <v>28</v>
      </c>
      <c r="AX9" s="13" t="s">
        <v>28</v>
      </c>
      <c r="AY9" s="14">
        <v>2300</v>
      </c>
      <c r="AZ9" s="15">
        <f>AY9*100/D9</f>
        <v>7.666666666666667</v>
      </c>
      <c r="BA9" s="10"/>
      <c r="BB9" s="9" t="s">
        <v>28</v>
      </c>
      <c r="BC9" s="12" t="s">
        <v>28</v>
      </c>
      <c r="BD9" s="13" t="s">
        <v>28</v>
      </c>
      <c r="BE9" s="14">
        <v>2808</v>
      </c>
      <c r="BF9" s="15">
        <f>BE9*100/D9</f>
        <v>9.36</v>
      </c>
      <c r="BG9" s="10"/>
      <c r="BH9" s="9">
        <v>1200</v>
      </c>
      <c r="BI9" s="12">
        <f t="shared" si="9"/>
        <v>4</v>
      </c>
      <c r="BJ9" s="13">
        <f t="shared" si="23"/>
        <v>1.2725344644750796</v>
      </c>
    </row>
    <row r="10" spans="1:62" ht="65.25" customHeight="1">
      <c r="A10" s="1">
        <f>+A9+1</f>
        <v>7</v>
      </c>
      <c r="B10" s="18" t="s">
        <v>34</v>
      </c>
      <c r="C10" s="8">
        <v>720</v>
      </c>
      <c r="D10" s="3">
        <v>13800</v>
      </c>
      <c r="E10" s="6">
        <v>316</v>
      </c>
      <c r="F10" s="4">
        <f t="shared" si="10"/>
        <v>2.2898550724637681</v>
      </c>
      <c r="G10" s="21">
        <f t="shared" si="11"/>
        <v>0.43888888888888888</v>
      </c>
      <c r="H10" s="1">
        <v>0</v>
      </c>
      <c r="I10" s="4">
        <f t="shared" si="12"/>
        <v>0</v>
      </c>
      <c r="J10" s="5">
        <f t="shared" si="13"/>
        <v>0</v>
      </c>
      <c r="K10" s="6">
        <v>345</v>
      </c>
      <c r="L10" s="4">
        <f t="shared" si="0"/>
        <v>2.5</v>
      </c>
      <c r="M10" s="21">
        <f>K10/C10</f>
        <v>0.47916666666666669</v>
      </c>
      <c r="N10" s="1">
        <v>1736</v>
      </c>
      <c r="O10" s="4">
        <f t="shared" si="1"/>
        <v>12.579710144927537</v>
      </c>
      <c r="P10" s="21">
        <f t="shared" si="15"/>
        <v>2.411111111111111</v>
      </c>
      <c r="Q10" s="1">
        <v>1050</v>
      </c>
      <c r="R10" s="4">
        <f t="shared" si="2"/>
        <v>7.6086956521739131</v>
      </c>
      <c r="S10" s="5">
        <f t="shared" si="16"/>
        <v>1.4583333333333333</v>
      </c>
      <c r="T10" s="6">
        <v>1840</v>
      </c>
      <c r="U10" s="4">
        <f t="shared" si="3"/>
        <v>13.333333333333334</v>
      </c>
      <c r="V10" s="5">
        <f t="shared" si="4"/>
        <v>2.5555555555555554</v>
      </c>
      <c r="W10" s="1">
        <v>0</v>
      </c>
      <c r="X10" s="4">
        <f t="shared" si="17"/>
        <v>0</v>
      </c>
      <c r="Y10" s="5">
        <f>W10/C10</f>
        <v>0</v>
      </c>
      <c r="Z10" s="6" t="s">
        <v>28</v>
      </c>
      <c r="AA10" s="7" t="s">
        <v>28</v>
      </c>
      <c r="AB10" s="7" t="s">
        <v>28</v>
      </c>
      <c r="AC10" s="7" t="s">
        <v>28</v>
      </c>
      <c r="AD10" s="7" t="s">
        <v>28</v>
      </c>
      <c r="AE10" s="2" t="s">
        <v>28</v>
      </c>
      <c r="AF10" s="1">
        <v>0</v>
      </c>
      <c r="AG10" s="4">
        <f t="shared" si="18"/>
        <v>0</v>
      </c>
      <c r="AH10" s="17">
        <f t="shared" si="24"/>
        <v>0</v>
      </c>
      <c r="AI10" s="6">
        <v>0</v>
      </c>
      <c r="AJ10" s="7">
        <f>+AI10*100/D10</f>
        <v>0</v>
      </c>
      <c r="AK10" s="2">
        <f>+AI10/C10</f>
        <v>0</v>
      </c>
      <c r="AL10" s="1">
        <v>0</v>
      </c>
      <c r="AM10" s="4">
        <f t="shared" si="19"/>
        <v>0</v>
      </c>
      <c r="AN10" s="4">
        <f t="shared" si="20"/>
        <v>0</v>
      </c>
      <c r="AO10" s="8">
        <v>0</v>
      </c>
      <c r="AP10" s="6">
        <v>0</v>
      </c>
      <c r="AQ10" s="7">
        <f>+AP10*100/D10</f>
        <v>0</v>
      </c>
      <c r="AR10" s="5">
        <f t="shared" si="21"/>
        <v>0</v>
      </c>
      <c r="AS10" s="6">
        <v>0</v>
      </c>
      <c r="AT10" s="7">
        <f>+AS10*100/D10</f>
        <v>0</v>
      </c>
      <c r="AU10" s="2">
        <f>+AS10/C10</f>
        <v>0</v>
      </c>
      <c r="AV10" s="1">
        <v>0</v>
      </c>
      <c r="AW10" s="7">
        <f>+AV10*100/D10</f>
        <v>0</v>
      </c>
      <c r="AX10" s="8">
        <f>+AV10/C10</f>
        <v>0</v>
      </c>
      <c r="AY10" s="6" t="s">
        <v>28</v>
      </c>
      <c r="AZ10" s="7" t="s">
        <v>28</v>
      </c>
      <c r="BA10" s="2" t="s">
        <v>28</v>
      </c>
      <c r="BB10" s="1">
        <v>0</v>
      </c>
      <c r="BC10" s="4">
        <f>+BB10*100/D10</f>
        <v>0</v>
      </c>
      <c r="BD10" s="8">
        <f>+BB10/C10</f>
        <v>0</v>
      </c>
      <c r="BE10" s="6"/>
      <c r="BF10" s="7"/>
      <c r="BG10" s="2"/>
      <c r="BH10" s="1">
        <v>1286</v>
      </c>
      <c r="BI10" s="4">
        <f t="shared" si="9"/>
        <v>9.3188405797101446</v>
      </c>
      <c r="BJ10" s="5">
        <f t="shared" si="23"/>
        <v>1.7861111111111112</v>
      </c>
    </row>
    <row r="11" spans="1:62" ht="65.25" customHeight="1">
      <c r="A11" s="9">
        <v>8</v>
      </c>
      <c r="B11" s="19" t="s">
        <v>40</v>
      </c>
      <c r="C11" s="16">
        <v>30</v>
      </c>
      <c r="D11" s="11">
        <v>7154.1</v>
      </c>
      <c r="E11" s="14">
        <v>0</v>
      </c>
      <c r="F11" s="12">
        <v>0</v>
      </c>
      <c r="G11" s="22">
        <v>0</v>
      </c>
      <c r="H11" s="9">
        <v>0</v>
      </c>
      <c r="I11" s="12">
        <v>0</v>
      </c>
      <c r="J11" s="13">
        <v>0</v>
      </c>
      <c r="K11" s="14">
        <v>369.6</v>
      </c>
      <c r="L11" s="12">
        <f t="shared" si="0"/>
        <v>5.1662682937057074</v>
      </c>
      <c r="M11" s="22">
        <f>K11/C11</f>
        <v>12.32</v>
      </c>
      <c r="N11" s="9">
        <v>1045.7</v>
      </c>
      <c r="O11" s="12">
        <f t="shared" ref="O11" si="25">N11*100/D11</f>
        <v>14.616793167554269</v>
      </c>
      <c r="P11" s="22">
        <f t="shared" ref="P11" si="26">N11/C11</f>
        <v>34.856666666666669</v>
      </c>
      <c r="Q11" s="9">
        <v>983</v>
      </c>
      <c r="R11" s="12">
        <f t="shared" ref="R11" si="27">Q11*100/D11</f>
        <v>13.74037265344348</v>
      </c>
      <c r="S11" s="13">
        <f t="shared" ref="S11" si="28">Q11/C11</f>
        <v>32.766666666666666</v>
      </c>
      <c r="T11" s="14">
        <v>1206.9000000000001</v>
      </c>
      <c r="U11" s="12">
        <f t="shared" ref="U11" si="29">T11*100/D11</f>
        <v>16.870046546735441</v>
      </c>
      <c r="V11" s="13">
        <f t="shared" ref="V11" si="30">T11/C11</f>
        <v>40.230000000000004</v>
      </c>
      <c r="W11" s="9">
        <v>0</v>
      </c>
      <c r="X11" s="12">
        <f t="shared" ref="X11" si="31">W11*100/D11</f>
        <v>0</v>
      </c>
      <c r="Y11" s="13">
        <f>W11/C11</f>
        <v>0</v>
      </c>
      <c r="Z11" s="14"/>
      <c r="AA11" s="15"/>
      <c r="AB11" s="15"/>
      <c r="AC11" s="15"/>
      <c r="AD11" s="15"/>
      <c r="AE11" s="10"/>
      <c r="AF11" s="9">
        <v>0</v>
      </c>
      <c r="AG11" s="12">
        <f t="shared" ref="AG11" si="32">+AF11*100/D11</f>
        <v>0</v>
      </c>
      <c r="AH11" s="13">
        <f t="shared" si="24"/>
        <v>0</v>
      </c>
      <c r="AI11" s="14">
        <v>361.4</v>
      </c>
      <c r="AJ11" s="15">
        <f>+AI11*100/D11</f>
        <v>5.0516487049384269</v>
      </c>
      <c r="AK11" s="10">
        <f>+AI11/C11</f>
        <v>12.046666666666665</v>
      </c>
      <c r="AL11" s="9">
        <v>0</v>
      </c>
      <c r="AM11" s="12">
        <f t="shared" ref="AM11" si="33">AL11*100/D11</f>
        <v>0</v>
      </c>
      <c r="AN11" s="12">
        <f t="shared" ref="AN11" si="34">AL11/C11</f>
        <v>0</v>
      </c>
      <c r="AO11" s="16">
        <v>0</v>
      </c>
      <c r="AP11" s="14">
        <v>205</v>
      </c>
      <c r="AQ11" s="15">
        <f>+AP11*100/D11</f>
        <v>2.8654897191820075</v>
      </c>
      <c r="AR11" s="13">
        <f t="shared" ref="AR11" si="35">AP11/C11</f>
        <v>6.833333333333333</v>
      </c>
      <c r="AS11" s="14">
        <v>0</v>
      </c>
      <c r="AT11" s="15">
        <f>+AS11*100/D11</f>
        <v>0</v>
      </c>
      <c r="AU11" s="10">
        <f>+AS11/C11</f>
        <v>0</v>
      </c>
      <c r="AV11" s="9">
        <v>0</v>
      </c>
      <c r="AW11" s="15">
        <f>+AV11*100/D11</f>
        <v>0</v>
      </c>
      <c r="AX11" s="16">
        <f>+AV11/C11</f>
        <v>0</v>
      </c>
      <c r="AY11" s="14"/>
      <c r="AZ11" s="15"/>
      <c r="BA11" s="10"/>
      <c r="BB11" s="9">
        <v>0</v>
      </c>
      <c r="BC11" s="12">
        <f>+BB11*100/D11</f>
        <v>0</v>
      </c>
      <c r="BD11" s="16">
        <f>+BB11/C11</f>
        <v>0</v>
      </c>
      <c r="BE11" s="14"/>
      <c r="BF11" s="15"/>
      <c r="BG11" s="10"/>
      <c r="BH11" s="9">
        <v>983</v>
      </c>
      <c r="BI11" s="12">
        <f t="shared" ref="BI11" si="36">BH11*100/D11</f>
        <v>13.74037265344348</v>
      </c>
      <c r="BJ11" s="13">
        <f t="shared" ref="BJ11" si="37">BH11/C11</f>
        <v>32.766666666666666</v>
      </c>
    </row>
    <row r="12" spans="1:62" ht="54" customHeight="1">
      <c r="A12" s="45">
        <v>9</v>
      </c>
      <c r="B12" s="46" t="s">
        <v>35</v>
      </c>
      <c r="C12" s="47">
        <v>903</v>
      </c>
      <c r="D12" s="48">
        <v>43000</v>
      </c>
      <c r="E12" s="49">
        <v>971</v>
      </c>
      <c r="F12" s="50">
        <f t="shared" si="10"/>
        <v>2.2581395348837208</v>
      </c>
      <c r="G12" s="51">
        <f t="shared" si="11"/>
        <v>1.0753045404208195</v>
      </c>
      <c r="H12" s="45">
        <v>1782</v>
      </c>
      <c r="I12" s="50">
        <f t="shared" si="12"/>
        <v>4.1441860465116278</v>
      </c>
      <c r="J12" s="17">
        <f t="shared" si="13"/>
        <v>1.9734219269102991</v>
      </c>
      <c r="K12" s="49">
        <v>0</v>
      </c>
      <c r="L12" s="50">
        <f t="shared" si="0"/>
        <v>0</v>
      </c>
      <c r="M12" s="51">
        <f t="shared" ref="M12:M16" si="38">K12/C12</f>
        <v>0</v>
      </c>
      <c r="N12" s="45">
        <v>0</v>
      </c>
      <c r="O12" s="50">
        <f t="shared" si="1"/>
        <v>0</v>
      </c>
      <c r="P12" s="51">
        <f t="shared" si="15"/>
        <v>0</v>
      </c>
      <c r="Q12" s="45">
        <v>1491</v>
      </c>
      <c r="R12" s="50">
        <f t="shared" si="2"/>
        <v>3.4674418604651165</v>
      </c>
      <c r="S12" s="17">
        <f t="shared" si="16"/>
        <v>1.6511627906976745</v>
      </c>
      <c r="T12" s="49">
        <v>0</v>
      </c>
      <c r="U12" s="50">
        <f t="shared" si="3"/>
        <v>0</v>
      </c>
      <c r="V12" s="17">
        <f t="shared" si="4"/>
        <v>0</v>
      </c>
      <c r="W12" s="45">
        <v>661</v>
      </c>
      <c r="X12" s="50">
        <f t="shared" si="17"/>
        <v>1.5372093023255815</v>
      </c>
      <c r="Y12" s="17">
        <f t="shared" ref="Y12:Y16" si="39">W12/C12</f>
        <v>0.73200442967884827</v>
      </c>
      <c r="Z12" s="49"/>
      <c r="AA12" s="52" t="s">
        <v>28</v>
      </c>
      <c r="AB12" s="52"/>
      <c r="AC12" s="52"/>
      <c r="AD12" s="52" t="s">
        <v>28</v>
      </c>
      <c r="AE12" s="53"/>
      <c r="AF12" s="45">
        <v>353</v>
      </c>
      <c r="AG12" s="50">
        <f t="shared" si="18"/>
        <v>0.82093023255813957</v>
      </c>
      <c r="AH12" s="17">
        <f t="shared" si="24"/>
        <v>0.39091915836101881</v>
      </c>
      <c r="AI12" s="49">
        <v>0</v>
      </c>
      <c r="AJ12" s="52">
        <f>+AI12*100/D12</f>
        <v>0</v>
      </c>
      <c r="AK12" s="53">
        <f>+AI12/C12</f>
        <v>0</v>
      </c>
      <c r="AL12" s="45">
        <v>0</v>
      </c>
      <c r="AM12" s="50">
        <f t="shared" si="19"/>
        <v>0</v>
      </c>
      <c r="AN12" s="50">
        <f t="shared" si="20"/>
        <v>0</v>
      </c>
      <c r="AO12" s="47">
        <v>0</v>
      </c>
      <c r="AP12" s="49">
        <v>0</v>
      </c>
      <c r="AQ12" s="52">
        <f t="shared" ref="AQ12:AQ16" si="40">+AP12*100/D12</f>
        <v>0</v>
      </c>
      <c r="AR12" s="17">
        <f t="shared" si="21"/>
        <v>0</v>
      </c>
      <c r="AS12" s="49">
        <v>0</v>
      </c>
      <c r="AT12" s="52">
        <f>+AS12*100/D12</f>
        <v>0</v>
      </c>
      <c r="AU12" s="53">
        <f t="shared" ref="AU12:AU16" si="41">+AS12/C12</f>
        <v>0</v>
      </c>
      <c r="AV12" s="45">
        <v>0</v>
      </c>
      <c r="AW12" s="52">
        <f t="shared" ref="AW12:AW16" si="42">+AV12*100/D12</f>
        <v>0</v>
      </c>
      <c r="AX12" s="47">
        <f t="shared" ref="AX12:AX16" si="43">+AV12/C12</f>
        <v>0</v>
      </c>
      <c r="AY12" s="49" t="s">
        <v>28</v>
      </c>
      <c r="AZ12" s="52" t="s">
        <v>28</v>
      </c>
      <c r="BA12" s="53" t="s">
        <v>28</v>
      </c>
      <c r="BB12" s="45">
        <v>227</v>
      </c>
      <c r="BC12" s="50">
        <f>+BB12*100/D12</f>
        <v>0.52790697674418607</v>
      </c>
      <c r="BD12" s="47">
        <f t="shared" ref="BD12:BD16" si="44">+BB12/C12</f>
        <v>0.25138427464008861</v>
      </c>
      <c r="BE12" s="49"/>
      <c r="BF12" s="52"/>
      <c r="BG12" s="53"/>
      <c r="BH12" s="45">
        <v>3860</v>
      </c>
      <c r="BI12" s="50">
        <f t="shared" si="9"/>
        <v>8.9767441860465116</v>
      </c>
      <c r="BJ12" s="17">
        <f t="shared" si="23"/>
        <v>4.2746400885935767</v>
      </c>
    </row>
    <row r="13" spans="1:62" ht="54" customHeight="1">
      <c r="A13" s="9">
        <v>10</v>
      </c>
      <c r="B13" s="19" t="s">
        <v>36</v>
      </c>
      <c r="C13" s="16">
        <v>135</v>
      </c>
      <c r="D13" s="11">
        <v>18000</v>
      </c>
      <c r="E13" s="14">
        <v>238.42</v>
      </c>
      <c r="F13" s="12">
        <f t="shared" si="10"/>
        <v>1.3245555555555555</v>
      </c>
      <c r="G13" s="22">
        <f t="shared" si="11"/>
        <v>1.7660740740740739</v>
      </c>
      <c r="H13" s="9">
        <v>0</v>
      </c>
      <c r="I13" s="12">
        <f t="shared" si="12"/>
        <v>0</v>
      </c>
      <c r="J13" s="13">
        <f t="shared" si="13"/>
        <v>0</v>
      </c>
      <c r="K13" s="14">
        <v>1199.8399999999999</v>
      </c>
      <c r="L13" s="12">
        <f t="shared" si="0"/>
        <v>6.6657777777777767</v>
      </c>
      <c r="M13" s="22">
        <f t="shared" si="38"/>
        <v>8.8877037037037034</v>
      </c>
      <c r="N13" s="9">
        <v>1366.19</v>
      </c>
      <c r="O13" s="12">
        <f t="shared" si="1"/>
        <v>7.5899444444444448</v>
      </c>
      <c r="P13" s="22">
        <f t="shared" si="15"/>
        <v>10.119925925925926</v>
      </c>
      <c r="Q13" s="9">
        <v>979.42</v>
      </c>
      <c r="R13" s="12">
        <f t="shared" si="2"/>
        <v>5.4412222222222226</v>
      </c>
      <c r="S13" s="13">
        <f t="shared" si="16"/>
        <v>7.2549629629629626</v>
      </c>
      <c r="T13" s="14">
        <v>2300</v>
      </c>
      <c r="U13" s="12">
        <f t="shared" si="3"/>
        <v>12.777777777777779</v>
      </c>
      <c r="V13" s="13">
        <f t="shared" si="4"/>
        <v>17.037037037037038</v>
      </c>
      <c r="W13" s="9">
        <v>546.36</v>
      </c>
      <c r="X13" s="12">
        <f t="shared" si="17"/>
        <v>3.0353333333333334</v>
      </c>
      <c r="Y13" s="13">
        <f t="shared" si="39"/>
        <v>4.0471111111111115</v>
      </c>
      <c r="Z13" s="14"/>
      <c r="AA13" s="15"/>
      <c r="AB13" s="15"/>
      <c r="AC13" s="15"/>
      <c r="AD13" s="15"/>
      <c r="AE13" s="10"/>
      <c r="AF13" s="9">
        <v>0</v>
      </c>
      <c r="AG13" s="12">
        <f t="shared" si="18"/>
        <v>0</v>
      </c>
      <c r="AH13" s="13">
        <f t="shared" ref="AH13:AH16" si="45">+AF13/C13</f>
        <v>0</v>
      </c>
      <c r="AI13" s="14">
        <v>266.54000000000002</v>
      </c>
      <c r="AJ13" s="15">
        <f t="shared" ref="AJ13:AJ16" si="46">+AI13*100/D13</f>
        <v>1.480777777777778</v>
      </c>
      <c r="AK13" s="10">
        <f t="shared" ref="AK13:AK16" si="47">+AI13/C13</f>
        <v>1.9743703703703706</v>
      </c>
      <c r="AL13" s="9">
        <v>562.36</v>
      </c>
      <c r="AM13" s="12">
        <f t="shared" si="19"/>
        <v>3.124222222222222</v>
      </c>
      <c r="AN13" s="12">
        <f t="shared" si="20"/>
        <v>4.1656296296296293</v>
      </c>
      <c r="AO13" s="16">
        <v>0</v>
      </c>
      <c r="AP13" s="14">
        <v>375.79</v>
      </c>
      <c r="AQ13" s="15">
        <f t="shared" si="40"/>
        <v>2.0877222222222223</v>
      </c>
      <c r="AR13" s="13">
        <f t="shared" si="21"/>
        <v>2.7836296296296297</v>
      </c>
      <c r="AS13" s="14">
        <v>722.15</v>
      </c>
      <c r="AT13" s="15">
        <f t="shared" ref="AT13:AT16" si="48">+AS13*100/D13</f>
        <v>4.0119444444444445</v>
      </c>
      <c r="AU13" s="10">
        <f t="shared" si="41"/>
        <v>5.3492592592592594</v>
      </c>
      <c r="AV13" s="9">
        <v>0</v>
      </c>
      <c r="AW13" s="15">
        <f t="shared" si="42"/>
        <v>0</v>
      </c>
      <c r="AX13" s="16">
        <f t="shared" si="43"/>
        <v>0</v>
      </c>
      <c r="AY13" s="14"/>
      <c r="AZ13" s="15"/>
      <c r="BA13" s="10"/>
      <c r="BB13" s="9">
        <v>282.33999999999997</v>
      </c>
      <c r="BC13" s="12">
        <f t="shared" ref="BC13:BC17" si="49">+BB13*100/D13</f>
        <v>1.5685555555555553</v>
      </c>
      <c r="BD13" s="16">
        <f t="shared" si="44"/>
        <v>2.0914074074074072</v>
      </c>
      <c r="BE13" s="14"/>
      <c r="BF13" s="15"/>
      <c r="BG13" s="10"/>
      <c r="BH13" s="9">
        <v>1509.03</v>
      </c>
      <c r="BI13" s="12">
        <f t="shared" si="9"/>
        <v>8.3834999999999997</v>
      </c>
      <c r="BJ13" s="13">
        <f t="shared" si="23"/>
        <v>11.177999999999999</v>
      </c>
    </row>
    <row r="14" spans="1:62" ht="54" customHeight="1">
      <c r="A14" s="45">
        <v>11</v>
      </c>
      <c r="B14" s="46" t="s">
        <v>37</v>
      </c>
      <c r="C14" s="47">
        <v>73</v>
      </c>
      <c r="D14" s="48">
        <v>17776.400000000001</v>
      </c>
      <c r="E14" s="49">
        <v>0</v>
      </c>
      <c r="F14" s="50">
        <f t="shared" si="10"/>
        <v>0</v>
      </c>
      <c r="G14" s="51">
        <f t="shared" si="11"/>
        <v>0</v>
      </c>
      <c r="H14" s="45">
        <v>1147.44</v>
      </c>
      <c r="I14" s="50">
        <f t="shared" si="12"/>
        <v>6.4548502508944434</v>
      </c>
      <c r="J14" s="17">
        <f t="shared" si="13"/>
        <v>15.718356164383563</v>
      </c>
      <c r="K14" s="49">
        <v>1154</v>
      </c>
      <c r="L14" s="50">
        <f t="shared" si="0"/>
        <v>6.4917531108660915</v>
      </c>
      <c r="M14" s="51">
        <f t="shared" si="38"/>
        <v>15.808219178082192</v>
      </c>
      <c r="N14" s="45">
        <v>1567.56</v>
      </c>
      <c r="O14" s="50">
        <f t="shared" si="1"/>
        <v>8.818208411151863</v>
      </c>
      <c r="P14" s="51">
        <f t="shared" si="15"/>
        <v>21.473424657534245</v>
      </c>
      <c r="Q14" s="45">
        <v>1260.95</v>
      </c>
      <c r="R14" s="50">
        <f t="shared" si="2"/>
        <v>7.0933934879953187</v>
      </c>
      <c r="S14" s="17">
        <f t="shared" si="16"/>
        <v>17.273287671232879</v>
      </c>
      <c r="T14" s="49">
        <v>0</v>
      </c>
      <c r="U14" s="50">
        <f t="shared" si="3"/>
        <v>0</v>
      </c>
      <c r="V14" s="17">
        <f t="shared" si="4"/>
        <v>0</v>
      </c>
      <c r="W14" s="45">
        <v>468.31</v>
      </c>
      <c r="X14" s="50">
        <f t="shared" si="17"/>
        <v>2.6344479197137778</v>
      </c>
      <c r="Y14" s="17">
        <f t="shared" si="39"/>
        <v>6.4152054794520552</v>
      </c>
      <c r="Z14" s="49"/>
      <c r="AA14" s="52"/>
      <c r="AB14" s="52"/>
      <c r="AC14" s="52"/>
      <c r="AD14" s="52"/>
      <c r="AE14" s="53"/>
      <c r="AF14" s="45">
        <v>0</v>
      </c>
      <c r="AG14" s="50">
        <f t="shared" si="18"/>
        <v>0</v>
      </c>
      <c r="AH14" s="17">
        <f t="shared" si="45"/>
        <v>0</v>
      </c>
      <c r="AI14" s="49">
        <v>702.33</v>
      </c>
      <c r="AJ14" s="52">
        <f t="shared" si="46"/>
        <v>3.9509124457145424</v>
      </c>
      <c r="AK14" s="53">
        <f t="shared" si="47"/>
        <v>9.6209589041095889</v>
      </c>
      <c r="AL14" s="45">
        <v>0</v>
      </c>
      <c r="AM14" s="50">
        <f t="shared" si="19"/>
        <v>0</v>
      </c>
      <c r="AN14" s="50">
        <f t="shared" si="20"/>
        <v>0</v>
      </c>
      <c r="AO14" s="47">
        <v>0</v>
      </c>
      <c r="AP14" s="49">
        <v>0</v>
      </c>
      <c r="AQ14" s="52" t="s">
        <v>43</v>
      </c>
      <c r="AR14" s="17">
        <f t="shared" si="21"/>
        <v>0</v>
      </c>
      <c r="AS14" s="49">
        <v>0</v>
      </c>
      <c r="AT14" s="52">
        <f t="shared" si="48"/>
        <v>0</v>
      </c>
      <c r="AU14" s="53">
        <f t="shared" si="41"/>
        <v>0</v>
      </c>
      <c r="AV14" s="45">
        <v>0</v>
      </c>
      <c r="AW14" s="52">
        <f t="shared" si="42"/>
        <v>0</v>
      </c>
      <c r="AX14" s="47">
        <f t="shared" si="43"/>
        <v>0</v>
      </c>
      <c r="AY14" s="49"/>
      <c r="AZ14" s="52"/>
      <c r="BA14" s="53"/>
      <c r="BB14" s="45">
        <v>0</v>
      </c>
      <c r="BC14" s="50">
        <f t="shared" si="49"/>
        <v>0</v>
      </c>
      <c r="BD14" s="47">
        <f t="shared" si="44"/>
        <v>0</v>
      </c>
      <c r="BE14" s="49"/>
      <c r="BF14" s="52"/>
      <c r="BG14" s="53"/>
      <c r="BH14" s="45">
        <v>1279.72</v>
      </c>
      <c r="BI14" s="50">
        <f t="shared" si="9"/>
        <v>7.1989829211763903</v>
      </c>
      <c r="BJ14" s="17">
        <f t="shared" si="23"/>
        <v>17.53041095890411</v>
      </c>
    </row>
    <row r="15" spans="1:62" ht="54" customHeight="1">
      <c r="A15" s="31">
        <v>12</v>
      </c>
      <c r="B15" s="32" t="s">
        <v>38</v>
      </c>
      <c r="C15" s="33">
        <v>606</v>
      </c>
      <c r="D15" s="34">
        <v>0</v>
      </c>
      <c r="E15" s="35">
        <v>0</v>
      </c>
      <c r="F15" s="12" t="e">
        <f t="shared" si="10"/>
        <v>#DIV/0!</v>
      </c>
      <c r="G15" s="22">
        <f t="shared" si="11"/>
        <v>0</v>
      </c>
      <c r="H15" s="31">
        <v>1202.8</v>
      </c>
      <c r="I15" s="12" t="e">
        <f t="shared" si="12"/>
        <v>#DIV/0!</v>
      </c>
      <c r="J15" s="13">
        <f t="shared" si="13"/>
        <v>1.9848184818481847</v>
      </c>
      <c r="K15" s="35">
        <v>0</v>
      </c>
      <c r="L15" s="12" t="e">
        <f t="shared" si="0"/>
        <v>#DIV/0!</v>
      </c>
      <c r="M15" s="22">
        <f t="shared" si="38"/>
        <v>0</v>
      </c>
      <c r="N15" s="31">
        <v>711.48</v>
      </c>
      <c r="O15" s="12" t="e">
        <f t="shared" si="1"/>
        <v>#DIV/0!</v>
      </c>
      <c r="P15" s="22">
        <f t="shared" si="15"/>
        <v>1.174059405940594</v>
      </c>
      <c r="Q15" s="31">
        <v>367.94</v>
      </c>
      <c r="R15" s="12" t="e">
        <f t="shared" si="2"/>
        <v>#DIV/0!</v>
      </c>
      <c r="S15" s="13">
        <f t="shared" si="16"/>
        <v>0.60716171617161718</v>
      </c>
      <c r="T15" s="35">
        <v>0</v>
      </c>
      <c r="U15" s="12" t="e">
        <f t="shared" si="3"/>
        <v>#DIV/0!</v>
      </c>
      <c r="V15" s="13">
        <f t="shared" si="4"/>
        <v>0</v>
      </c>
      <c r="W15" s="31">
        <v>0</v>
      </c>
      <c r="X15" s="12" t="e">
        <f t="shared" si="17"/>
        <v>#DIV/0!</v>
      </c>
      <c r="Y15" s="13">
        <f t="shared" si="39"/>
        <v>0</v>
      </c>
      <c r="Z15" s="35"/>
      <c r="AA15" s="36"/>
      <c r="AB15" s="36"/>
      <c r="AC15" s="36"/>
      <c r="AD15" s="36"/>
      <c r="AE15" s="37"/>
      <c r="AF15" s="31">
        <v>0</v>
      </c>
      <c r="AG15" s="12" t="e">
        <f t="shared" si="18"/>
        <v>#DIV/0!</v>
      </c>
      <c r="AH15" s="13">
        <f t="shared" si="45"/>
        <v>0</v>
      </c>
      <c r="AI15" s="35">
        <v>914.05</v>
      </c>
      <c r="AJ15" s="15" t="e">
        <f t="shared" si="46"/>
        <v>#DIV/0!</v>
      </c>
      <c r="AK15" s="10">
        <f t="shared" si="47"/>
        <v>1.5083333333333333</v>
      </c>
      <c r="AL15" s="31">
        <v>0</v>
      </c>
      <c r="AM15" s="12" t="e">
        <f t="shared" si="19"/>
        <v>#DIV/0!</v>
      </c>
      <c r="AN15" s="12">
        <f t="shared" si="20"/>
        <v>0</v>
      </c>
      <c r="AO15" s="33">
        <v>0</v>
      </c>
      <c r="AP15" s="35">
        <v>455.71</v>
      </c>
      <c r="AQ15" s="15" t="e">
        <f t="shared" si="40"/>
        <v>#DIV/0!</v>
      </c>
      <c r="AR15" s="13">
        <f t="shared" si="21"/>
        <v>0.75199669966996696</v>
      </c>
      <c r="AS15" s="35">
        <v>0</v>
      </c>
      <c r="AT15" s="15" t="e">
        <f t="shared" si="48"/>
        <v>#DIV/0!</v>
      </c>
      <c r="AU15" s="10">
        <f t="shared" si="41"/>
        <v>0</v>
      </c>
      <c r="AV15" s="31">
        <v>749.8</v>
      </c>
      <c r="AW15" s="15" t="e">
        <f t="shared" si="42"/>
        <v>#DIV/0!</v>
      </c>
      <c r="AX15" s="16">
        <f t="shared" si="43"/>
        <v>1.2372937293729371</v>
      </c>
      <c r="AY15" s="35"/>
      <c r="AZ15" s="36"/>
      <c r="BA15" s="37"/>
      <c r="BB15" s="31">
        <v>209.75</v>
      </c>
      <c r="BC15" s="12" t="e">
        <f t="shared" si="49"/>
        <v>#DIV/0!</v>
      </c>
      <c r="BD15" s="16">
        <f t="shared" si="44"/>
        <v>0.34612211221122113</v>
      </c>
      <c r="BE15" s="35"/>
      <c r="BF15" s="36"/>
      <c r="BG15" s="37"/>
      <c r="BH15" s="31">
        <v>0</v>
      </c>
      <c r="BI15" s="12" t="e">
        <f t="shared" si="9"/>
        <v>#DIV/0!</v>
      </c>
      <c r="BJ15" s="13">
        <f t="shared" si="23"/>
        <v>0</v>
      </c>
    </row>
    <row r="16" spans="1:62" ht="54" customHeight="1">
      <c r="A16" s="45">
        <v>13</v>
      </c>
      <c r="B16" s="46" t="s">
        <v>39</v>
      </c>
      <c r="C16" s="47">
        <v>128</v>
      </c>
      <c r="D16" s="48">
        <v>0</v>
      </c>
      <c r="E16" s="49">
        <v>0</v>
      </c>
      <c r="F16" s="50" t="e">
        <f t="shared" si="10"/>
        <v>#DIV/0!</v>
      </c>
      <c r="G16" s="51">
        <f t="shared" si="11"/>
        <v>0</v>
      </c>
      <c r="H16" s="45">
        <v>0</v>
      </c>
      <c r="I16" s="50" t="e">
        <f t="shared" si="12"/>
        <v>#DIV/0!</v>
      </c>
      <c r="J16" s="17">
        <f t="shared" si="13"/>
        <v>0</v>
      </c>
      <c r="K16" s="49">
        <v>0</v>
      </c>
      <c r="L16" s="50" t="e">
        <f t="shared" si="0"/>
        <v>#DIV/0!</v>
      </c>
      <c r="M16" s="51">
        <f t="shared" si="38"/>
        <v>0</v>
      </c>
      <c r="N16" s="45">
        <v>0</v>
      </c>
      <c r="O16" s="50" t="e">
        <f t="shared" si="1"/>
        <v>#DIV/0!</v>
      </c>
      <c r="P16" s="51">
        <f t="shared" si="15"/>
        <v>0</v>
      </c>
      <c r="Q16" s="45">
        <v>0</v>
      </c>
      <c r="R16" s="50" t="e">
        <f t="shared" si="2"/>
        <v>#DIV/0!</v>
      </c>
      <c r="S16" s="17">
        <f t="shared" si="16"/>
        <v>0</v>
      </c>
      <c r="T16" s="49">
        <v>0</v>
      </c>
      <c r="U16" s="50" t="e">
        <f t="shared" si="3"/>
        <v>#DIV/0!</v>
      </c>
      <c r="V16" s="17">
        <f t="shared" si="4"/>
        <v>0</v>
      </c>
      <c r="W16" s="45"/>
      <c r="X16" s="50" t="e">
        <f t="shared" si="17"/>
        <v>#DIV/0!</v>
      </c>
      <c r="Y16" s="50">
        <f t="shared" si="39"/>
        <v>0</v>
      </c>
      <c r="Z16" s="52"/>
      <c r="AA16" s="52"/>
      <c r="AB16" s="52"/>
      <c r="AC16" s="52"/>
      <c r="AD16" s="52"/>
      <c r="AE16" s="53"/>
      <c r="AF16" s="45">
        <v>0</v>
      </c>
      <c r="AG16" s="50" t="e">
        <f t="shared" si="18"/>
        <v>#DIV/0!</v>
      </c>
      <c r="AH16" s="17">
        <f t="shared" si="45"/>
        <v>0</v>
      </c>
      <c r="AI16" s="49">
        <v>0</v>
      </c>
      <c r="AJ16" s="52" t="e">
        <f t="shared" si="46"/>
        <v>#DIV/0!</v>
      </c>
      <c r="AK16" s="53">
        <f t="shared" si="47"/>
        <v>0</v>
      </c>
      <c r="AL16" s="45">
        <v>0</v>
      </c>
      <c r="AM16" s="50" t="e">
        <f t="shared" si="19"/>
        <v>#DIV/0!</v>
      </c>
      <c r="AN16" s="50">
        <f t="shared" si="20"/>
        <v>0</v>
      </c>
      <c r="AO16" s="47">
        <v>0</v>
      </c>
      <c r="AP16" s="49">
        <v>0</v>
      </c>
      <c r="AQ16" s="52" t="e">
        <f t="shared" si="40"/>
        <v>#DIV/0!</v>
      </c>
      <c r="AR16" s="17">
        <f t="shared" si="21"/>
        <v>0</v>
      </c>
      <c r="AS16" s="49">
        <v>0</v>
      </c>
      <c r="AT16" s="52" t="e">
        <f t="shared" si="48"/>
        <v>#DIV/0!</v>
      </c>
      <c r="AU16" s="53">
        <f t="shared" si="41"/>
        <v>0</v>
      </c>
      <c r="AV16" s="45">
        <v>0</v>
      </c>
      <c r="AW16" s="52" t="e">
        <f t="shared" si="42"/>
        <v>#DIV/0!</v>
      </c>
      <c r="AX16" s="52">
        <f t="shared" si="43"/>
        <v>0</v>
      </c>
      <c r="AY16" s="52"/>
      <c r="AZ16" s="52"/>
      <c r="BA16" s="53"/>
      <c r="BB16" s="45">
        <v>0</v>
      </c>
      <c r="BC16" s="50" t="e">
        <f t="shared" si="49"/>
        <v>#DIV/0!</v>
      </c>
      <c r="BD16" s="47">
        <f t="shared" si="44"/>
        <v>0</v>
      </c>
      <c r="BE16" s="49"/>
      <c r="BF16" s="52"/>
      <c r="BG16" s="52"/>
      <c r="BH16" s="52">
        <v>0</v>
      </c>
      <c r="BI16" s="50" t="e">
        <f t="shared" si="9"/>
        <v>#DIV/0!</v>
      </c>
      <c r="BJ16" s="17">
        <f t="shared" si="23"/>
        <v>0</v>
      </c>
    </row>
    <row r="17" spans="1:62" s="30" customFormat="1" ht="54" customHeight="1" thickBot="1">
      <c r="A17" s="38">
        <v>14</v>
      </c>
      <c r="B17" s="39" t="s">
        <v>41</v>
      </c>
      <c r="C17" s="40">
        <v>114</v>
      </c>
      <c r="D17" s="41">
        <v>0</v>
      </c>
      <c r="E17" s="42">
        <v>0</v>
      </c>
      <c r="F17" s="43">
        <v>0</v>
      </c>
      <c r="G17" s="44">
        <v>0</v>
      </c>
      <c r="H17" s="38">
        <v>0</v>
      </c>
      <c r="I17" s="43">
        <v>0</v>
      </c>
      <c r="J17" s="40">
        <v>0</v>
      </c>
      <c r="K17" s="42">
        <v>1701</v>
      </c>
      <c r="L17" s="43">
        <v>0</v>
      </c>
      <c r="M17" s="44">
        <v>0</v>
      </c>
      <c r="N17" s="38">
        <v>1528.8</v>
      </c>
      <c r="O17" s="43">
        <v>0</v>
      </c>
      <c r="P17" s="44">
        <v>0</v>
      </c>
      <c r="Q17" s="38">
        <v>0</v>
      </c>
      <c r="R17" s="43" t="e">
        <f t="shared" si="2"/>
        <v>#DIV/0!</v>
      </c>
      <c r="S17" s="40">
        <v>0</v>
      </c>
      <c r="T17" s="42">
        <v>2021.68</v>
      </c>
      <c r="U17" s="43">
        <v>0</v>
      </c>
      <c r="V17" s="40">
        <v>0</v>
      </c>
      <c r="W17" s="38">
        <v>543.75</v>
      </c>
      <c r="X17" s="43">
        <v>0</v>
      </c>
      <c r="Y17" s="43">
        <v>0</v>
      </c>
      <c r="Z17" s="43"/>
      <c r="AA17" s="43"/>
      <c r="AB17" s="43"/>
      <c r="AC17" s="43"/>
      <c r="AD17" s="43"/>
      <c r="AE17" s="44"/>
      <c r="AF17" s="38">
        <v>2368</v>
      </c>
      <c r="AG17" s="43" t="e">
        <f t="shared" si="18"/>
        <v>#DIV/0!</v>
      </c>
      <c r="AH17" s="40">
        <v>0</v>
      </c>
      <c r="AI17" s="42">
        <v>586.08000000000004</v>
      </c>
      <c r="AJ17" s="43">
        <v>0</v>
      </c>
      <c r="AK17" s="44">
        <v>0</v>
      </c>
      <c r="AL17" s="38">
        <v>0</v>
      </c>
      <c r="AM17" s="43">
        <v>0</v>
      </c>
      <c r="AN17" s="43">
        <f t="shared" si="20"/>
        <v>0</v>
      </c>
      <c r="AO17" s="40">
        <v>0</v>
      </c>
      <c r="AP17" s="42">
        <v>391.68</v>
      </c>
      <c r="AQ17" s="43">
        <v>0</v>
      </c>
      <c r="AR17" s="40">
        <v>0</v>
      </c>
      <c r="AS17" s="42">
        <v>672</v>
      </c>
      <c r="AT17" s="43">
        <v>0</v>
      </c>
      <c r="AU17" s="44">
        <v>0</v>
      </c>
      <c r="AV17" s="38">
        <v>373.5</v>
      </c>
      <c r="AW17" s="43">
        <v>0</v>
      </c>
      <c r="AX17" s="43">
        <v>0</v>
      </c>
      <c r="AY17" s="43"/>
      <c r="AZ17" s="43"/>
      <c r="BA17" s="44"/>
      <c r="BB17" s="38">
        <v>0</v>
      </c>
      <c r="BC17" s="43" t="e">
        <f t="shared" si="49"/>
        <v>#DIV/0!</v>
      </c>
      <c r="BD17" s="40">
        <v>0</v>
      </c>
      <c r="BE17" s="42"/>
      <c r="BF17" s="43"/>
      <c r="BG17" s="43"/>
      <c r="BH17" s="43">
        <v>0</v>
      </c>
      <c r="BI17" s="43" t="e">
        <f t="shared" si="9"/>
        <v>#DIV/0!</v>
      </c>
      <c r="BJ17" s="40">
        <v>0</v>
      </c>
    </row>
  </sheetData>
  <mergeCells count="24">
    <mergeCell ref="AI2:AK2"/>
    <mergeCell ref="A1:BJ1"/>
    <mergeCell ref="A2:A3"/>
    <mergeCell ref="B2:B3"/>
    <mergeCell ref="C2:C3"/>
    <mergeCell ref="D2:D3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BE2:BG2"/>
    <mergeCell ref="BH2:BJ2"/>
    <mergeCell ref="AL2:AO2"/>
    <mergeCell ref="AP2:AR2"/>
    <mergeCell ref="AS2:AU2"/>
    <mergeCell ref="AV2:AX2"/>
    <mergeCell ref="AY2:BA2"/>
    <mergeCell ref="BB2:B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C.H Ideal allocations</vt:lpstr>
      <vt:lpstr>Club House Areas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2018-10-01T07:07:21Z</dcterms:modified>
</cp:coreProperties>
</file>