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1015" windowHeight="99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4" i="3"/>
  <c r="B15"/>
  <c r="F6"/>
  <c r="F10" s="1"/>
  <c r="E6"/>
  <c r="E10" s="1"/>
  <c r="D6"/>
  <c r="D10" s="1"/>
  <c r="C6"/>
  <c r="C10" s="1"/>
  <c r="F5"/>
  <c r="F7" s="1"/>
  <c r="E5"/>
  <c r="E7" s="1"/>
  <c r="D5"/>
  <c r="D7" s="1"/>
  <c r="C5"/>
  <c r="C7" s="1"/>
  <c r="B18" i="2"/>
  <c r="B15"/>
  <c r="D15"/>
  <c r="E15"/>
  <c r="F15"/>
  <c r="C15"/>
  <c r="D10"/>
  <c r="E10"/>
  <c r="F10"/>
  <c r="C10"/>
  <c r="F14"/>
  <c r="D9"/>
  <c r="E9"/>
  <c r="F9"/>
  <c r="C9"/>
  <c r="F8"/>
  <c r="D8"/>
  <c r="E8"/>
  <c r="C8"/>
  <c r="D7"/>
  <c r="E7"/>
  <c r="F7"/>
  <c r="C7"/>
  <c r="F6"/>
  <c r="E6"/>
  <c r="D6"/>
  <c r="C6"/>
  <c r="F5"/>
  <c r="E5"/>
  <c r="D5"/>
  <c r="C5"/>
  <c r="C13" i="1"/>
  <c r="C12"/>
  <c r="C11"/>
  <c r="E11"/>
  <c r="D11" s="1"/>
  <c r="D12" s="1"/>
  <c r="E12"/>
  <c r="E10"/>
  <c r="B12"/>
  <c r="B13"/>
  <c r="B11"/>
  <c r="B10"/>
  <c r="C10"/>
  <c r="E4"/>
  <c r="E5"/>
  <c r="E6"/>
  <c r="E3"/>
  <c r="H4"/>
  <c r="H5"/>
  <c r="H6"/>
  <c r="H3"/>
  <c r="G4"/>
  <c r="G5"/>
  <c r="G6"/>
  <c r="G3"/>
  <c r="D4"/>
  <c r="D5"/>
  <c r="D6"/>
  <c r="D3"/>
  <c r="D10"/>
  <c r="D8" i="3" l="1"/>
  <c r="D9" s="1"/>
  <c r="D15" s="1"/>
  <c r="F8"/>
  <c r="F9" s="1"/>
  <c r="F15" s="1"/>
  <c r="C8"/>
  <c r="C9" s="1"/>
  <c r="C15" s="1"/>
  <c r="E8"/>
  <c r="E9" s="1"/>
  <c r="E15" s="1"/>
  <c r="B18" l="1"/>
</calcChain>
</file>

<file path=xl/sharedStrings.xml><?xml version="1.0" encoding="utf-8"?>
<sst xmlns="http://schemas.openxmlformats.org/spreadsheetml/2006/main" count="49" uniqueCount="25">
  <si>
    <t>Ingresos Afectos a Impuestos</t>
  </si>
  <si>
    <t>Año</t>
  </si>
  <si>
    <t>Unidades Demandadas</t>
  </si>
  <si>
    <t>Maquina Grande</t>
  </si>
  <si>
    <t>Costo Fijo</t>
  </si>
  <si>
    <t>Costo Variable ($3)</t>
  </si>
  <si>
    <t>Maquina Pequeña</t>
  </si>
  <si>
    <t>Costo Variable ($3.1)</t>
  </si>
  <si>
    <t>Costo Total</t>
  </si>
  <si>
    <t>Valor Libro</t>
  </si>
  <si>
    <t>Amortización</t>
  </si>
  <si>
    <t>Venta Maquina A</t>
  </si>
  <si>
    <t>Egresos Afectos a Impuestos</t>
  </si>
  <si>
    <t>Costos de Produccion</t>
  </si>
  <si>
    <t>Gastos no Desembolsables</t>
  </si>
  <si>
    <t>Utilidad Neta antes de Impuestos</t>
  </si>
  <si>
    <t>Impuestos</t>
  </si>
  <si>
    <t>Utilidad Neta</t>
  </si>
  <si>
    <t>Ajuste por gasto no desembolsables</t>
  </si>
  <si>
    <t>Egresos no afectos a impuestos</t>
  </si>
  <si>
    <t>Compra Maquina A</t>
  </si>
  <si>
    <t>Ingresos no Afectos a Impuestos</t>
  </si>
  <si>
    <t>Flujo de Fondos</t>
  </si>
  <si>
    <t>VAN</t>
  </si>
  <si>
    <t>Tasa de Descuento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</si>
</sst>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44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4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A21" sqref="A21:A22"/>
    </sheetView>
  </sheetViews>
  <sheetFormatPr defaultRowHeight="15"/>
  <cols>
    <col min="1" max="1" width="27.28515625" bestFit="1" customWidth="1"/>
    <col min="2" max="2" width="21.5703125" bestFit="1" customWidth="1"/>
    <col min="3" max="3" width="17.5703125" customWidth="1"/>
    <col min="4" max="4" width="18" bestFit="1" customWidth="1"/>
    <col min="5" max="5" width="18" customWidth="1"/>
    <col min="6" max="6" width="17.5703125" customWidth="1"/>
    <col min="7" max="7" width="19.5703125" bestFit="1" customWidth="1"/>
    <col min="8" max="8" width="18" customWidth="1"/>
  </cols>
  <sheetData>
    <row r="1" spans="1:8">
      <c r="C1" s="8" t="s">
        <v>3</v>
      </c>
      <c r="D1" s="8"/>
      <c r="E1" s="8"/>
      <c r="F1" s="8" t="s">
        <v>6</v>
      </c>
      <c r="G1" s="8"/>
      <c r="H1" s="8"/>
    </row>
    <row r="2" spans="1:8">
      <c r="A2" s="3" t="s">
        <v>1</v>
      </c>
      <c r="B2" t="s">
        <v>2</v>
      </c>
      <c r="C2" t="s">
        <v>4</v>
      </c>
      <c r="D2" t="s">
        <v>5</v>
      </c>
      <c r="E2" t="s">
        <v>8</v>
      </c>
      <c r="F2" t="s">
        <v>4</v>
      </c>
      <c r="G2" t="s">
        <v>7</v>
      </c>
      <c r="H2" t="s">
        <v>8</v>
      </c>
    </row>
    <row r="3" spans="1:8">
      <c r="A3" s="3">
        <v>1</v>
      </c>
      <c r="B3">
        <v>360000</v>
      </c>
      <c r="C3" s="1">
        <v>4000000</v>
      </c>
      <c r="D3" s="1">
        <f>3*B3</f>
        <v>1080000</v>
      </c>
      <c r="E3" s="1">
        <f>SUM(C3:D3)</f>
        <v>5080000</v>
      </c>
      <c r="F3" s="1">
        <v>2400000</v>
      </c>
      <c r="G3" s="1">
        <f>3.1*B3</f>
        <v>1116000</v>
      </c>
      <c r="H3" s="1">
        <f>SUM(F3:G3)</f>
        <v>3516000</v>
      </c>
    </row>
    <row r="4" spans="1:8">
      <c r="A4" s="3">
        <v>2</v>
      </c>
      <c r="B4">
        <v>540000</v>
      </c>
      <c r="C4" s="1">
        <v>4000000</v>
      </c>
      <c r="D4" s="1">
        <f t="shared" ref="D4:D6" si="0">3*B4</f>
        <v>1620000</v>
      </c>
      <c r="E4" s="1">
        <f t="shared" ref="E4:E6" si="1">SUM(C4:D4)</f>
        <v>5620000</v>
      </c>
      <c r="F4" s="1">
        <v>2400000</v>
      </c>
      <c r="G4" s="1">
        <f t="shared" ref="G4:G6" si="2">3.1*B4</f>
        <v>1674000</v>
      </c>
      <c r="H4" s="1">
        <f t="shared" ref="H4:H6" si="3">SUM(F4:G4)</f>
        <v>4074000</v>
      </c>
    </row>
    <row r="5" spans="1:8">
      <c r="A5" s="3">
        <v>3</v>
      </c>
      <c r="B5">
        <v>900000</v>
      </c>
      <c r="C5" s="1">
        <v>4000000</v>
      </c>
      <c r="D5" s="1">
        <f t="shared" si="0"/>
        <v>2700000</v>
      </c>
      <c r="E5" s="1">
        <f t="shared" si="1"/>
        <v>6700000</v>
      </c>
      <c r="F5" s="1">
        <v>2400000</v>
      </c>
      <c r="G5" s="1">
        <f t="shared" si="2"/>
        <v>2790000</v>
      </c>
      <c r="H5" s="1">
        <f t="shared" si="3"/>
        <v>5190000</v>
      </c>
    </row>
    <row r="6" spans="1:8">
      <c r="A6" s="3">
        <v>4</v>
      </c>
      <c r="B6">
        <v>1440000</v>
      </c>
      <c r="C6" s="1">
        <v>4000000</v>
      </c>
      <c r="D6" s="1">
        <f t="shared" si="0"/>
        <v>4320000</v>
      </c>
      <c r="E6" s="1">
        <f t="shared" si="1"/>
        <v>8320000</v>
      </c>
      <c r="F6" s="1">
        <v>4800000</v>
      </c>
      <c r="G6" s="1">
        <f t="shared" si="2"/>
        <v>4464000</v>
      </c>
      <c r="H6" s="1">
        <f t="shared" si="3"/>
        <v>9264000</v>
      </c>
    </row>
    <row r="7" spans="1:8">
      <c r="A7" s="3"/>
    </row>
    <row r="8" spans="1:8">
      <c r="A8" s="3"/>
      <c r="B8" t="s">
        <v>3</v>
      </c>
      <c r="D8" t="s">
        <v>6</v>
      </c>
    </row>
    <row r="9" spans="1:8">
      <c r="A9" s="3" t="s">
        <v>1</v>
      </c>
      <c r="B9" t="s">
        <v>9</v>
      </c>
      <c r="C9" t="s">
        <v>10</v>
      </c>
      <c r="D9" t="s">
        <v>9</v>
      </c>
      <c r="E9" t="s">
        <v>10</v>
      </c>
    </row>
    <row r="10" spans="1:8">
      <c r="A10" s="3">
        <v>1</v>
      </c>
      <c r="B10" s="2">
        <f>25000000-C10</f>
        <v>20833333.333333332</v>
      </c>
      <c r="C10" s="1">
        <f>25000000/6</f>
        <v>4166666.6666666665</v>
      </c>
      <c r="D10" s="1">
        <f>10000000-E10</f>
        <v>6666666.666666666</v>
      </c>
      <c r="E10" s="1">
        <f>10000000/3</f>
        <v>3333333.3333333335</v>
      </c>
    </row>
    <row r="11" spans="1:8">
      <c r="A11" s="3">
        <v>2</v>
      </c>
      <c r="B11" s="2">
        <f>B10-C11</f>
        <v>16666666.666666666</v>
      </c>
      <c r="C11" s="1">
        <f>25000000/6</f>
        <v>4166666.6666666665</v>
      </c>
      <c r="D11" s="1">
        <f>D10-E11</f>
        <v>3333333.3333333326</v>
      </c>
      <c r="E11" s="1">
        <f t="shared" ref="E11:E12" si="4">10000000/3</f>
        <v>3333333.3333333335</v>
      </c>
    </row>
    <row r="12" spans="1:8">
      <c r="A12" s="3">
        <v>3</v>
      </c>
      <c r="B12" s="2">
        <f t="shared" ref="B12:B13" si="5">B11-C12</f>
        <v>12500000</v>
      </c>
      <c r="C12" s="1">
        <f>25000000/6</f>
        <v>4166666.6666666665</v>
      </c>
      <c r="D12" s="1">
        <f>D11-E12</f>
        <v>0</v>
      </c>
      <c r="E12" s="1">
        <f t="shared" si="4"/>
        <v>3333333.3333333335</v>
      </c>
    </row>
    <row r="13" spans="1:8">
      <c r="A13" s="3">
        <v>4</v>
      </c>
      <c r="B13" s="2">
        <f t="shared" si="5"/>
        <v>8333333.333333334</v>
      </c>
      <c r="C13" s="1">
        <f>25000000/6</f>
        <v>4166666.6666666665</v>
      </c>
      <c r="D13" s="1"/>
      <c r="E13" s="1"/>
    </row>
    <row r="14" spans="1:8">
      <c r="C14" s="1"/>
    </row>
  </sheetData>
  <mergeCells count="2">
    <mergeCell ref="C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sqref="A1:F18"/>
    </sheetView>
  </sheetViews>
  <sheetFormatPr defaultRowHeight="15"/>
  <cols>
    <col min="1" max="1" width="33.5703125" bestFit="1" customWidth="1"/>
    <col min="2" max="6" width="18.28515625" style="4" customWidth="1"/>
  </cols>
  <sheetData>
    <row r="1" spans="1:6">
      <c r="B1" s="5">
        <v>0</v>
      </c>
      <c r="C1" s="5">
        <v>1</v>
      </c>
      <c r="D1" s="5">
        <v>2</v>
      </c>
      <c r="E1" s="5">
        <v>3</v>
      </c>
      <c r="F1" s="5">
        <v>4</v>
      </c>
    </row>
    <row r="2" spans="1:6">
      <c r="A2" t="s">
        <v>0</v>
      </c>
    </row>
    <row r="3" spans="1:6">
      <c r="A3" t="s">
        <v>11</v>
      </c>
      <c r="F3" s="4">
        <v>2500000</v>
      </c>
    </row>
    <row r="4" spans="1:6">
      <c r="A4" t="s">
        <v>12</v>
      </c>
    </row>
    <row r="5" spans="1:6">
      <c r="A5" t="s">
        <v>13</v>
      </c>
      <c r="C5" s="4">
        <f>Sheet1!E3</f>
        <v>5080000</v>
      </c>
      <c r="D5" s="4">
        <f>Sheet1!E4</f>
        <v>5620000</v>
      </c>
      <c r="E5" s="4">
        <f>Sheet1!E5</f>
        <v>6700000</v>
      </c>
      <c r="F5" s="4">
        <f>Sheet1!E6</f>
        <v>8320000</v>
      </c>
    </row>
    <row r="6" spans="1:6">
      <c r="A6" t="s">
        <v>14</v>
      </c>
      <c r="C6" s="4">
        <f>Sheet1!C10</f>
        <v>4166666.6666666665</v>
      </c>
      <c r="D6" s="4">
        <f>Sheet1!C11</f>
        <v>4166666.6666666665</v>
      </c>
      <c r="E6" s="4">
        <f>Sheet1!C12</f>
        <v>4166666.6666666665</v>
      </c>
      <c r="F6" s="4">
        <f>Sheet1!C13</f>
        <v>4166666.6666666665</v>
      </c>
    </row>
    <row r="7" spans="1:6">
      <c r="A7" t="s">
        <v>15</v>
      </c>
      <c r="C7" s="4">
        <f>C3-C5-C6</f>
        <v>-9246666.666666666</v>
      </c>
      <c r="D7" s="4">
        <f>D3-D5-D6</f>
        <v>-9786666.666666666</v>
      </c>
      <c r="E7" s="4">
        <f t="shared" ref="E7:F7" si="0">E3-E5-E6</f>
        <v>-10866666.666666666</v>
      </c>
      <c r="F7" s="4">
        <f t="shared" si="0"/>
        <v>-9986666.666666666</v>
      </c>
    </row>
    <row r="8" spans="1:6">
      <c r="A8" t="s">
        <v>16</v>
      </c>
      <c r="C8" s="4">
        <f>C7*35/100</f>
        <v>-3236333.333333333</v>
      </c>
      <c r="D8" s="4">
        <f t="shared" ref="D8:F8" si="1">D7*35/100</f>
        <v>-3425333.333333333</v>
      </c>
      <c r="E8" s="4">
        <f t="shared" si="1"/>
        <v>-3803333.333333333</v>
      </c>
      <c r="F8" s="4">
        <f t="shared" si="1"/>
        <v>-3495333.333333333</v>
      </c>
    </row>
    <row r="9" spans="1:6">
      <c r="A9" t="s">
        <v>17</v>
      </c>
      <c r="C9" s="4">
        <f>C7-C8</f>
        <v>-6010333.333333333</v>
      </c>
      <c r="D9" s="4">
        <f t="shared" ref="D9:F9" si="2">D7-D8</f>
        <v>-6361333.333333333</v>
      </c>
      <c r="E9" s="4">
        <f t="shared" si="2"/>
        <v>-7063333.333333333</v>
      </c>
      <c r="F9" s="4">
        <f t="shared" si="2"/>
        <v>-6491333.333333333</v>
      </c>
    </row>
    <row r="10" spans="1:6">
      <c r="A10" t="s">
        <v>18</v>
      </c>
      <c r="C10" s="4">
        <f>C6</f>
        <v>4166666.6666666665</v>
      </c>
      <c r="D10" s="4">
        <f t="shared" ref="D10:F10" si="3">D6</f>
        <v>4166666.6666666665</v>
      </c>
      <c r="E10" s="4">
        <f t="shared" si="3"/>
        <v>4166666.6666666665</v>
      </c>
      <c r="F10" s="4">
        <f t="shared" si="3"/>
        <v>4166666.6666666665</v>
      </c>
    </row>
    <row r="11" spans="1:6">
      <c r="A11" t="s">
        <v>19</v>
      </c>
    </row>
    <row r="12" spans="1:6">
      <c r="A12" t="s">
        <v>20</v>
      </c>
      <c r="B12" s="4">
        <v>25000000</v>
      </c>
    </row>
    <row r="13" spans="1:6">
      <c r="A13" t="s">
        <v>21</v>
      </c>
    </row>
    <row r="14" spans="1:6">
      <c r="A14" t="s">
        <v>11</v>
      </c>
      <c r="F14" s="4">
        <f>Sheet1!B13</f>
        <v>8333333.333333334</v>
      </c>
    </row>
    <row r="15" spans="1:6">
      <c r="A15" t="s">
        <v>22</v>
      </c>
      <c r="B15" s="4">
        <f>B9+B10-B12+B14</f>
        <v>-25000000</v>
      </c>
      <c r="C15" s="4">
        <f>C9+C10-C12+C14</f>
        <v>-1843666.6666666665</v>
      </c>
      <c r="D15" s="4">
        <f t="shared" ref="D15:F15" si="4">D9+D10-D12+D14</f>
        <v>-2194666.6666666665</v>
      </c>
      <c r="E15" s="4">
        <f t="shared" si="4"/>
        <v>-2896666.6666666665</v>
      </c>
      <c r="F15" s="4">
        <f t="shared" si="4"/>
        <v>6008666.6666666679</v>
      </c>
    </row>
    <row r="17" spans="1:2">
      <c r="A17" s="3" t="s">
        <v>24</v>
      </c>
      <c r="B17" s="6">
        <v>0.1</v>
      </c>
    </row>
    <row r="18" spans="1:2">
      <c r="A18" s="3" t="s">
        <v>23</v>
      </c>
      <c r="B18" s="7">
        <f>B15+NPV(B17,C15:F15)</f>
        <v>-26562143.068551783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8"/>
  <sheetViews>
    <sheetView topLeftCell="A392" workbookViewId="0">
      <selection activeCell="B678" sqref="B678"/>
    </sheetView>
  </sheetViews>
  <sheetFormatPr defaultRowHeight="15"/>
  <cols>
    <col min="1" max="1" width="33.5703125" bestFit="1" customWidth="1"/>
    <col min="2" max="6" width="18" customWidth="1"/>
  </cols>
  <sheetData>
    <row r="1" spans="1:6">
      <c r="B1" s="5">
        <v>0</v>
      </c>
      <c r="C1" s="5">
        <v>1</v>
      </c>
      <c r="D1" s="5">
        <v>2</v>
      </c>
      <c r="E1" s="5">
        <v>3</v>
      </c>
      <c r="F1" s="5">
        <v>4</v>
      </c>
    </row>
    <row r="2" spans="1:6">
      <c r="A2" t="s">
        <v>0</v>
      </c>
      <c r="B2" s="4"/>
      <c r="C2" s="4"/>
      <c r="D2" s="4"/>
      <c r="E2" s="4"/>
      <c r="F2" s="4"/>
    </row>
    <row r="3" spans="1:6">
      <c r="A3" t="s">
        <v>11</v>
      </c>
      <c r="B3" s="4"/>
      <c r="C3" s="4"/>
      <c r="D3" s="4"/>
      <c r="E3" s="4"/>
      <c r="F3" s="4">
        <v>2500000</v>
      </c>
    </row>
    <row r="4" spans="1:6">
      <c r="A4" t="s">
        <v>12</v>
      </c>
      <c r="B4" s="4"/>
      <c r="C4" s="4"/>
      <c r="D4" s="4"/>
      <c r="E4" s="4"/>
      <c r="F4" s="4"/>
    </row>
    <row r="5" spans="1:6">
      <c r="A5" t="s">
        <v>13</v>
      </c>
      <c r="B5" s="4"/>
      <c r="C5" s="4">
        <f>Sheet1!E3</f>
        <v>5080000</v>
      </c>
      <c r="D5" s="4">
        <f>Sheet1!E4</f>
        <v>5620000</v>
      </c>
      <c r="E5" s="4">
        <f>Sheet1!E5</f>
        <v>6700000</v>
      </c>
      <c r="F5" s="4">
        <f>Sheet1!E6</f>
        <v>8320000</v>
      </c>
    </row>
    <row r="6" spans="1:6">
      <c r="A6" t="s">
        <v>14</v>
      </c>
      <c r="B6" s="4"/>
      <c r="C6" s="4">
        <f>Sheet1!C10</f>
        <v>4166666.6666666665</v>
      </c>
      <c r="D6" s="4">
        <f>Sheet1!C11</f>
        <v>4166666.6666666665</v>
      </c>
      <c r="E6" s="4">
        <f>Sheet1!C12</f>
        <v>4166666.6666666665</v>
      </c>
      <c r="F6" s="4">
        <f>Sheet1!C13</f>
        <v>4166666.6666666665</v>
      </c>
    </row>
    <row r="7" spans="1:6">
      <c r="A7" t="s">
        <v>15</v>
      </c>
      <c r="B7" s="4"/>
      <c r="C7" s="4">
        <f>C3-C5-C6</f>
        <v>-9246666.666666666</v>
      </c>
      <c r="D7" s="4">
        <f>D3-D5-D6</f>
        <v>-9786666.666666666</v>
      </c>
      <c r="E7" s="4">
        <f t="shared" ref="E7:F7" si="0">E3-E5-E6</f>
        <v>-10866666.666666666</v>
      </c>
      <c r="F7" s="4">
        <f t="shared" si="0"/>
        <v>-9986666.666666666</v>
      </c>
    </row>
    <row r="8" spans="1:6">
      <c r="A8" t="s">
        <v>16</v>
      </c>
      <c r="B8" s="4"/>
      <c r="C8" s="4">
        <f>C7*35/100</f>
        <v>-3236333.333333333</v>
      </c>
      <c r="D8" s="4">
        <f t="shared" ref="D8:F8" si="1">D7*35/100</f>
        <v>-3425333.333333333</v>
      </c>
      <c r="E8" s="4">
        <f t="shared" si="1"/>
        <v>-3803333.333333333</v>
      </c>
      <c r="F8" s="4">
        <f t="shared" si="1"/>
        <v>-3495333.333333333</v>
      </c>
    </row>
    <row r="9" spans="1:6">
      <c r="A9" t="s">
        <v>17</v>
      </c>
      <c r="B9" s="4"/>
      <c r="C9" s="4">
        <f>C7-C8</f>
        <v>-6010333.333333333</v>
      </c>
      <c r="D9" s="4">
        <f t="shared" ref="D9:F9" si="2">D7-D8</f>
        <v>-6361333.333333333</v>
      </c>
      <c r="E9" s="4">
        <f t="shared" si="2"/>
        <v>-7063333.333333333</v>
      </c>
      <c r="F9" s="4">
        <f t="shared" si="2"/>
        <v>-6491333.333333333</v>
      </c>
    </row>
    <row r="10" spans="1:6">
      <c r="A10" t="s">
        <v>18</v>
      </c>
      <c r="B10" s="4"/>
      <c r="C10" s="4">
        <f>C6</f>
        <v>4166666.6666666665</v>
      </c>
      <c r="D10" s="4">
        <f t="shared" ref="D10:F10" si="3">D6</f>
        <v>4166666.6666666665</v>
      </c>
      <c r="E10" s="4">
        <f t="shared" si="3"/>
        <v>4166666.6666666665</v>
      </c>
      <c r="F10" s="4">
        <f t="shared" si="3"/>
        <v>4166666.6666666665</v>
      </c>
    </row>
    <row r="11" spans="1:6">
      <c r="A11" t="s">
        <v>19</v>
      </c>
      <c r="B11" s="4"/>
      <c r="C11" s="4"/>
      <c r="D11" s="4"/>
      <c r="E11" s="4"/>
      <c r="F11" s="4"/>
    </row>
    <row r="12" spans="1:6">
      <c r="A12" t="s">
        <v>20</v>
      </c>
      <c r="B12" s="4">
        <v>10000000</v>
      </c>
      <c r="C12" s="4"/>
      <c r="D12" s="4"/>
      <c r="E12" s="4"/>
      <c r="F12" s="4">
        <v>20000000</v>
      </c>
    </row>
    <row r="13" spans="1:6">
      <c r="A13" t="s">
        <v>21</v>
      </c>
      <c r="B13" s="4"/>
      <c r="C13" s="4"/>
      <c r="D13" s="4"/>
      <c r="E13" s="4"/>
      <c r="F13" s="4"/>
    </row>
    <row r="14" spans="1:6">
      <c r="A14" t="s">
        <v>11</v>
      </c>
      <c r="B14" s="4"/>
      <c r="C14" s="4"/>
      <c r="D14" s="4"/>
      <c r="E14" s="4"/>
      <c r="F14" s="4">
        <f>Sheet1!B13</f>
        <v>8333333.333333334</v>
      </c>
    </row>
    <row r="15" spans="1:6">
      <c r="A15" t="s">
        <v>22</v>
      </c>
      <c r="B15" s="4">
        <f>B9+B10-B12+B14</f>
        <v>-10000000</v>
      </c>
      <c r="C15" s="4">
        <f>C9+C10-C12+C14</f>
        <v>-1843666.6666666665</v>
      </c>
      <c r="D15" s="4">
        <f t="shared" ref="D15:F15" si="4">D9+D10-D12+D14</f>
        <v>-2194666.6666666665</v>
      </c>
      <c r="E15" s="4">
        <f t="shared" si="4"/>
        <v>-2896666.6666666665</v>
      </c>
      <c r="F15" s="4">
        <f t="shared" si="4"/>
        <v>-13991333.333333334</v>
      </c>
    </row>
    <row r="16" spans="1:6">
      <c r="B16" s="4"/>
      <c r="C16" s="4"/>
      <c r="D16" s="4"/>
      <c r="E16" s="4"/>
      <c r="F16" s="4"/>
    </row>
    <row r="17" spans="1:6">
      <c r="A17" s="3" t="s">
        <v>24</v>
      </c>
      <c r="B17" s="6">
        <v>0.1</v>
      </c>
      <c r="C17" s="4"/>
      <c r="D17" s="4"/>
      <c r="E17" s="4"/>
      <c r="F17" s="4"/>
    </row>
    <row r="18" spans="1:6">
      <c r="A18" s="3" t="s">
        <v>23</v>
      </c>
      <c r="B18" s="7">
        <f>B15+NPV(B17,C15:F15)</f>
        <v>-25222412.175853193</v>
      </c>
      <c r="C18" s="4"/>
      <c r="D18" s="4"/>
      <c r="E18" s="4"/>
      <c r="F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2009-05-08T00:38:21Z</dcterms:created>
  <dcterms:modified xsi:type="dcterms:W3CDTF">2009-05-08T02:47:48Z</dcterms:modified>
</cp:coreProperties>
</file>