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1B916D41-8BE6-4DBA-8A40-BA5D16BC71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INCOME STATEMENT" sheetId="1" r:id="rId1"/>
    <sheet name=" BALANCE SHEET" sheetId="2" r:id="rId2"/>
    <sheet name=" CASH FLOW STATEMENT" sheetId="3" r:id="rId3"/>
    <sheet name="Table 4" sheetId="4" r:id="rId4"/>
  </sheets>
  <calcPr calcId="191029"/>
</workbook>
</file>

<file path=xl/calcChain.xml><?xml version="1.0" encoding="utf-8"?>
<calcChain xmlns="http://schemas.openxmlformats.org/spreadsheetml/2006/main">
  <c r="B17" i="3" l="1"/>
  <c r="C17" i="3"/>
  <c r="D17" i="3"/>
  <c r="E17" i="3"/>
  <c r="B9" i="3"/>
  <c r="C8" i="3"/>
  <c r="C9" i="3" s="1"/>
  <c r="D8" i="3"/>
  <c r="D9" i="3" s="1"/>
  <c r="E8" i="3"/>
  <c r="E9" i="3" s="1"/>
  <c r="F8" i="3"/>
  <c r="G8" i="3"/>
  <c r="H8" i="3"/>
  <c r="I8" i="3"/>
  <c r="B8" i="3"/>
  <c r="I9" i="3"/>
  <c r="H9" i="3"/>
  <c r="G9" i="3"/>
  <c r="G17" i="3" s="1"/>
  <c r="F9" i="3"/>
  <c r="F17" i="3"/>
  <c r="C36" i="3"/>
  <c r="D36" i="3"/>
  <c r="E36" i="3"/>
  <c r="F36" i="3"/>
  <c r="G36" i="3"/>
  <c r="H36" i="3"/>
  <c r="I36" i="3"/>
  <c r="B36" i="3"/>
  <c r="C33" i="3"/>
  <c r="D33" i="3"/>
  <c r="E33" i="3"/>
  <c r="F33" i="3"/>
  <c r="G33" i="3"/>
  <c r="H33" i="3"/>
  <c r="I33" i="3"/>
  <c r="B33" i="3"/>
  <c r="C24" i="3"/>
  <c r="D24" i="3"/>
  <c r="E24" i="3"/>
  <c r="F24" i="3"/>
  <c r="G24" i="3"/>
  <c r="H24" i="3"/>
  <c r="I24" i="3"/>
  <c r="B24" i="3"/>
  <c r="H10" i="1"/>
  <c r="G36" i="1"/>
  <c r="H36" i="1"/>
  <c r="I36" i="1"/>
  <c r="J36" i="1"/>
  <c r="K36" i="1"/>
  <c r="F36" i="1"/>
  <c r="G29" i="1"/>
  <c r="H29" i="1"/>
  <c r="I29" i="1"/>
  <c r="J29" i="1"/>
  <c r="K29" i="1"/>
  <c r="E29" i="1"/>
  <c r="F28" i="1"/>
  <c r="G28" i="1"/>
  <c r="H28" i="1"/>
  <c r="I28" i="1"/>
  <c r="J28" i="1"/>
  <c r="K28" i="1"/>
  <c r="E28" i="1"/>
  <c r="G26" i="1"/>
  <c r="H26" i="1"/>
  <c r="I26" i="1"/>
  <c r="J26" i="1"/>
  <c r="K26" i="1"/>
  <c r="E26" i="1"/>
  <c r="F25" i="1"/>
  <c r="G25" i="1"/>
  <c r="H25" i="1"/>
  <c r="I25" i="1"/>
  <c r="J25" i="1"/>
  <c r="K25" i="1"/>
  <c r="E25" i="1"/>
  <c r="G23" i="1"/>
  <c r="H23" i="1"/>
  <c r="I23" i="1"/>
  <c r="J23" i="1"/>
  <c r="K23" i="1"/>
  <c r="E23" i="1"/>
  <c r="F22" i="1"/>
  <c r="G22" i="1"/>
  <c r="H22" i="1"/>
  <c r="I22" i="1"/>
  <c r="J22" i="1"/>
  <c r="K22" i="1"/>
  <c r="E22" i="1"/>
  <c r="G20" i="1"/>
  <c r="H20" i="1"/>
  <c r="I20" i="1"/>
  <c r="J20" i="1"/>
  <c r="K20" i="1"/>
  <c r="E20" i="1"/>
  <c r="F19" i="1"/>
  <c r="G19" i="1"/>
  <c r="H19" i="1"/>
  <c r="I19" i="1"/>
  <c r="J19" i="1"/>
  <c r="K19" i="1"/>
  <c r="E19" i="1"/>
  <c r="K17" i="1"/>
  <c r="J17" i="1"/>
  <c r="I17" i="1"/>
  <c r="H17" i="1"/>
  <c r="G17" i="1"/>
  <c r="E17" i="1"/>
  <c r="K16" i="1"/>
  <c r="J16" i="1"/>
  <c r="I16" i="1"/>
  <c r="H16" i="1"/>
  <c r="G16" i="1"/>
  <c r="F16" i="1"/>
  <c r="E16" i="1"/>
  <c r="K14" i="1"/>
  <c r="J14" i="1"/>
  <c r="I14" i="1"/>
  <c r="H14" i="1"/>
  <c r="G14" i="1"/>
  <c r="E14" i="1"/>
  <c r="F13" i="1"/>
  <c r="G13" i="1"/>
  <c r="H13" i="1"/>
  <c r="I13" i="1"/>
  <c r="J13" i="1"/>
  <c r="K13" i="1"/>
  <c r="E13" i="1"/>
  <c r="G11" i="1"/>
  <c r="H11" i="1"/>
  <c r="I11" i="1"/>
  <c r="J11" i="1"/>
  <c r="K11" i="1"/>
  <c r="E11" i="1"/>
  <c r="E10" i="1"/>
  <c r="F10" i="1"/>
  <c r="G10" i="1"/>
  <c r="I10" i="1"/>
  <c r="J10" i="1"/>
  <c r="K10" i="1"/>
  <c r="E43" i="1"/>
  <c r="F43" i="1"/>
  <c r="D43" i="1"/>
  <c r="I17" i="3" l="1"/>
  <c r="H17" i="3"/>
</calcChain>
</file>

<file path=xl/sharedStrings.xml><?xml version="1.0" encoding="utf-8"?>
<sst xmlns="http://schemas.openxmlformats.org/spreadsheetml/2006/main" count="190" uniqueCount="164">
  <si>
    <r>
      <rPr>
        <sz val="6"/>
        <rFont val="Calibri"/>
        <family val="1"/>
      </rPr>
      <t>Wtd Average Shares Outstanding Basic</t>
    </r>
  </si>
  <si>
    <r>
      <rPr>
        <sz val="6"/>
        <rFont val="Calibri"/>
        <family val="1"/>
      </rPr>
      <t>Wtd Average Shares Outstanding Diluted</t>
    </r>
  </si>
  <si>
    <r>
      <rPr>
        <sz val="6"/>
        <rFont val="Calibri"/>
        <family val="1"/>
      </rPr>
      <t xml:space="preserve">x    </t>
    </r>
    <r>
      <rPr>
        <sz val="6"/>
        <color rgb="FFFFFFFF"/>
        <rFont val="Calibri"/>
        <family val="1"/>
      </rPr>
      <t>BALANCE SHEET</t>
    </r>
  </si>
  <si>
    <r>
      <rPr>
        <sz val="6"/>
        <rFont val="Calibri"/>
        <family val="1"/>
      </rPr>
      <t>Current Assets</t>
    </r>
  </si>
  <si>
    <r>
      <rPr>
        <sz val="6"/>
        <rFont val="Calibri"/>
        <family val="1"/>
      </rPr>
      <t>Cash and Cash Equivalents</t>
    </r>
  </si>
  <si>
    <r>
      <rPr>
        <sz val="6"/>
        <rFont val="Calibri"/>
        <family val="1"/>
      </rPr>
      <t>Marketable Securities</t>
    </r>
  </si>
  <si>
    <r>
      <rPr>
        <sz val="6"/>
        <rFont val="Calibri"/>
        <family val="1"/>
      </rPr>
      <t>Inventories</t>
    </r>
  </si>
  <si>
    <r>
      <rPr>
        <sz val="6"/>
        <rFont val="Calibri"/>
        <family val="1"/>
      </rPr>
      <t>Accounts Receivable, Net and Other</t>
    </r>
  </si>
  <si>
    <r>
      <rPr>
        <b/>
        <sz val="6"/>
        <rFont val="Calibri"/>
        <family val="1"/>
      </rPr>
      <t>Total Current Assets</t>
    </r>
  </si>
  <si>
    <r>
      <rPr>
        <sz val="6"/>
        <rFont val="Calibri"/>
        <family val="1"/>
      </rPr>
      <t>Property and Equipment, Net</t>
    </r>
  </si>
  <si>
    <r>
      <rPr>
        <sz val="6"/>
        <rFont val="Calibri"/>
        <family val="1"/>
      </rPr>
      <t>Operating Leases</t>
    </r>
  </si>
  <si>
    <r>
      <rPr>
        <sz val="6"/>
        <rFont val="Calibri"/>
        <family val="1"/>
      </rPr>
      <t>Goodwill</t>
    </r>
  </si>
  <si>
    <r>
      <rPr>
        <sz val="6"/>
        <rFont val="Calibri"/>
        <family val="1"/>
      </rPr>
      <t>Other Assets</t>
    </r>
  </si>
  <si>
    <r>
      <rPr>
        <sz val="6"/>
        <rFont val="Calibri"/>
        <family val="1"/>
      </rPr>
      <t>Total Non Current Asset</t>
    </r>
  </si>
  <si>
    <r>
      <rPr>
        <b/>
        <sz val="6"/>
        <rFont val="Calibri"/>
        <family val="1"/>
      </rPr>
      <t>Total Asset</t>
    </r>
  </si>
  <si>
    <r>
      <rPr>
        <b/>
        <sz val="6"/>
        <rFont val="Calibri"/>
        <family val="1"/>
      </rPr>
      <t>LIABILITIES AND STOCKHOLDERS' EQUITY</t>
    </r>
  </si>
  <si>
    <r>
      <rPr>
        <b/>
        <sz val="6"/>
        <rFont val="Calibri"/>
        <family val="1"/>
      </rPr>
      <t>Current Liabilities</t>
    </r>
  </si>
  <si>
    <r>
      <rPr>
        <sz val="6"/>
        <rFont val="Calibri"/>
        <family val="1"/>
      </rPr>
      <t>Accounts Payable</t>
    </r>
  </si>
  <si>
    <r>
      <rPr>
        <sz val="6"/>
        <rFont val="Calibri"/>
        <family val="1"/>
      </rPr>
      <t>Accrued Expenses and Other</t>
    </r>
  </si>
  <si>
    <r>
      <rPr>
        <sz val="6"/>
        <rFont val="Calibri"/>
        <family val="1"/>
      </rPr>
      <t>Unearned Revenue</t>
    </r>
  </si>
  <si>
    <r>
      <rPr>
        <b/>
        <sz val="6"/>
        <rFont val="Calibri"/>
        <family val="1"/>
      </rPr>
      <t>Total Current Liabilities</t>
    </r>
  </si>
  <si>
    <r>
      <rPr>
        <sz val="6"/>
        <rFont val="Calibri"/>
        <family val="1"/>
      </rPr>
      <t>Long-Term Lease Liabilities</t>
    </r>
  </si>
  <si>
    <r>
      <rPr>
        <sz val="6"/>
        <rFont val="Calibri"/>
        <family val="1"/>
      </rPr>
      <t>Long-Term Debt</t>
    </r>
  </si>
  <si>
    <r>
      <rPr>
        <sz val="6"/>
        <rFont val="Calibri"/>
        <family val="1"/>
      </rPr>
      <t>Other Long-Term Liabilities</t>
    </r>
  </si>
  <si>
    <r>
      <rPr>
        <sz val="6"/>
        <rFont val="Calibri"/>
        <family val="1"/>
      </rPr>
      <t>Revolver(Line of Credit)</t>
    </r>
  </si>
  <si>
    <r>
      <rPr>
        <sz val="6"/>
        <rFont val="Calibri"/>
        <family val="1"/>
      </rPr>
      <t>Commitments and Contingencies</t>
    </r>
  </si>
  <si>
    <r>
      <rPr>
        <sz val="6"/>
        <rFont val="Calibri"/>
        <family val="1"/>
      </rPr>
      <t>(Note 7)</t>
    </r>
  </si>
  <si>
    <r>
      <rPr>
        <b/>
        <sz val="6"/>
        <rFont val="Calibri"/>
        <family val="1"/>
      </rPr>
      <t xml:space="preserve">Total Non Current Liabilities
</t>
    </r>
    <r>
      <rPr>
        <u/>
        <sz val="6"/>
        <rFont val="Times New Roman"/>
        <family val="1"/>
      </rPr>
      <t> </t>
    </r>
    <r>
      <rPr>
        <b/>
        <u/>
        <sz val="6"/>
        <rFont val="Calibri"/>
        <family val="1"/>
      </rPr>
      <t>Stockholders' Equity               </t>
    </r>
  </si>
  <si>
    <r>
      <rPr>
        <sz val="6"/>
        <rFont val="Calibri"/>
        <family val="1"/>
      </rPr>
      <t>Preferred Stock (0.01 par value; 500 shares</t>
    </r>
  </si>
  <si>
    <r>
      <rPr>
        <sz val="6"/>
        <rFont val="Calibri"/>
        <family val="1"/>
      </rPr>
      <t>authorized; no shares issued or outstanding)</t>
    </r>
  </si>
  <si>
    <r>
      <rPr>
        <sz val="6"/>
        <rFont val="Calibri"/>
        <family val="1"/>
      </rPr>
      <t>Common Stock (0.01 par value; 100,000 shares</t>
    </r>
  </si>
  <si>
    <r>
      <rPr>
        <sz val="6"/>
        <rFont val="Calibri"/>
        <family val="1"/>
      </rPr>
      <t>authorized; 10,644 and 10,757 shares issued;</t>
    </r>
  </si>
  <si>
    <r>
      <rPr>
        <sz val="6"/>
        <rFont val="Calibri"/>
        <family val="1"/>
      </rPr>
      <t>10,175 and 10,242 shares outstanding)</t>
    </r>
  </si>
  <si>
    <r>
      <rPr>
        <sz val="6"/>
        <rFont val="Calibri"/>
        <family val="1"/>
      </rPr>
      <t>Treasury Stock, at Cost</t>
    </r>
  </si>
  <si>
    <r>
      <rPr>
        <sz val="6"/>
        <rFont val="Calibri"/>
        <family val="1"/>
      </rPr>
      <t>Additional Paid-in Capital</t>
    </r>
  </si>
  <si>
    <r>
      <rPr>
        <sz val="6"/>
        <rFont val="Calibri"/>
        <family val="1"/>
      </rPr>
      <t>Accumulated Other Comprehensive Income (Loss)</t>
    </r>
  </si>
  <si>
    <r>
      <rPr>
        <sz val="6"/>
        <rFont val="Calibri"/>
        <family val="1"/>
      </rPr>
      <t>Retained Earnings</t>
    </r>
  </si>
  <si>
    <r>
      <rPr>
        <b/>
        <sz val="6"/>
        <rFont val="Calibri"/>
        <family val="1"/>
      </rPr>
      <t>Total Stockholders' Equity</t>
    </r>
  </si>
  <si>
    <r>
      <rPr>
        <b/>
        <sz val="6"/>
        <rFont val="Calibri"/>
        <family val="1"/>
      </rPr>
      <t>Total Liabilities and Stockholders' Equity</t>
    </r>
  </si>
  <si>
    <r>
      <rPr>
        <i/>
        <sz val="6"/>
        <rFont val="Calibri"/>
        <family val="1"/>
      </rPr>
      <t>Check</t>
    </r>
  </si>
  <si>
    <r>
      <rPr>
        <sz val="6"/>
        <rFont val="Calibri"/>
        <family val="1"/>
      </rPr>
      <t xml:space="preserve">x    </t>
    </r>
    <r>
      <rPr>
        <sz val="6"/>
        <color rgb="FFFFFFFF"/>
        <rFont val="Calibri"/>
        <family val="1"/>
      </rPr>
      <t>BALANCE SHEET ASSUMPTIONS AND DRIVERS</t>
    </r>
  </si>
  <si>
    <r>
      <rPr>
        <sz val="6"/>
        <rFont val="Calibri"/>
        <family val="1"/>
      </rPr>
      <t>Day Inventory Outstanding("DIO")</t>
    </r>
  </si>
  <si>
    <r>
      <rPr>
        <sz val="6"/>
        <rFont val="Calibri"/>
        <family val="1"/>
      </rPr>
      <t>Days Sales Outstanding("DSO")</t>
    </r>
  </si>
  <si>
    <r>
      <rPr>
        <sz val="6"/>
        <rFont val="Calibri"/>
        <family val="1"/>
      </rPr>
      <t>Days Paybles Outstanding("DPO")</t>
    </r>
  </si>
  <si>
    <r>
      <rPr>
        <sz val="6"/>
        <rFont val="Calibri"/>
        <family val="1"/>
      </rPr>
      <t>Cash Converstion Cycle</t>
    </r>
  </si>
  <si>
    <r>
      <rPr>
        <sz val="6"/>
        <rFont val="Calibri"/>
        <family val="1"/>
      </rPr>
      <t>Accrued Expenses(% of COGS)</t>
    </r>
  </si>
  <si>
    <r>
      <rPr>
        <sz val="6"/>
        <rFont val="Calibri"/>
        <family val="1"/>
      </rPr>
      <t>Unearned Revenue,Current(% of Revenue)</t>
    </r>
  </si>
  <si>
    <r>
      <rPr>
        <sz val="6"/>
        <rFont val="Calibri"/>
        <family val="1"/>
      </rPr>
      <t>Average Cash,Equivalents and Short term Investments</t>
    </r>
  </si>
  <si>
    <r>
      <rPr>
        <sz val="6"/>
        <rFont val="Calibri"/>
        <family val="1"/>
      </rPr>
      <t>Rate</t>
    </r>
  </si>
  <si>
    <r>
      <rPr>
        <sz val="6"/>
        <rFont val="Calibri"/>
        <family val="1"/>
      </rPr>
      <t>Total Debt</t>
    </r>
  </si>
  <si>
    <r>
      <rPr>
        <sz val="6"/>
        <rFont val="Calibri"/>
        <family val="1"/>
      </rPr>
      <t xml:space="preserve">x    </t>
    </r>
    <r>
      <rPr>
        <sz val="6"/>
        <color rgb="FFFFFFFF"/>
        <rFont val="Calibri"/>
        <family val="1"/>
      </rPr>
      <t>CASH FLOW STATEMENT</t>
    </r>
  </si>
  <si>
    <r>
      <rPr>
        <sz val="6"/>
        <rFont val="Calibri"/>
        <family val="1"/>
      </rPr>
      <t>CASH FLOW FROM OPERATING ACTIVITY</t>
    </r>
  </si>
  <si>
    <r>
      <rPr>
        <sz val="6"/>
        <rFont val="Calibri"/>
        <family val="1"/>
      </rPr>
      <t>Net Income (Loss)</t>
    </r>
  </si>
  <si>
    <r>
      <rPr>
        <sz val="6"/>
        <rFont val="Calibri"/>
        <family val="1"/>
      </rPr>
      <t>Non-Cash Items</t>
    </r>
  </si>
  <si>
    <r>
      <rPr>
        <sz val="6"/>
        <rFont val="Calibri"/>
        <family val="1"/>
      </rPr>
      <t>Depreciation, Amortization, etc.</t>
    </r>
  </si>
  <si>
    <r>
      <rPr>
        <sz val="6"/>
        <rFont val="Calibri"/>
        <family val="1"/>
      </rPr>
      <t>Stock-based Compensation</t>
    </r>
  </si>
  <si>
    <r>
      <rPr>
        <sz val="6"/>
        <rFont val="Calibri"/>
        <family val="1"/>
      </rPr>
      <t>% of OpEx</t>
    </r>
  </si>
  <si>
    <r>
      <rPr>
        <sz val="6"/>
        <rFont val="Calibri"/>
        <family val="1"/>
      </rPr>
      <t>Changes in Working Capital Accounts</t>
    </r>
  </si>
  <si>
    <r>
      <rPr>
        <sz val="6"/>
        <rFont val="Calibri"/>
        <family val="1"/>
      </rPr>
      <t>Accounts Receivable, etc.</t>
    </r>
  </si>
  <si>
    <r>
      <rPr>
        <sz val="6"/>
        <rFont val="Calibri"/>
        <family val="1"/>
      </rPr>
      <t>Accrued Expenses, etc.</t>
    </r>
  </si>
  <si>
    <r>
      <rPr>
        <b/>
        <sz val="6"/>
        <rFont val="Calibri"/>
        <family val="1"/>
      </rPr>
      <t>Net Cash from Operating Activities</t>
    </r>
  </si>
  <si>
    <r>
      <rPr>
        <sz val="6"/>
        <rFont val="Calibri"/>
        <family val="1"/>
      </rPr>
      <t>CASH FLOW FROM INVESTING ACTIVITIES</t>
    </r>
  </si>
  <si>
    <r>
      <rPr>
        <sz val="6"/>
        <rFont val="Calibri"/>
        <family val="1"/>
      </rPr>
      <t>Purchases of Property and Equipment</t>
    </r>
  </si>
  <si>
    <r>
      <rPr>
        <sz val="6"/>
        <rFont val="Calibri"/>
        <family val="1"/>
      </rPr>
      <t>Proceeds from Property and Equipment Sales, etc.</t>
    </r>
  </si>
  <si>
    <r>
      <rPr>
        <sz val="6"/>
        <rFont val="Calibri"/>
        <family val="1"/>
      </rPr>
      <t>Acquisitions, net of cash, etc.</t>
    </r>
  </si>
  <si>
    <r>
      <rPr>
        <sz val="6"/>
        <rFont val="Calibri"/>
        <family val="1"/>
      </rPr>
      <t>Sales and Maturities of Marketable Securities</t>
    </r>
  </si>
  <si>
    <r>
      <rPr>
        <sz val="6"/>
        <rFont val="Calibri"/>
        <family val="1"/>
      </rPr>
      <t>Purchases of Marketable Securities</t>
    </r>
  </si>
  <si>
    <r>
      <rPr>
        <b/>
        <sz val="6"/>
        <rFont val="Calibri"/>
        <family val="1"/>
      </rPr>
      <t>Net Cash from Investing Activities</t>
    </r>
  </si>
  <si>
    <r>
      <rPr>
        <sz val="6"/>
        <rFont val="Calibri"/>
        <family val="1"/>
      </rPr>
      <t>CASH FLOW FROM FINANCING ACTIVITIES</t>
    </r>
  </si>
  <si>
    <r>
      <rPr>
        <sz val="6"/>
        <rFont val="Calibri"/>
        <family val="1"/>
      </rPr>
      <t>Common Stock Repurchased</t>
    </r>
  </si>
  <si>
    <r>
      <rPr>
        <sz val="6"/>
        <rFont val="Calibri"/>
        <family val="1"/>
      </rPr>
      <t>Proceeds from Short-term Debt, etc.</t>
    </r>
  </si>
  <si>
    <r>
      <rPr>
        <sz val="6"/>
        <rFont val="Calibri"/>
        <family val="1"/>
      </rPr>
      <t>Repayments of Short-term Debt, etc.</t>
    </r>
  </si>
  <si>
    <r>
      <rPr>
        <sz val="6"/>
        <rFont val="Calibri"/>
        <family val="1"/>
      </rPr>
      <t>Proceeds from Long-term Debt</t>
    </r>
  </si>
  <si>
    <r>
      <rPr>
        <sz val="6"/>
        <rFont val="Calibri"/>
        <family val="1"/>
      </rPr>
      <t>Repayments of Long-term Debt</t>
    </r>
  </si>
  <si>
    <r>
      <rPr>
        <sz val="6"/>
        <rFont val="Calibri"/>
        <family val="1"/>
      </rPr>
      <t>Principal Repayments of Finance Leases</t>
    </r>
  </si>
  <si>
    <r>
      <rPr>
        <sz val="6"/>
        <rFont val="Calibri"/>
        <family val="1"/>
      </rPr>
      <t>Principal Repayments of Financing Obligations</t>
    </r>
  </si>
  <si>
    <r>
      <rPr>
        <b/>
        <sz val="6"/>
        <rFont val="Calibri"/>
        <family val="1"/>
      </rPr>
      <t>Net Cash from Financing Activities</t>
    </r>
  </si>
  <si>
    <r>
      <rPr>
        <sz val="6"/>
        <rFont val="Calibri"/>
        <family val="1"/>
      </rPr>
      <t>Foreign Currency Effect on Cash</t>
    </r>
  </si>
  <si>
    <r>
      <rPr>
        <sz val="6"/>
        <rFont val="Calibri"/>
        <family val="1"/>
      </rPr>
      <t>Net Change in Cash</t>
    </r>
  </si>
  <si>
    <r>
      <rPr>
        <sz val="6"/>
        <rFont val="Calibri"/>
        <family val="1"/>
      </rPr>
      <t>Beginning Cash Balance</t>
    </r>
  </si>
  <si>
    <r>
      <rPr>
        <sz val="6"/>
        <rFont val="Calibri"/>
        <family val="1"/>
      </rPr>
      <t>Ending Cash Balance</t>
    </r>
  </si>
  <si>
    <r>
      <rPr>
        <sz val="6"/>
        <rFont val="Calibri"/>
        <family val="1"/>
      </rPr>
      <t>x</t>
    </r>
  </si>
  <si>
    <r>
      <rPr>
        <sz val="6"/>
        <color rgb="FFFFFFFF"/>
        <rFont val="Calibri"/>
        <family val="1"/>
      </rPr>
      <t>PP&amp;E Schedule</t>
    </r>
  </si>
  <si>
    <r>
      <rPr>
        <sz val="6"/>
        <rFont val="Calibri"/>
        <family val="1"/>
      </rPr>
      <t>Beg : PP&amp;E , Net of Accum. Depreciation</t>
    </r>
  </si>
  <si>
    <r>
      <rPr>
        <sz val="6"/>
        <rFont val="Calibri"/>
        <family val="1"/>
      </rPr>
      <t>Plus : Capital Expenditures</t>
    </r>
  </si>
  <si>
    <r>
      <rPr>
        <sz val="6"/>
        <rFont val="Calibri"/>
        <family val="1"/>
      </rPr>
      <t>Capital Expenditure (% of Revenue)</t>
    </r>
  </si>
  <si>
    <r>
      <rPr>
        <sz val="6"/>
        <rFont val="Calibri"/>
        <family val="1"/>
      </rPr>
      <t>Less : Depreciation &amp; Amortization</t>
    </r>
  </si>
  <si>
    <r>
      <rPr>
        <sz val="6"/>
        <rFont val="Calibri"/>
        <family val="1"/>
      </rPr>
      <t>Depreciation as % of Revenues</t>
    </r>
  </si>
  <si>
    <r>
      <rPr>
        <sz val="6"/>
        <rFont val="Calibri"/>
        <family val="1"/>
      </rPr>
      <t>Less: Sales of PP&amp;E</t>
    </r>
  </si>
  <si>
    <r>
      <rPr>
        <sz val="6"/>
        <rFont val="Calibri"/>
        <family val="1"/>
      </rPr>
      <t>End : PP&amp;E, Net of Accum ,Depreciation</t>
    </r>
  </si>
  <si>
    <r>
      <rPr>
        <sz val="6"/>
        <color rgb="FFFFFFFF"/>
        <rFont val="Calibri"/>
        <family val="1"/>
      </rPr>
      <t>DEBT SCHEDULE</t>
    </r>
  </si>
  <si>
    <r>
      <rPr>
        <b/>
        <sz val="6"/>
        <rFont val="Calibri"/>
        <family val="1"/>
      </rPr>
      <t>Revolving Credit Facility(Line of Credit)</t>
    </r>
  </si>
  <si>
    <r>
      <rPr>
        <sz val="6"/>
        <rFont val="Calibri"/>
        <family val="1"/>
      </rPr>
      <t>Cash Balance @ Beg of Year (End of Last Year)</t>
    </r>
  </si>
  <si>
    <r>
      <rPr>
        <sz val="6"/>
        <rFont val="Calibri"/>
        <family val="1"/>
      </rPr>
      <t>Plus: Free Cash Flow from Operating and Investing</t>
    </r>
  </si>
  <si>
    <r>
      <rPr>
        <sz val="6"/>
        <rFont val="Calibri"/>
        <family val="1"/>
      </rPr>
      <t>Plus: Free Cash Flow from financing(Before LOC)</t>
    </r>
  </si>
  <si>
    <r>
      <rPr>
        <sz val="6"/>
        <rFont val="Calibri"/>
        <family val="1"/>
      </rPr>
      <t>Less: Minimum Cash Balance</t>
    </r>
  </si>
  <si>
    <r>
      <rPr>
        <u/>
        <sz val="6"/>
        <rFont val="Times New Roman"/>
        <family val="1"/>
      </rPr>
      <t> </t>
    </r>
    <r>
      <rPr>
        <u/>
        <sz val="6"/>
        <rFont val="Calibri"/>
        <family val="1"/>
      </rPr>
      <t>Total Cash Available or (Required) from LOC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</si>
  <si>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b/>
        <sz val="6"/>
        <rFont val="Calibri"/>
        <family val="1"/>
      </rPr>
      <t>Revolving Credit Facility(Line of Credit</t>
    </r>
  </si>
  <si>
    <r>
      <rPr>
        <sz val="6"/>
        <rFont val="Calibri"/>
        <family val="1"/>
      </rPr>
      <t>Interest Rate on Line of Credit</t>
    </r>
  </si>
  <si>
    <r>
      <rPr>
        <sz val="6"/>
        <rFont val="Calibri"/>
        <family val="1"/>
      </rPr>
      <t>Interest Expense on Line of Credit</t>
    </r>
  </si>
  <si>
    <r>
      <rPr>
        <b/>
        <sz val="6"/>
        <rFont val="Calibri"/>
        <family val="1"/>
      </rPr>
      <t>LONG TERM DEBT</t>
    </r>
  </si>
  <si>
    <r>
      <rPr>
        <sz val="6"/>
        <rFont val="Calibri"/>
        <family val="1"/>
      </rPr>
      <t>Opening Total Debt Balance</t>
    </r>
  </si>
  <si>
    <r>
      <rPr>
        <sz val="6"/>
        <rFont val="Calibri"/>
        <family val="1"/>
      </rPr>
      <t>Additional Debt</t>
    </r>
  </si>
  <si>
    <r>
      <rPr>
        <sz val="6"/>
        <rFont val="Calibri"/>
        <family val="1"/>
      </rPr>
      <t>Debt Principal payment</t>
    </r>
  </si>
  <si>
    <r>
      <rPr>
        <b/>
        <sz val="6"/>
        <rFont val="Calibri"/>
        <family val="1"/>
      </rPr>
      <t>Closing Debt Balance</t>
    </r>
  </si>
  <si>
    <r>
      <rPr>
        <sz val="6"/>
        <rFont val="Calibri"/>
        <family val="1"/>
      </rPr>
      <t xml:space="preserve">x    </t>
    </r>
    <r>
      <rPr>
        <sz val="6"/>
        <color rgb="FFFFFFFF"/>
        <rFont val="Calibri"/>
        <family val="1"/>
      </rPr>
      <t>SHARE CALCULATION (Shares in millions)</t>
    </r>
  </si>
  <si>
    <r>
      <rPr>
        <b/>
        <sz val="6"/>
        <rFont val="Calibri"/>
        <family val="1"/>
      </rPr>
      <t>Shares Outstanding ,BOP</t>
    </r>
  </si>
  <si>
    <r>
      <rPr>
        <b/>
        <sz val="6"/>
        <rFont val="Calibri"/>
        <family val="1"/>
      </rPr>
      <t>Share Repurchase Assumptions</t>
    </r>
  </si>
  <si>
    <r>
      <rPr>
        <sz val="6"/>
        <rFont val="Calibri"/>
        <family val="1"/>
      </rPr>
      <t>Buyback amount  $</t>
    </r>
  </si>
  <si>
    <r>
      <rPr>
        <sz val="6"/>
        <rFont val="Calibri"/>
        <family val="1"/>
      </rPr>
      <t>Share Price $</t>
    </r>
  </si>
  <si>
    <r>
      <rPr>
        <b/>
        <sz val="6"/>
        <rFont val="Calibri"/>
        <family val="1"/>
      </rPr>
      <t>Shares Repurchased (no of )</t>
    </r>
  </si>
  <si>
    <r>
      <rPr>
        <u/>
        <sz val="6"/>
        <rFont val="Times New Roman"/>
        <family val="1"/>
      </rPr>
      <t>                </t>
    </r>
    <r>
      <rPr>
        <b/>
        <u/>
        <sz val="6"/>
        <rFont val="Calibri"/>
        <family val="1"/>
      </rPr>
      <t>Shares Outstanding,EOP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</si>
  <si>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u/>
        <sz val="6"/>
        <rFont val="Times New Roman"/>
        <family val="1"/>
      </rPr>
      <t>               </t>
    </r>
    <r>
      <rPr>
        <b/>
        <u/>
        <sz val="6"/>
        <rFont val="Calibri"/>
        <family val="1"/>
      </rPr>
      <t>10,247.3                  10,255.0               10,262.7               10,270.4               10,278.1                 10,285.8                  10,293.5</t>
    </r>
  </si>
  <si>
    <r>
      <rPr>
        <sz val="6"/>
        <rFont val="Calibri"/>
        <family val="1"/>
      </rPr>
      <t>Dilutive effect</t>
    </r>
  </si>
  <si>
    <r>
      <rPr>
        <b/>
        <sz val="6"/>
        <rFont val="Calibri"/>
        <family val="1"/>
      </rPr>
      <t>Diluted Shares Outstanding</t>
    </r>
  </si>
  <si>
    <r>
      <rPr>
        <sz val="6"/>
        <rFont val="Bahnschrift"/>
        <family val="2"/>
      </rPr>
      <t>AMAZON.COM , INC
Integrated Financial Model (in $ millions)</t>
    </r>
  </si>
  <si>
    <t>Actuals</t>
  </si>
  <si>
    <t>Forecast</t>
  </si>
  <si>
    <r>
      <t xml:space="preserve">x    </t>
    </r>
    <r>
      <rPr>
        <sz val="6"/>
        <color rgb="FFFFFFFF"/>
        <rFont val="Bahnschrift"/>
        <family val="2"/>
      </rPr>
      <t>INCOME STATEMENT</t>
    </r>
  </si>
  <si>
    <t>Revenue</t>
  </si>
  <si>
    <t>YOY Growth(%)                                                            SCENARIO SELECTOR</t>
  </si>
  <si>
    <t>Cost of Goods Sold</t>
  </si>
  <si>
    <t>YOY Growth(%)</t>
  </si>
  <si>
    <t>% of Revenue</t>
  </si>
  <si>
    <r>
      <rPr>
        <b/>
        <sz val="6"/>
        <rFont val="Bahnschrift"/>
        <family val="2"/>
      </rPr>
      <t>Gross Profit
Operating Expenses</t>
    </r>
  </si>
  <si>
    <t>Fulfillment</t>
  </si>
  <si>
    <t>Technology and Content</t>
  </si>
  <si>
    <t>Sales and Marketing</t>
  </si>
  <si>
    <t>General and Administrative</t>
  </si>
  <si>
    <t>Other Operating Expense</t>
  </si>
  <si>
    <t>Total Operating Expenses</t>
  </si>
  <si>
    <t>2,62,005</t>
  </si>
  <si>
    <t>Operating Income</t>
  </si>
  <si>
    <t>Interest Income</t>
  </si>
  <si>
    <t>Interest Expense                                                         CIRCUIT BREAKER</t>
  </si>
  <si>
    <t>ON</t>
  </si>
  <si>
    <t>Other Income (Expense) ,net</t>
  </si>
  <si>
    <t>Total Non-Operating Income</t>
  </si>
  <si>
    <t>Income (Loss) Before Taxes</t>
  </si>
  <si>
    <t>Benefit (Provision) for Taxes</t>
  </si>
  <si>
    <t>TAX RATE</t>
  </si>
  <si>
    <t>Equity-Method Investment Activity, Net of Tax</t>
  </si>
  <si>
    <t>Net Income (Loss)</t>
  </si>
  <si>
    <t>Basic Earnings Per Share</t>
  </si>
  <si>
    <t>Diluted Earnings Per Share</t>
  </si>
  <si>
    <r>
      <rPr>
        <b/>
        <sz val="6"/>
        <rFont val="Bahnschrift"/>
        <family val="2"/>
      </rPr>
      <t xml:space="preserve">Non GAAP Adjustments
</t>
    </r>
    <r>
      <rPr>
        <sz val="6"/>
        <rFont val="Bahnschrift"/>
        <family val="2"/>
      </rPr>
      <t>GAAP Operating Income</t>
    </r>
  </si>
  <si>
    <t>Derpreciation and Amortization of PP&amp;E</t>
  </si>
  <si>
    <t>EBITDA</t>
  </si>
  <si>
    <t>Shares Outstanding</t>
  </si>
  <si>
    <t>Shares Outstanding Basic</t>
  </si>
  <si>
    <t>Shares Outstanding Diluted</t>
  </si>
  <si>
    <t>Wtd Average Shares Outstanding Basic</t>
  </si>
  <si>
    <t>Wtd Average Shares Outstanding Diluted</t>
  </si>
  <si>
    <t>$469,822</t>
  </si>
  <si>
    <t>$574,785 </t>
  </si>
  <si>
    <t> $272,344</t>
  </si>
  <si>
    <t> $288,831</t>
  </si>
  <si>
    <t>$304,739</t>
  </si>
  <si>
    <t> $197,478 </t>
  </si>
  <si>
    <t> $225,152 </t>
  </si>
  <si>
    <t> $270,046</t>
  </si>
  <si>
    <t>Total OpEx</t>
  </si>
  <si>
    <t xml:space="preserve"> </t>
  </si>
  <si>
    <r>
      <rPr>
        <u/>
        <sz val="6"/>
        <rFont val="Times New Roman"/>
        <family val="1"/>
      </rPr>
      <t>                      </t>
    </r>
    <r>
      <rPr>
        <u/>
        <sz val="6"/>
        <rFont val="Calibri"/>
        <family val="1"/>
      </rPr>
      <t>      103245                    94,123                    86572                               90,960                        109,714                  128,335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</si>
</sst>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;@"/>
    <numFmt numFmtId="165" formatCode="0.0%"/>
    <numFmt numFmtId="166" formatCode="0.0"/>
    <numFmt numFmtId="167" formatCode="0.000"/>
    <numFmt numFmtId="168" formatCode="0.0000"/>
    <numFmt numFmtId="169" formatCode="#,##0.0"/>
  </numFmts>
  <fonts count="32" x14ac:knownFonts="1">
    <font>
      <sz val="10"/>
      <color rgb="FF000000"/>
      <name val="Times New Roman"/>
      <charset val="204"/>
    </font>
    <font>
      <i/>
      <sz val="6"/>
      <name val="Calibri"/>
      <family val="2"/>
    </font>
    <font>
      <sz val="6"/>
      <name val="Calibri"/>
      <family val="2"/>
    </font>
    <font>
      <sz val="6"/>
      <color rgb="FFFFFFFF"/>
      <name val="Calibri"/>
      <family val="2"/>
    </font>
    <font>
      <b/>
      <sz val="6"/>
      <name val="Calibri"/>
      <family val="2"/>
    </font>
    <font>
      <i/>
      <sz val="6"/>
      <color rgb="FF000000"/>
      <name val="Calibri"/>
      <family val="2"/>
    </font>
    <font>
      <b/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4472C3"/>
      <name val="Calibri"/>
      <family val="2"/>
    </font>
    <font>
      <sz val="6"/>
      <name val="Calibri"/>
      <family val="1"/>
    </font>
    <font>
      <i/>
      <sz val="6"/>
      <name val="Calibri"/>
      <family val="1"/>
    </font>
    <font>
      <sz val="6"/>
      <color rgb="FFFFFFFF"/>
      <name val="Calibri"/>
      <family val="1"/>
    </font>
    <font>
      <b/>
      <sz val="6"/>
      <name val="Calibri"/>
      <family val="1"/>
    </font>
    <font>
      <u/>
      <sz val="6"/>
      <name val="Times New Roman"/>
      <family val="1"/>
    </font>
    <font>
      <b/>
      <u/>
      <sz val="6"/>
      <name val="Calibri"/>
      <family val="1"/>
    </font>
    <font>
      <u/>
      <sz val="6"/>
      <name val="Calibri"/>
      <family val="1"/>
    </font>
    <font>
      <sz val="10"/>
      <color rgb="FF000000"/>
      <name val="Times New Roman"/>
      <family val="1"/>
    </font>
    <font>
      <sz val="10"/>
      <color rgb="FF000000"/>
      <name val="Bahnschrift"/>
      <family val="2"/>
    </font>
    <font>
      <sz val="6"/>
      <name val="Bahnschrift"/>
      <family val="2"/>
    </font>
    <font>
      <i/>
      <sz val="6"/>
      <name val="Bahnschrift"/>
      <family val="2"/>
    </font>
    <font>
      <sz val="6"/>
      <color rgb="FFFFFFFF"/>
      <name val="Bahnschrift"/>
      <family val="2"/>
    </font>
    <font>
      <b/>
      <sz val="6"/>
      <name val="Bahnschrift"/>
      <family val="2"/>
    </font>
    <font>
      <sz val="6"/>
      <color rgb="FF4472C3"/>
      <name val="Bahnschrift"/>
      <family val="2"/>
    </font>
    <font>
      <i/>
      <sz val="6"/>
      <color rgb="FF000000"/>
      <name val="Bahnschrift"/>
      <family val="2"/>
    </font>
    <font>
      <b/>
      <sz val="6"/>
      <color rgb="FF000000"/>
      <name val="Bahnschrift"/>
      <family val="2"/>
    </font>
    <font>
      <sz val="6"/>
      <color rgb="FF000000"/>
      <name val="Bahnschrift"/>
      <family val="2"/>
    </font>
    <font>
      <i/>
      <sz val="6"/>
      <name val="Bodoni MT Black"/>
      <family val="1"/>
    </font>
    <font>
      <sz val="6"/>
      <name val="Bodoni MT Black"/>
      <family val="1"/>
    </font>
    <font>
      <b/>
      <sz val="6"/>
      <name val="Bodoni MT Black"/>
      <family val="1"/>
    </font>
    <font>
      <sz val="8"/>
      <color rgb="FF000000"/>
      <name val="Times New Roman"/>
      <family val="1"/>
    </font>
    <font>
      <sz val="8"/>
      <color rgb="FF000000"/>
      <name val="Calibri"/>
      <family val="2"/>
      <scheme val="minor"/>
    </font>
    <font>
      <u/>
      <sz val="6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A8DB"/>
      </patternFill>
    </fill>
    <fill>
      <patternFill patternType="solid">
        <fgColor rgb="FFFFF2CC"/>
      </patternFill>
    </fill>
    <fill>
      <patternFill patternType="solid">
        <fgColor rgb="FFF2F2F2"/>
      </patternFill>
    </fill>
    <fill>
      <patternFill patternType="solid">
        <fgColor rgb="FFD8E1F2"/>
      </patternFill>
    </fill>
    <fill>
      <patternFill patternType="solid">
        <fgColor rgb="FFE6E6E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69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164" fontId="3" fillId="2" borderId="0" xfId="0" applyNumberFormat="1" applyFont="1" applyFill="1" applyAlignment="1">
      <alignment horizontal="right" vertical="top" shrinkToFit="1"/>
    </xf>
    <xf numFmtId="0" fontId="4" fillId="0" borderId="0" xfId="0" applyFont="1" applyAlignment="1">
      <alignment horizontal="left" vertical="top" wrapText="1" inden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vertical="top" wrapText="1"/>
    </xf>
    <xf numFmtId="166" fontId="6" fillId="0" borderId="0" xfId="0" applyNumberFormat="1" applyFont="1" applyAlignment="1">
      <alignment horizontal="right" vertical="top" shrinkToFit="1"/>
    </xf>
    <xf numFmtId="0" fontId="2" fillId="0" borderId="0" xfId="0" applyFont="1" applyAlignment="1">
      <alignment horizontal="left" vertical="top" wrapText="1"/>
    </xf>
    <xf numFmtId="165" fontId="7" fillId="0" borderId="0" xfId="0" applyNumberFormat="1" applyFont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 vertical="top" wrapText="1" indent="1"/>
    </xf>
    <xf numFmtId="169" fontId="8" fillId="3" borderId="0" xfId="0" applyNumberFormat="1" applyFont="1" applyFill="1" applyAlignment="1">
      <alignment horizontal="right" vertical="top" shrinkToFit="1"/>
    </xf>
    <xf numFmtId="169" fontId="7" fillId="0" borderId="0" xfId="0" applyNumberFormat="1" applyFont="1" applyAlignment="1">
      <alignment horizontal="right" vertical="top" shrinkToFit="1"/>
    </xf>
    <xf numFmtId="0" fontId="2" fillId="0" borderId="0" xfId="0" applyFont="1" applyAlignment="1">
      <alignment horizontal="right" vertical="top" wrapText="1"/>
    </xf>
    <xf numFmtId="166" fontId="8" fillId="3" borderId="0" xfId="0" applyNumberFormat="1" applyFont="1" applyFill="1" applyAlignment="1">
      <alignment horizontal="right" vertical="top" shrinkToFit="1"/>
    </xf>
    <xf numFmtId="3" fontId="6" fillId="0" borderId="0" xfId="0" applyNumberFormat="1" applyFont="1" applyAlignment="1">
      <alignment horizontal="right" vertical="top" shrinkToFit="1"/>
    </xf>
    <xf numFmtId="166" fontId="7" fillId="0" borderId="0" xfId="0" applyNumberFormat="1" applyFont="1" applyAlignment="1">
      <alignment horizontal="right" vertical="top" shrinkToFit="1"/>
    </xf>
    <xf numFmtId="1" fontId="7" fillId="0" borderId="0" xfId="0" applyNumberFormat="1" applyFont="1" applyAlignment="1">
      <alignment horizontal="right" vertical="top" shrinkToFit="1"/>
    </xf>
    <xf numFmtId="0" fontId="0" fillId="3" borderId="0" xfId="0" applyFill="1" applyAlignment="1">
      <alignment horizontal="left" wrapText="1"/>
    </xf>
    <xf numFmtId="1" fontId="8" fillId="3" borderId="0" xfId="0" applyNumberFormat="1" applyFont="1" applyFill="1" applyAlignment="1">
      <alignment horizontal="right" vertical="top" shrinkToFit="1"/>
    </xf>
    <xf numFmtId="0" fontId="0" fillId="4" borderId="0" xfId="0" applyFill="1" applyAlignment="1">
      <alignment horizontal="left" wrapText="1"/>
    </xf>
    <xf numFmtId="0" fontId="2" fillId="0" borderId="0" xfId="0" applyFont="1" applyAlignment="1">
      <alignment horizontal="left" vertical="center" wrapText="1" indent="1"/>
    </xf>
    <xf numFmtId="0" fontId="0" fillId="3" borderId="0" xfId="0" applyFill="1" applyAlignment="1">
      <alignment horizontal="left" vertical="center" wrapText="1"/>
    </xf>
    <xf numFmtId="169" fontId="6" fillId="0" borderId="0" xfId="0" applyNumberFormat="1" applyFont="1" applyAlignment="1">
      <alignment horizontal="right" vertical="top" shrinkToFit="1"/>
    </xf>
    <xf numFmtId="0" fontId="1" fillId="0" borderId="0" xfId="0" applyFont="1" applyAlignment="1">
      <alignment horizontal="left" vertical="top" wrapText="1" indent="1"/>
    </xf>
    <xf numFmtId="166" fontId="5" fillId="0" borderId="0" xfId="0" applyNumberFormat="1" applyFont="1" applyAlignment="1">
      <alignment horizontal="right" vertical="top" shrinkToFit="1"/>
    </xf>
    <xf numFmtId="169" fontId="5" fillId="0" borderId="0" xfId="0" applyNumberFormat="1" applyFont="1" applyAlignment="1">
      <alignment horizontal="right" vertical="top" shrinkToFit="1"/>
    </xf>
    <xf numFmtId="166" fontId="5" fillId="0" borderId="0" xfId="0" applyNumberFormat="1" applyFont="1" applyAlignment="1">
      <alignment horizontal="right" vertical="top" indent="1" shrinkToFit="1"/>
    </xf>
    <xf numFmtId="0" fontId="2" fillId="5" borderId="0" xfId="0" applyFont="1" applyFill="1" applyAlignment="1">
      <alignment horizontal="left" vertical="top" wrapText="1" indent="1"/>
    </xf>
    <xf numFmtId="0" fontId="0" fillId="5" borderId="0" xfId="0" applyFill="1" applyAlignment="1">
      <alignment horizontal="left" wrapText="1"/>
    </xf>
    <xf numFmtId="3" fontId="7" fillId="0" borderId="0" xfId="0" applyNumberFormat="1" applyFont="1" applyAlignment="1">
      <alignment horizontal="right" vertical="top" shrinkToFit="1"/>
    </xf>
    <xf numFmtId="0" fontId="2" fillId="0" borderId="2" xfId="0" applyFont="1" applyBorder="1" applyAlignment="1">
      <alignment horizontal="left" vertical="top" wrapText="1" indent="1"/>
    </xf>
    <xf numFmtId="169" fontId="7" fillId="0" borderId="2" xfId="0" applyNumberFormat="1" applyFont="1" applyBorder="1" applyAlignment="1">
      <alignment horizontal="right" vertical="top" shrinkToFit="1"/>
    </xf>
    <xf numFmtId="0" fontId="2" fillId="0" borderId="0" xfId="0" applyFont="1" applyAlignment="1">
      <alignment horizontal="center" vertical="top" wrapText="1"/>
    </xf>
    <xf numFmtId="164" fontId="3" fillId="2" borderId="0" xfId="0" applyNumberFormat="1" applyFont="1" applyFill="1" applyAlignment="1">
      <alignment horizontal="right" vertical="top" indent="1" shrinkToFit="1"/>
    </xf>
    <xf numFmtId="0" fontId="2" fillId="4" borderId="0" xfId="0" applyFont="1" applyFill="1" applyAlignment="1">
      <alignment horizontal="left" vertical="top" wrapText="1"/>
    </xf>
    <xf numFmtId="165" fontId="7" fillId="0" borderId="0" xfId="0" applyNumberFormat="1" applyFont="1" applyAlignment="1">
      <alignment horizontal="right" vertical="top" indent="1" shrinkToFit="1"/>
    </xf>
    <xf numFmtId="169" fontId="7" fillId="0" borderId="0" xfId="0" applyNumberFormat="1" applyFont="1" applyAlignment="1">
      <alignment horizontal="right" vertical="top" indent="1" shrinkToFit="1"/>
    </xf>
    <xf numFmtId="0" fontId="2" fillId="0" borderId="1" xfId="0" applyFont="1" applyBorder="1" applyAlignment="1">
      <alignment horizontal="left" vertical="top" wrapText="1"/>
    </xf>
    <xf numFmtId="169" fontId="7" fillId="0" borderId="1" xfId="0" applyNumberFormat="1" applyFont="1" applyBorder="1" applyAlignment="1">
      <alignment horizontal="right" vertical="top" shrinkToFit="1"/>
    </xf>
    <xf numFmtId="169" fontId="7" fillId="0" borderId="1" xfId="0" applyNumberFormat="1" applyFont="1" applyBorder="1" applyAlignment="1">
      <alignment horizontal="right" vertical="top" indent="1" shrinkToFit="1"/>
    </xf>
    <xf numFmtId="0" fontId="2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6" borderId="0" xfId="0" applyFill="1" applyAlignment="1">
      <alignment horizontal="left" wrapText="1"/>
    </xf>
    <xf numFmtId="1" fontId="7" fillId="0" borderId="0" xfId="0" applyNumberFormat="1" applyFont="1" applyAlignment="1">
      <alignment horizontal="right" vertical="top" indent="1" shrinkToFit="1"/>
    </xf>
    <xf numFmtId="1" fontId="6" fillId="0" borderId="0" xfId="0" applyNumberFormat="1" applyFont="1" applyAlignment="1">
      <alignment horizontal="right" vertical="top" shrinkToFit="1"/>
    </xf>
    <xf numFmtId="166" fontId="6" fillId="0" borderId="0" xfId="0" applyNumberFormat="1" applyFont="1" applyAlignment="1">
      <alignment horizontal="right" vertical="top" indent="1" shrinkToFit="1"/>
    </xf>
    <xf numFmtId="166" fontId="7" fillId="0" borderId="0" xfId="0" applyNumberFormat="1" applyFont="1" applyAlignment="1">
      <alignment horizontal="right" vertical="center" shrinkToFit="1"/>
    </xf>
    <xf numFmtId="166" fontId="7" fillId="0" borderId="0" xfId="0" applyNumberFormat="1" applyFont="1" applyAlignment="1">
      <alignment horizontal="right" vertical="center" indent="1" shrinkToFit="1"/>
    </xf>
    <xf numFmtId="166" fontId="7" fillId="0" borderId="0" xfId="0" applyNumberFormat="1" applyFont="1" applyAlignment="1">
      <alignment horizontal="right" vertical="top" indent="1" shrinkToFit="1"/>
    </xf>
    <xf numFmtId="0" fontId="0" fillId="6" borderId="1" xfId="0" applyFill="1" applyBorder="1" applyAlignment="1">
      <alignment horizontal="left" wrapText="1"/>
    </xf>
    <xf numFmtId="1" fontId="7" fillId="0" borderId="1" xfId="0" applyNumberFormat="1" applyFont="1" applyBorder="1" applyAlignment="1">
      <alignment horizontal="right" vertical="top" indent="1" shrinkToFit="1"/>
    </xf>
    <xf numFmtId="1" fontId="7" fillId="0" borderId="1" xfId="0" applyNumberFormat="1" applyFont="1" applyBorder="1" applyAlignment="1">
      <alignment horizontal="right" vertical="top" shrinkToFit="1"/>
    </xf>
    <xf numFmtId="0" fontId="0" fillId="0" borderId="3" xfId="0" applyBorder="1" applyAlignment="1">
      <alignment horizontal="left" wrapText="1"/>
    </xf>
    <xf numFmtId="1" fontId="6" fillId="0" borderId="3" xfId="0" applyNumberFormat="1" applyFont="1" applyBorder="1" applyAlignment="1">
      <alignment horizontal="right" vertical="top" indent="1" shrinkToFit="1"/>
    </xf>
    <xf numFmtId="1" fontId="6" fillId="0" borderId="3" xfId="0" applyNumberFormat="1" applyFont="1" applyBorder="1" applyAlignment="1">
      <alignment horizontal="right" vertical="top" shrinkToFit="1"/>
    </xf>
    <xf numFmtId="169" fontId="6" fillId="0" borderId="0" xfId="0" applyNumberFormat="1" applyFont="1" applyAlignment="1">
      <alignment horizontal="right" vertical="top" indent="1" shrinkToFit="1"/>
    </xf>
    <xf numFmtId="0" fontId="4" fillId="0" borderId="0" xfId="0" applyFont="1" applyAlignment="1">
      <alignment horizontal="left" vertical="center" wrapText="1" indent="2"/>
    </xf>
    <xf numFmtId="3" fontId="2" fillId="0" borderId="0" xfId="0" applyNumberFormat="1" applyFont="1" applyAlignment="1">
      <alignment horizontal="right" vertical="top" wrapText="1"/>
    </xf>
    <xf numFmtId="0" fontId="17" fillId="0" borderId="0" xfId="0" applyFont="1" applyAlignment="1">
      <alignment horizontal="left" vertical="top" wrapText="1" inden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wrapText="1" indent="2"/>
    </xf>
    <xf numFmtId="0" fontId="19" fillId="0" borderId="0" xfId="0" applyFont="1" applyAlignment="1">
      <alignment horizontal="left" wrapText="1" indent="1"/>
    </xf>
    <xf numFmtId="0" fontId="18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wrapText="1"/>
    </xf>
    <xf numFmtId="164" fontId="20" fillId="2" borderId="0" xfId="0" applyNumberFormat="1" applyFont="1" applyFill="1" applyAlignment="1">
      <alignment horizontal="right" vertical="top" shrinkToFit="1"/>
    </xf>
    <xf numFmtId="0" fontId="21" fillId="0" borderId="0" xfId="0" applyFont="1" applyAlignment="1">
      <alignment horizontal="left" vertical="top" wrapText="1" indent="1"/>
    </xf>
    <xf numFmtId="0" fontId="17" fillId="0" borderId="0" xfId="0" applyFont="1" applyAlignment="1">
      <alignment horizontal="left" wrapText="1"/>
    </xf>
    <xf numFmtId="0" fontId="18" fillId="3" borderId="0" xfId="0" applyFont="1" applyFill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 indent="2"/>
    </xf>
    <xf numFmtId="1" fontId="23" fillId="3" borderId="0" xfId="0" applyNumberFormat="1" applyFont="1" applyFill="1" applyAlignment="1">
      <alignment horizontal="center" vertical="top" shrinkToFit="1"/>
    </xf>
    <xf numFmtId="165" fontId="23" fillId="0" borderId="0" xfId="0" applyNumberFormat="1" applyFont="1" applyAlignment="1">
      <alignment horizontal="right" vertical="top" shrinkToFit="1"/>
    </xf>
    <xf numFmtId="165" fontId="23" fillId="0" borderId="0" xfId="0" applyNumberFormat="1" applyFont="1" applyAlignment="1">
      <alignment horizontal="right" vertical="top" indent="1" shrinkToFit="1"/>
    </xf>
    <xf numFmtId="166" fontId="24" fillId="0" borderId="0" xfId="0" applyNumberFormat="1" applyFont="1" applyAlignment="1">
      <alignment horizontal="right" vertical="top" shrinkToFit="1"/>
    </xf>
    <xf numFmtId="167" fontId="24" fillId="0" borderId="0" xfId="0" applyNumberFormat="1" applyFont="1" applyAlignment="1">
      <alignment horizontal="right" vertical="top" shrinkToFit="1"/>
    </xf>
    <xf numFmtId="168" fontId="24" fillId="0" borderId="0" xfId="0" applyNumberFormat="1" applyFont="1" applyAlignment="1">
      <alignment horizontal="right" vertical="top" shrinkToFit="1"/>
    </xf>
    <xf numFmtId="168" fontId="24" fillId="0" borderId="0" xfId="0" applyNumberFormat="1" applyFont="1" applyAlignment="1">
      <alignment horizontal="left" vertical="top" shrinkToFit="1"/>
    </xf>
    <xf numFmtId="168" fontId="24" fillId="0" borderId="0" xfId="0" applyNumberFormat="1" applyFont="1" applyAlignment="1">
      <alignment horizontal="left" vertical="top" indent="1" shrinkToFit="1"/>
    </xf>
    <xf numFmtId="165" fontId="25" fillId="0" borderId="0" xfId="0" applyNumberFormat="1" applyFont="1" applyAlignment="1">
      <alignment horizontal="right" vertical="top" shrinkToFit="1"/>
    </xf>
    <xf numFmtId="0" fontId="19" fillId="0" borderId="1" xfId="0" applyFont="1" applyBorder="1" applyAlignment="1">
      <alignment horizontal="left" vertical="top" wrapText="1" indent="2"/>
    </xf>
    <xf numFmtId="0" fontId="17" fillId="0" borderId="1" xfId="0" applyFont="1" applyBorder="1" applyAlignment="1">
      <alignment horizontal="left" wrapText="1"/>
    </xf>
    <xf numFmtId="165" fontId="25" fillId="0" borderId="1" xfId="0" applyNumberFormat="1" applyFont="1" applyBorder="1" applyAlignment="1">
      <alignment horizontal="right" vertical="top" shrinkToFit="1"/>
    </xf>
    <xf numFmtId="0" fontId="17" fillId="0" borderId="2" xfId="0" applyFont="1" applyBorder="1" applyAlignment="1">
      <alignment horizontal="left" vertical="top" wrapText="1" indent="1"/>
    </xf>
    <xf numFmtId="0" fontId="17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right" vertical="top" wrapText="1"/>
    </xf>
    <xf numFmtId="0" fontId="18" fillId="0" borderId="0" xfId="0" applyFont="1" applyAlignment="1">
      <alignment horizontal="left" vertical="top" wrapText="1" indent="1"/>
    </xf>
    <xf numFmtId="169" fontId="22" fillId="3" borderId="0" xfId="0" applyNumberFormat="1" applyFont="1" applyFill="1" applyAlignment="1">
      <alignment horizontal="right" vertical="top" shrinkToFit="1"/>
    </xf>
    <xf numFmtId="169" fontId="25" fillId="0" borderId="0" xfId="0" applyNumberFormat="1" applyFont="1" applyAlignment="1">
      <alignment horizontal="right" vertical="top" shrinkToFit="1"/>
    </xf>
    <xf numFmtId="165" fontId="25" fillId="0" borderId="0" xfId="0" applyNumberFormat="1" applyFont="1" applyAlignment="1">
      <alignment horizontal="left" vertical="top" indent="1" shrinkToFit="1"/>
    </xf>
    <xf numFmtId="166" fontId="22" fillId="3" borderId="0" xfId="0" applyNumberFormat="1" applyFont="1" applyFill="1" applyAlignment="1">
      <alignment horizontal="right" vertical="top" shrinkToFit="1"/>
    </xf>
    <xf numFmtId="165" fontId="24" fillId="0" borderId="0" xfId="0" applyNumberFormat="1" applyFont="1" applyAlignment="1">
      <alignment horizontal="right" vertical="top" shrinkToFit="1"/>
    </xf>
    <xf numFmtId="3" fontId="24" fillId="0" borderId="0" xfId="0" applyNumberFormat="1" applyFont="1" applyAlignment="1">
      <alignment horizontal="right" vertical="top" shrinkToFit="1"/>
    </xf>
    <xf numFmtId="165" fontId="23" fillId="0" borderId="0" xfId="0" applyNumberFormat="1" applyFont="1" applyAlignment="1">
      <alignment horizontal="left" vertical="top" indent="1" shrinkToFit="1"/>
    </xf>
    <xf numFmtId="0" fontId="18" fillId="0" borderId="0" xfId="0" applyFont="1" applyAlignment="1">
      <alignment horizontal="left" vertical="top" wrapText="1" indent="2"/>
    </xf>
    <xf numFmtId="2" fontId="25" fillId="0" borderId="0" xfId="0" applyNumberFormat="1" applyFont="1" applyAlignment="1">
      <alignment horizontal="right" vertical="top" shrinkToFit="1"/>
    </xf>
    <xf numFmtId="4" fontId="25" fillId="0" borderId="0" xfId="0" applyNumberFormat="1" applyFont="1" applyAlignment="1">
      <alignment horizontal="right" vertical="top" shrinkToFit="1"/>
    </xf>
    <xf numFmtId="0" fontId="19" fillId="3" borderId="0" xfId="0" applyFont="1" applyFill="1" applyAlignment="1">
      <alignment horizontal="center" vertical="top" wrapText="1"/>
    </xf>
    <xf numFmtId="166" fontId="25" fillId="0" borderId="0" xfId="0" applyNumberFormat="1" applyFont="1" applyAlignment="1">
      <alignment horizontal="right" vertical="top" shrinkToFit="1"/>
    </xf>
    <xf numFmtId="1" fontId="25" fillId="0" borderId="0" xfId="0" applyNumberFormat="1" applyFont="1" applyAlignment="1">
      <alignment horizontal="right" vertical="top" shrinkToFit="1"/>
    </xf>
    <xf numFmtId="0" fontId="21" fillId="0" borderId="0" xfId="0" applyFont="1" applyAlignment="1">
      <alignment horizontal="left" vertical="top" wrapText="1" indent="2"/>
    </xf>
    <xf numFmtId="3" fontId="24" fillId="0" borderId="0" xfId="0" applyNumberFormat="1" applyFont="1" applyAlignment="1">
      <alignment horizontal="left" vertical="top" indent="1" shrinkToFit="1"/>
    </xf>
    <xf numFmtId="1" fontId="24" fillId="0" borderId="0" xfId="0" applyNumberFormat="1" applyFont="1" applyAlignment="1">
      <alignment horizontal="left" vertical="top" indent="1" shrinkToFit="1"/>
    </xf>
    <xf numFmtId="1" fontId="24" fillId="0" borderId="0" xfId="0" applyNumberFormat="1" applyFont="1" applyAlignment="1">
      <alignment horizontal="left" vertical="top" shrinkToFit="1"/>
    </xf>
    <xf numFmtId="3" fontId="24" fillId="0" borderId="0" xfId="0" applyNumberFormat="1" applyFont="1" applyAlignment="1">
      <alignment horizontal="left" vertical="top" shrinkToFit="1"/>
    </xf>
    <xf numFmtId="0" fontId="17" fillId="3" borderId="0" xfId="0" applyFont="1" applyFill="1" applyAlignment="1">
      <alignment horizontal="left" wrapText="1"/>
    </xf>
    <xf numFmtId="3" fontId="25" fillId="0" borderId="0" xfId="0" applyNumberFormat="1" applyFont="1" applyAlignment="1">
      <alignment horizontal="right" vertical="center" shrinkToFit="1"/>
    </xf>
    <xf numFmtId="1" fontId="22" fillId="3" borderId="0" xfId="0" applyNumberFormat="1" applyFont="1" applyFill="1" applyAlignment="1">
      <alignment horizontal="right" vertical="top" shrinkToFit="1"/>
    </xf>
    <xf numFmtId="0" fontId="17" fillId="4" borderId="0" xfId="0" applyFont="1" applyFill="1" applyAlignment="1">
      <alignment horizontal="left" wrapText="1"/>
    </xf>
    <xf numFmtId="0" fontId="17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 wrapText="1" indent="2"/>
    </xf>
    <xf numFmtId="0" fontId="27" fillId="0" borderId="0" xfId="0" applyFont="1" applyAlignment="1">
      <alignment horizontal="left" vertical="top" wrapText="1" indent="1"/>
    </xf>
    <xf numFmtId="0" fontId="28" fillId="0" borderId="0" xfId="0" applyFont="1" applyAlignment="1">
      <alignment horizontal="left" vertical="top" wrapText="1" indent="1"/>
    </xf>
    <xf numFmtId="3" fontId="21" fillId="0" borderId="0" xfId="0" applyNumberFormat="1" applyFont="1" applyAlignment="1">
      <alignment horizontal="right" vertical="top" wrapText="1"/>
    </xf>
    <xf numFmtId="4" fontId="4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9" fillId="2" borderId="0" xfId="0" applyFont="1" applyFill="1" applyAlignment="1">
      <alignment horizontal="left" vertical="top" wrapText="1"/>
    </xf>
    <xf numFmtId="3" fontId="18" fillId="3" borderId="0" xfId="0" applyNumberFormat="1" applyFont="1" applyFill="1" applyAlignment="1">
      <alignment horizontal="right" vertical="top" wrapText="1"/>
    </xf>
    <xf numFmtId="4" fontId="18" fillId="0" borderId="0" xfId="0" applyNumberFormat="1" applyFont="1" applyAlignment="1">
      <alignment horizontal="right" vertical="top" wrapText="1"/>
    </xf>
    <xf numFmtId="3" fontId="21" fillId="0" borderId="2" xfId="0" applyNumberFormat="1" applyFont="1" applyBorder="1" applyAlignment="1">
      <alignment horizontal="right" vertical="top" wrapText="1"/>
    </xf>
    <xf numFmtId="4" fontId="21" fillId="0" borderId="0" xfId="0" applyNumberFormat="1" applyFont="1" applyAlignment="1">
      <alignment horizontal="right" vertical="top" wrapText="1"/>
    </xf>
    <xf numFmtId="4" fontId="2" fillId="3" borderId="0" xfId="0" applyNumberFormat="1" applyFont="1" applyFill="1" applyAlignment="1">
      <alignment horizontal="right" vertical="top" wrapText="1"/>
    </xf>
    <xf numFmtId="4" fontId="2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left" vertical="top" wrapText="1" indent="1"/>
    </xf>
    <xf numFmtId="9" fontId="29" fillId="0" borderId="0" xfId="1" applyFont="1" applyAlignment="1">
      <alignment horizontal="left" vertical="top"/>
    </xf>
    <xf numFmtId="9" fontId="30" fillId="0" borderId="0" xfId="1" applyFont="1" applyAlignment="1">
      <alignment horizontal="left" vertical="top"/>
    </xf>
    <xf numFmtId="0" fontId="16" fillId="0" borderId="2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right" vertical="top" wrapText="1" indent="1"/>
    </xf>
    <xf numFmtId="4" fontId="2" fillId="0" borderId="2" xfId="0" applyNumberFormat="1" applyFont="1" applyBorder="1" applyAlignment="1">
      <alignment horizontal="right" vertical="top" wrapText="1" indent="1"/>
    </xf>
    <xf numFmtId="4" fontId="2" fillId="0" borderId="2" xfId="0" applyNumberFormat="1" applyFont="1" applyBorder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 indent="1"/>
    </xf>
    <xf numFmtId="169" fontId="7" fillId="0" borderId="0" xfId="0" applyNumberFormat="1" applyFont="1" applyAlignment="1">
      <alignment vertical="top" shrinkToFit="1"/>
    </xf>
    <xf numFmtId="164" fontId="3" fillId="2" borderId="0" xfId="0" applyNumberFormat="1" applyFont="1" applyFill="1" applyAlignment="1">
      <alignment horizontal="right" vertical="top" indent="1" shrinkToFit="1"/>
    </xf>
    <xf numFmtId="4" fontId="2" fillId="0" borderId="0" xfId="0" applyNumberFormat="1" applyFont="1" applyAlignment="1">
      <alignment horizontal="right" vertical="top" wrapText="1" indent="1"/>
    </xf>
    <xf numFmtId="0" fontId="2" fillId="0" borderId="0" xfId="0" applyFont="1" applyAlignment="1">
      <alignment horizontal="right" vertical="top" wrapText="1" indent="1"/>
    </xf>
    <xf numFmtId="3" fontId="7" fillId="0" borderId="0" xfId="0" applyNumberFormat="1" applyFont="1" applyAlignment="1">
      <alignment horizontal="right" vertical="top" indent="1" shrinkToFit="1"/>
    </xf>
    <xf numFmtId="165" fontId="7" fillId="0" borderId="0" xfId="0" applyNumberFormat="1" applyFont="1" applyAlignment="1">
      <alignment horizontal="right" vertical="top" indent="1" shrinkToFit="1"/>
    </xf>
    <xf numFmtId="169" fontId="7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wrapText="1"/>
    </xf>
    <xf numFmtId="169" fontId="7" fillId="0" borderId="1" xfId="0" applyNumberFormat="1" applyFont="1" applyBorder="1" applyAlignment="1">
      <alignment horizontal="right" vertical="top" indent="1" shrinkToFit="1"/>
    </xf>
    <xf numFmtId="4" fontId="2" fillId="0" borderId="2" xfId="0" applyNumberFormat="1" applyFont="1" applyBorder="1" applyAlignment="1">
      <alignment horizontal="right" vertical="top" wrapText="1" indent="1"/>
    </xf>
    <xf numFmtId="0" fontId="2" fillId="0" borderId="2" xfId="0" applyFont="1" applyBorder="1" applyAlignment="1">
      <alignment horizontal="right" vertical="top" wrapText="1" indent="1"/>
    </xf>
    <xf numFmtId="1" fontId="7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vertical="top" wrapText="1" indent="1"/>
    </xf>
    <xf numFmtId="0" fontId="0" fillId="6" borderId="0" xfId="0" applyFill="1" applyAlignment="1">
      <alignment horizontal="left" wrapText="1"/>
    </xf>
    <xf numFmtId="0" fontId="3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 indent="1"/>
    </xf>
    <xf numFmtId="166" fontId="6" fillId="0" borderId="0" xfId="0" applyNumberFormat="1" applyFont="1" applyAlignment="1">
      <alignment horizontal="right" vertical="top" indent="1" shrinkToFit="1"/>
    </xf>
    <xf numFmtId="0" fontId="2" fillId="0" borderId="0" xfId="0" applyFont="1" applyAlignment="1">
      <alignment horizontal="left" vertical="center" wrapText="1" indent="1"/>
    </xf>
    <xf numFmtId="166" fontId="7" fillId="0" borderId="0" xfId="0" applyNumberFormat="1" applyFont="1" applyAlignment="1">
      <alignment horizontal="right" vertical="center" indent="1" shrinkToFit="1"/>
    </xf>
    <xf numFmtId="0" fontId="2" fillId="0" borderId="0" xfId="0" applyFont="1" applyAlignment="1">
      <alignment horizontal="left" vertical="top" wrapText="1" indent="1"/>
    </xf>
    <xf numFmtId="166" fontId="7" fillId="0" borderId="0" xfId="0" applyNumberFormat="1" applyFont="1" applyAlignment="1">
      <alignment horizontal="right" vertical="top" indent="1" shrinkToFit="1"/>
    </xf>
    <xf numFmtId="0" fontId="2" fillId="0" borderId="0" xfId="0" applyFont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2"/>
    </xf>
    <xf numFmtId="1" fontId="7" fillId="0" borderId="1" xfId="0" applyNumberFormat="1" applyFont="1" applyBorder="1" applyAlignment="1">
      <alignment horizontal="right" vertical="top" indent="1" shrinkToFit="1"/>
    </xf>
    <xf numFmtId="0" fontId="4" fillId="0" borderId="3" xfId="0" applyFont="1" applyBorder="1" applyAlignment="1">
      <alignment horizontal="left" vertical="top" wrapText="1" indent="3"/>
    </xf>
    <xf numFmtId="1" fontId="6" fillId="0" borderId="3" xfId="0" applyNumberFormat="1" applyFont="1" applyBorder="1" applyAlignment="1">
      <alignment horizontal="right" vertical="top" indent="1" shrinkToFit="1"/>
    </xf>
    <xf numFmtId="0" fontId="0" fillId="0" borderId="2" xfId="0" applyBorder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169" fontId="6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 wrapText="1" indent="4"/>
    </xf>
    <xf numFmtId="0" fontId="0" fillId="6" borderId="0" xfId="0" applyFill="1" applyAlignment="1">
      <alignment horizontal="left" vertical="center" wrapText="1"/>
    </xf>
    <xf numFmtId="0" fontId="4" fillId="0" borderId="0" xfId="0" applyFont="1" applyAlignment="1">
      <alignment horizontal="left" vertical="top" wrapText="1" indent="4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126" zoomScaleNormal="126" workbookViewId="0">
      <selection activeCell="B12" sqref="B12"/>
    </sheetView>
  </sheetViews>
  <sheetFormatPr defaultRowHeight="13.2" x14ac:dyDescent="0.25"/>
  <cols>
    <col min="1" max="1" width="52" customWidth="1"/>
    <col min="2" max="3" width="6.6640625" customWidth="1"/>
    <col min="4" max="4" width="11.5546875" customWidth="1"/>
    <col min="5" max="5" width="10.6640625" customWidth="1"/>
    <col min="6" max="6" width="10.44140625" customWidth="1"/>
    <col min="7" max="7" width="11.5546875" customWidth="1"/>
    <col min="8" max="8" width="9.77734375" customWidth="1"/>
    <col min="9" max="10" width="10" customWidth="1"/>
    <col min="11" max="11" width="10.44140625" customWidth="1"/>
    <col min="12" max="12" width="10" customWidth="1"/>
  </cols>
  <sheetData>
    <row r="1" spans="1:11" ht="24.75" customHeight="1" x14ac:dyDescent="0.15">
      <c r="A1" s="62" t="s">
        <v>115</v>
      </c>
      <c r="B1" s="63"/>
      <c r="C1" s="63"/>
      <c r="D1" s="64" t="s">
        <v>116</v>
      </c>
      <c r="E1" s="64" t="s">
        <v>116</v>
      </c>
      <c r="F1" s="65" t="s">
        <v>116</v>
      </c>
      <c r="G1" s="65" t="s">
        <v>117</v>
      </c>
      <c r="H1" s="65" t="s">
        <v>117</v>
      </c>
      <c r="I1" s="65" t="s">
        <v>117</v>
      </c>
      <c r="J1" s="65" t="s">
        <v>117</v>
      </c>
      <c r="K1" s="65" t="s">
        <v>117</v>
      </c>
    </row>
    <row r="2" spans="1:11" ht="8.25" customHeight="1" x14ac:dyDescent="0.25">
      <c r="A2" s="66" t="s">
        <v>118</v>
      </c>
      <c r="B2" s="67"/>
      <c r="C2" s="67"/>
      <c r="D2" s="68">
        <v>44561</v>
      </c>
      <c r="E2" s="68">
        <v>44926</v>
      </c>
      <c r="F2" s="68">
        <v>45291</v>
      </c>
      <c r="G2" s="68">
        <v>45657</v>
      </c>
      <c r="H2" s="68">
        <v>46022</v>
      </c>
      <c r="I2" s="68">
        <v>46387</v>
      </c>
      <c r="J2" s="68">
        <v>46752</v>
      </c>
      <c r="K2" s="68">
        <v>47118</v>
      </c>
    </row>
    <row r="3" spans="1:11" ht="8.25" customHeight="1" x14ac:dyDescent="0.25">
      <c r="A3" s="69" t="s">
        <v>119</v>
      </c>
      <c r="B3" s="70"/>
      <c r="C3" s="70"/>
      <c r="D3" s="71" t="s">
        <v>153</v>
      </c>
      <c r="E3" s="120">
        <v>513983</v>
      </c>
      <c r="F3" s="72" t="s">
        <v>154</v>
      </c>
      <c r="G3" s="123">
        <v>633227.1</v>
      </c>
      <c r="H3" s="123">
        <v>721878.8</v>
      </c>
      <c r="I3" s="123">
        <v>837379.5</v>
      </c>
      <c r="J3" s="123">
        <v>971360.2</v>
      </c>
      <c r="K3" s="123">
        <v>1126777.8</v>
      </c>
    </row>
    <row r="4" spans="1:11" ht="8.25" customHeight="1" x14ac:dyDescent="0.25">
      <c r="A4" s="73" t="s">
        <v>120</v>
      </c>
      <c r="B4" s="74">
        <v>3</v>
      </c>
      <c r="C4" s="70"/>
      <c r="D4" s="75"/>
      <c r="E4" s="75"/>
      <c r="F4" s="76"/>
      <c r="G4" s="76">
        <v>0.12</v>
      </c>
      <c r="H4" s="76">
        <v>0.14000000000000001</v>
      </c>
      <c r="I4" s="76">
        <v>0.16</v>
      </c>
      <c r="J4" s="76">
        <v>0.16</v>
      </c>
      <c r="K4" s="75">
        <v>0.16</v>
      </c>
    </row>
    <row r="5" spans="1:11" ht="8.25" customHeight="1" x14ac:dyDescent="0.25">
      <c r="A5" s="69" t="s">
        <v>121</v>
      </c>
      <c r="B5" s="70"/>
      <c r="C5" s="70"/>
      <c r="D5" s="71" t="s">
        <v>155</v>
      </c>
      <c r="E5" s="71" t="s">
        <v>156</v>
      </c>
      <c r="F5" s="77" t="s">
        <v>157</v>
      </c>
      <c r="G5" s="78">
        <v>355839.79200000002</v>
      </c>
      <c r="H5" s="79">
        <v>405657.36290000001</v>
      </c>
      <c r="I5" s="80">
        <v>470562.54090000002</v>
      </c>
      <c r="J5" s="81">
        <v>545852.54749999999</v>
      </c>
      <c r="K5" s="79">
        <v>633188.95510000002</v>
      </c>
    </row>
    <row r="6" spans="1:11" ht="8.6999999999999993" customHeight="1" x14ac:dyDescent="0.25">
      <c r="A6" s="73" t="s">
        <v>122</v>
      </c>
      <c r="B6" s="70"/>
      <c r="C6" s="70"/>
      <c r="D6" s="82"/>
      <c r="E6" s="82"/>
      <c r="F6" s="82"/>
      <c r="G6" s="82">
        <v>0.12</v>
      </c>
      <c r="H6" s="82">
        <v>0.14000000000000001</v>
      </c>
      <c r="I6" s="82">
        <v>0.16</v>
      </c>
      <c r="J6" s="82">
        <v>0.16</v>
      </c>
      <c r="K6" s="82">
        <v>0.16</v>
      </c>
    </row>
    <row r="7" spans="1:11" ht="8.25" customHeight="1" x14ac:dyDescent="0.25">
      <c r="A7" s="83" t="s">
        <v>123</v>
      </c>
      <c r="B7" s="84"/>
      <c r="C7" s="84"/>
      <c r="D7" s="85"/>
      <c r="E7" s="85"/>
      <c r="F7" s="85">
        <v>0.56200000000000006</v>
      </c>
      <c r="G7" s="85">
        <v>0.56200000000000006</v>
      </c>
      <c r="H7" s="85">
        <v>0.56200000000000006</v>
      </c>
      <c r="I7" s="85">
        <v>0.56200000000000006</v>
      </c>
      <c r="J7" s="85">
        <v>0.56200000000000006</v>
      </c>
      <c r="K7" s="85">
        <v>0.56200000000000006</v>
      </c>
    </row>
    <row r="8" spans="1:11" ht="16.5" customHeight="1" x14ac:dyDescent="0.25">
      <c r="A8" s="86" t="s">
        <v>124</v>
      </c>
      <c r="B8" s="87"/>
      <c r="C8" s="87"/>
      <c r="D8" s="88" t="s">
        <v>158</v>
      </c>
      <c r="E8" s="88" t="s">
        <v>159</v>
      </c>
      <c r="F8" s="88" t="s">
        <v>160</v>
      </c>
      <c r="G8" s="122">
        <v>277387</v>
      </c>
      <c r="H8" s="122">
        <v>316221</v>
      </c>
      <c r="I8" s="122">
        <v>366817</v>
      </c>
      <c r="J8" s="122">
        <v>425508</v>
      </c>
      <c r="K8" s="122">
        <v>493589</v>
      </c>
    </row>
    <row r="9" spans="1:11" ht="8.25" customHeight="1" x14ac:dyDescent="0.25">
      <c r="A9" s="89" t="s">
        <v>125</v>
      </c>
      <c r="B9" s="70"/>
      <c r="C9" s="70"/>
      <c r="D9" s="90">
        <v>75111</v>
      </c>
      <c r="E9" s="90">
        <v>84299</v>
      </c>
      <c r="F9" s="91">
        <v>90619</v>
      </c>
      <c r="G9" s="121">
        <v>103856.4</v>
      </c>
      <c r="H9" s="121">
        <v>118396.3</v>
      </c>
      <c r="I9" s="121">
        <v>137339.70000000001</v>
      </c>
      <c r="J9" s="121">
        <v>159314</v>
      </c>
      <c r="K9" s="121">
        <v>184804.2</v>
      </c>
    </row>
    <row r="10" spans="1:11" ht="8.6999999999999993" customHeight="1" x14ac:dyDescent="0.25">
      <c r="A10" s="113" t="s">
        <v>122</v>
      </c>
      <c r="B10" s="70"/>
      <c r="C10" s="70"/>
      <c r="D10" s="82">
        <v>0.28399999999999997</v>
      </c>
      <c r="E10" s="82">
        <f>(E9-D9)/D9 *1</f>
        <v>0.12232562474204843</v>
      </c>
      <c r="F10" s="82">
        <f t="shared" ref="F10:K10" si="0">(F9-E9)/E9 *1</f>
        <v>7.4971233347963795E-2</v>
      </c>
      <c r="G10" s="82">
        <f t="shared" si="0"/>
        <v>0.1460775334091084</v>
      </c>
      <c r="H10" s="82">
        <f>(H9-G9)/G9 *1</f>
        <v>0.14000003851471848</v>
      </c>
      <c r="I10" s="82">
        <f t="shared" si="0"/>
        <v>0.15999993243032096</v>
      </c>
      <c r="J10" s="82">
        <f t="shared" si="0"/>
        <v>0.15999962137677587</v>
      </c>
      <c r="K10" s="82">
        <f t="shared" si="0"/>
        <v>0.15999974892350963</v>
      </c>
    </row>
    <row r="11" spans="1:11" ht="8.25" customHeight="1" x14ac:dyDescent="0.25">
      <c r="A11" s="113" t="s">
        <v>123</v>
      </c>
      <c r="B11" s="70"/>
      <c r="C11" s="70"/>
      <c r="D11" s="82">
        <v>0.16</v>
      </c>
      <c r="E11" s="82">
        <f>(E9/E3)*1</f>
        <v>0.16401126107283703</v>
      </c>
      <c r="F11" s="82">
        <v>0.16400000000000001</v>
      </c>
      <c r="G11" s="82">
        <f t="shared" ref="G11:K11" si="1">(G9/G3)*1</f>
        <v>0.16401130021125121</v>
      </c>
      <c r="H11" s="82">
        <f t="shared" si="1"/>
        <v>0.16401132710920446</v>
      </c>
      <c r="I11" s="82">
        <f t="shared" si="1"/>
        <v>0.16401129953623178</v>
      </c>
      <c r="J11" s="82">
        <f t="shared" si="1"/>
        <v>0.16401124937999315</v>
      </c>
      <c r="K11" s="82">
        <f t="shared" si="1"/>
        <v>0.16401121853838441</v>
      </c>
    </row>
    <row r="12" spans="1:11" ht="8.25" customHeight="1" x14ac:dyDescent="0.25">
      <c r="A12" s="114" t="s">
        <v>126</v>
      </c>
      <c r="B12" s="70"/>
      <c r="C12" s="70"/>
      <c r="D12" s="90">
        <v>56052</v>
      </c>
      <c r="E12" s="90">
        <v>73213</v>
      </c>
      <c r="F12" s="91">
        <v>85622</v>
      </c>
      <c r="G12" s="91">
        <v>90198.399999999994</v>
      </c>
      <c r="H12" s="121">
        <v>102826.2</v>
      </c>
      <c r="I12" s="121">
        <v>119278.39999999999</v>
      </c>
      <c r="J12" s="121">
        <v>138362.9</v>
      </c>
      <c r="K12" s="121">
        <v>160501</v>
      </c>
    </row>
    <row r="13" spans="1:11" ht="8.6999999999999993" customHeight="1" x14ac:dyDescent="0.25">
      <c r="A13" s="113" t="s">
        <v>122</v>
      </c>
      <c r="B13" s="70"/>
      <c r="C13" s="70"/>
      <c r="D13" s="82">
        <v>0.311</v>
      </c>
      <c r="E13" s="82">
        <f>(E12-D12)/D12*1</f>
        <v>0.3061621351602084</v>
      </c>
      <c r="F13" s="82">
        <f t="shared" ref="F13:K13" si="2">(F12-E12)/E12*1</f>
        <v>0.16949175692841434</v>
      </c>
      <c r="G13" s="82">
        <f t="shared" si="2"/>
        <v>5.3448879960757679E-2</v>
      </c>
      <c r="H13" s="82">
        <f t="shared" si="2"/>
        <v>0.1400002660801079</v>
      </c>
      <c r="I13" s="82">
        <f t="shared" si="2"/>
        <v>0.16000007780118294</v>
      </c>
      <c r="J13" s="82">
        <f t="shared" si="2"/>
        <v>0.15999963111510551</v>
      </c>
      <c r="K13" s="82">
        <f t="shared" si="2"/>
        <v>0.16000026018535321</v>
      </c>
    </row>
    <row r="14" spans="1:11" ht="8.25" customHeight="1" x14ac:dyDescent="0.25">
      <c r="A14" s="113" t="s">
        <v>123</v>
      </c>
      <c r="B14" s="70"/>
      <c r="C14" s="70"/>
      <c r="D14" s="82">
        <v>0.11899999999999999</v>
      </c>
      <c r="E14" s="82">
        <f>(E12/E3)*1</f>
        <v>0.14244245432241923</v>
      </c>
      <c r="F14" s="82">
        <v>0.14199999999999999</v>
      </c>
      <c r="G14" s="82">
        <f t="shared" ref="G14:K14" si="3">(G12/G3)*1</f>
        <v>0.14244241915736075</v>
      </c>
      <c r="H14" s="82">
        <f t="shared" si="3"/>
        <v>0.14244247095218754</v>
      </c>
      <c r="I14" s="82">
        <f t="shared" si="3"/>
        <v>0.14244246485613751</v>
      </c>
      <c r="J14" s="82">
        <f t="shared" si="3"/>
        <v>0.14244242249167713</v>
      </c>
      <c r="K14" s="82">
        <f t="shared" si="3"/>
        <v>0.14244245848649129</v>
      </c>
    </row>
    <row r="15" spans="1:11" ht="8.25" customHeight="1" x14ac:dyDescent="0.25">
      <c r="A15" s="114" t="s">
        <v>127</v>
      </c>
      <c r="B15" s="70"/>
      <c r="C15" s="70"/>
      <c r="D15" s="90">
        <v>32551</v>
      </c>
      <c r="E15" s="90">
        <v>42238</v>
      </c>
      <c r="F15" s="91">
        <v>44370</v>
      </c>
      <c r="G15" s="91">
        <v>52037.2</v>
      </c>
      <c r="H15" s="91">
        <v>59322.400000000001</v>
      </c>
      <c r="I15" s="91">
        <v>68814</v>
      </c>
      <c r="J15" s="91">
        <v>79824.3</v>
      </c>
      <c r="K15" s="91">
        <v>92596.1</v>
      </c>
    </row>
    <row r="16" spans="1:11" ht="8.6999999999999993" customHeight="1" x14ac:dyDescent="0.25">
      <c r="A16" s="113" t="s">
        <v>122</v>
      </c>
      <c r="B16" s="70"/>
      <c r="C16" s="70"/>
      <c r="D16" s="82">
        <v>0.47899999999999998</v>
      </c>
      <c r="E16" s="82">
        <f>(E15-D15)/D15</f>
        <v>0.29759454394642254</v>
      </c>
      <c r="F16" s="82">
        <f t="shared" ref="F16:K16" si="4">(F15-E15)/E15</f>
        <v>5.0475874804678252E-2</v>
      </c>
      <c r="G16" s="82">
        <f t="shared" si="4"/>
        <v>0.17280144241604681</v>
      </c>
      <c r="H16" s="82">
        <f t="shared" si="4"/>
        <v>0.13999984626382675</v>
      </c>
      <c r="I16" s="82">
        <f t="shared" si="4"/>
        <v>0.16000026971262118</v>
      </c>
      <c r="J16" s="82">
        <f t="shared" si="4"/>
        <v>0.16000087191559861</v>
      </c>
      <c r="K16" s="82">
        <f t="shared" si="4"/>
        <v>0.15999889757880748</v>
      </c>
    </row>
    <row r="17" spans="1:11" ht="8.25" customHeight="1" x14ac:dyDescent="0.25">
      <c r="A17" s="113" t="s">
        <v>123</v>
      </c>
      <c r="B17" s="70"/>
      <c r="C17" s="70"/>
      <c r="D17" s="82">
        <v>6.9000000000000006E-2</v>
      </c>
      <c r="E17" s="82">
        <f>(E15/E3)</f>
        <v>8.2177815219569517E-2</v>
      </c>
      <c r="F17" s="82">
        <v>8.2000000000000003E-2</v>
      </c>
      <c r="G17" s="82">
        <f t="shared" ref="G17:K17" si="5">(G15/G3)</f>
        <v>8.2177784242019963E-2</v>
      </c>
      <c r="H17" s="82">
        <f t="shared" si="5"/>
        <v>8.2177783860670234E-2</v>
      </c>
      <c r="I17" s="82">
        <f t="shared" si="5"/>
        <v>8.2177793939307089E-2</v>
      </c>
      <c r="J17" s="82">
        <f t="shared" si="5"/>
        <v>8.2177857400375268E-2</v>
      </c>
      <c r="K17" s="82">
        <f t="shared" si="5"/>
        <v>8.217778163538543E-2</v>
      </c>
    </row>
    <row r="18" spans="1:11" ht="8.25" customHeight="1" x14ac:dyDescent="0.25">
      <c r="A18" s="114" t="s">
        <v>128</v>
      </c>
      <c r="B18" s="70"/>
      <c r="C18" s="70"/>
      <c r="D18" s="90">
        <v>8823</v>
      </c>
      <c r="E18" s="90">
        <v>11891</v>
      </c>
      <c r="F18" s="91">
        <v>11816</v>
      </c>
      <c r="G18" s="91">
        <v>14649.7</v>
      </c>
      <c r="H18" s="91">
        <v>16700.7</v>
      </c>
      <c r="I18" s="91">
        <v>19372.8</v>
      </c>
      <c r="J18" s="91">
        <v>22472.400000000001</v>
      </c>
      <c r="K18" s="91">
        <v>26068</v>
      </c>
    </row>
    <row r="19" spans="1:11" ht="8.6999999999999993" customHeight="1" x14ac:dyDescent="0.25">
      <c r="A19" s="113" t="s">
        <v>122</v>
      </c>
      <c r="B19" s="70"/>
      <c r="C19" s="70"/>
      <c r="D19" s="82">
        <v>0.32300000000000001</v>
      </c>
      <c r="E19" s="82">
        <f>(E18-D18)/D18*1</f>
        <v>0.3477275303184858</v>
      </c>
      <c r="F19" s="82">
        <f t="shared" ref="F19:K19" si="6">(F18-E18)/E18*1</f>
        <v>-6.3072912286603316E-3</v>
      </c>
      <c r="G19" s="82">
        <f t="shared" si="6"/>
        <v>0.23981888964116457</v>
      </c>
      <c r="H19" s="82">
        <f t="shared" si="6"/>
        <v>0.14000286695290687</v>
      </c>
      <c r="I19" s="82">
        <f t="shared" si="6"/>
        <v>0.15999928146724379</v>
      </c>
      <c r="J19" s="82">
        <f t="shared" si="6"/>
        <v>0.15999752229930636</v>
      </c>
      <c r="K19" s="82">
        <f t="shared" si="6"/>
        <v>0.16000071198447866</v>
      </c>
    </row>
    <row r="20" spans="1:11" ht="8.25" customHeight="1" x14ac:dyDescent="0.25">
      <c r="A20" s="113" t="s">
        <v>123</v>
      </c>
      <c r="B20" s="70"/>
      <c r="C20" s="70"/>
      <c r="D20" s="82">
        <v>1.9E-2</v>
      </c>
      <c r="E20" s="82">
        <f>(E18/E3)*10</f>
        <v>0.23135006410717865</v>
      </c>
      <c r="F20" s="82">
        <v>0.23100000000000001</v>
      </c>
      <c r="G20" s="82">
        <f t="shared" ref="G20:K20" si="7">(G18/G3)*10</f>
        <v>0.23134985852626966</v>
      </c>
      <c r="H20" s="82">
        <f t="shared" si="7"/>
        <v>0.2313504704667875</v>
      </c>
      <c r="I20" s="82">
        <f t="shared" si="7"/>
        <v>0.23135030174490778</v>
      </c>
      <c r="J20" s="82">
        <f t="shared" si="7"/>
        <v>0.23134981235591084</v>
      </c>
      <c r="K20" s="82">
        <f t="shared" si="7"/>
        <v>0.23134996092397275</v>
      </c>
    </row>
    <row r="21" spans="1:11" ht="8.25" customHeight="1" x14ac:dyDescent="0.25">
      <c r="A21" s="114" t="s">
        <v>129</v>
      </c>
      <c r="B21" s="70"/>
      <c r="C21" s="70"/>
      <c r="D21" s="93">
        <v>62</v>
      </c>
      <c r="E21" s="90">
        <v>1263</v>
      </c>
      <c r="F21" s="91">
        <v>767</v>
      </c>
      <c r="G21" s="91">
        <v>1263</v>
      </c>
      <c r="H21" s="91">
        <v>1263</v>
      </c>
      <c r="I21" s="91">
        <v>1263</v>
      </c>
      <c r="J21" s="91">
        <v>1263</v>
      </c>
      <c r="K21" s="91">
        <v>1263</v>
      </c>
    </row>
    <row r="22" spans="1:11" ht="8.6999999999999993" customHeight="1" x14ac:dyDescent="0.25">
      <c r="A22" s="113" t="s">
        <v>122</v>
      </c>
      <c r="B22" s="70"/>
      <c r="C22" s="70"/>
      <c r="D22" s="82">
        <v>-1.827</v>
      </c>
      <c r="E22" s="82">
        <f>(E21-D21)/D21</f>
        <v>19.370967741935484</v>
      </c>
      <c r="F22" s="82">
        <f t="shared" ref="F22:K22" si="8">(F21-E21)/E21</f>
        <v>-0.3927157561361837</v>
      </c>
      <c r="G22" s="82">
        <f t="shared" si="8"/>
        <v>0.64667535853976532</v>
      </c>
      <c r="H22" s="82">
        <f t="shared" si="8"/>
        <v>0</v>
      </c>
      <c r="I22" s="82">
        <f t="shared" si="8"/>
        <v>0</v>
      </c>
      <c r="J22" s="82">
        <f t="shared" si="8"/>
        <v>0</v>
      </c>
      <c r="K22" s="82">
        <f t="shared" si="8"/>
        <v>0</v>
      </c>
    </row>
    <row r="23" spans="1:11" ht="8.25" customHeight="1" x14ac:dyDescent="0.25">
      <c r="A23" s="113" t="s">
        <v>123</v>
      </c>
      <c r="B23" s="70"/>
      <c r="C23" s="70"/>
      <c r="D23" s="92">
        <v>0</v>
      </c>
      <c r="E23" s="92">
        <f>(E21/E3)</f>
        <v>2.4572797154769712E-3</v>
      </c>
      <c r="F23" s="92">
        <v>2E-3</v>
      </c>
      <c r="G23" s="92">
        <f t="shared" ref="G23:K23" si="9">(G21/G3)</f>
        <v>1.9945450850097856E-3</v>
      </c>
      <c r="H23" s="92">
        <f t="shared" si="9"/>
        <v>1.7496011795885957E-3</v>
      </c>
      <c r="I23" s="92">
        <f t="shared" si="9"/>
        <v>1.5082767132465029E-3</v>
      </c>
      <c r="J23" s="92">
        <f t="shared" si="9"/>
        <v>1.3002385726736591E-3</v>
      </c>
      <c r="K23" s="92">
        <f t="shared" si="9"/>
        <v>1.1208953531033359E-3</v>
      </c>
    </row>
    <row r="24" spans="1:11" ht="8.25" customHeight="1" x14ac:dyDescent="0.25">
      <c r="A24" s="115" t="s">
        <v>130</v>
      </c>
      <c r="B24" s="70"/>
      <c r="C24" s="70"/>
      <c r="D24" s="116">
        <v>444943</v>
      </c>
      <c r="E24" s="116">
        <v>501735</v>
      </c>
      <c r="F24" s="72">
        <v>537933</v>
      </c>
      <c r="G24" s="72" t="s">
        <v>131</v>
      </c>
      <c r="H24" s="116">
        <v>298509</v>
      </c>
      <c r="I24" s="116">
        <v>346068</v>
      </c>
      <c r="J24" s="116">
        <v>401237</v>
      </c>
      <c r="K24" s="116">
        <v>465232</v>
      </c>
    </row>
    <row r="25" spans="1:11" ht="8.25" customHeight="1" x14ac:dyDescent="0.25">
      <c r="A25" s="113" t="s">
        <v>122</v>
      </c>
      <c r="B25" s="70"/>
      <c r="C25" s="70"/>
      <c r="D25" s="82">
        <v>0.32900000000000001</v>
      </c>
      <c r="E25" s="82">
        <f>(E24-D24)/D24</f>
        <v>0.12763882115237232</v>
      </c>
      <c r="F25" s="82">
        <f t="shared" ref="F25:K25" si="10">(F24-E24)/E24</f>
        <v>7.2145654578612217E-2</v>
      </c>
      <c r="G25" s="82">
        <f t="shared" si="10"/>
        <v>-0.51294120271483623</v>
      </c>
      <c r="H25" s="82">
        <f t="shared" si="10"/>
        <v>0.13932558538959181</v>
      </c>
      <c r="I25" s="82">
        <f t="shared" si="10"/>
        <v>0.15932182949257812</v>
      </c>
      <c r="J25" s="82">
        <f t="shared" si="10"/>
        <v>0.1594166464394281</v>
      </c>
      <c r="K25" s="82">
        <f t="shared" si="10"/>
        <v>0.15949426398861521</v>
      </c>
    </row>
    <row r="26" spans="1:11" ht="8.25" customHeight="1" x14ac:dyDescent="0.25">
      <c r="A26" s="113" t="s">
        <v>123</v>
      </c>
      <c r="B26" s="70"/>
      <c r="C26" s="70"/>
      <c r="D26" s="94">
        <v>0.36699999999999999</v>
      </c>
      <c r="E26" s="94">
        <f>(E24/E3)</f>
        <v>0.97617041808775773</v>
      </c>
      <c r="F26" s="94">
        <v>0.41399999999999998</v>
      </c>
      <c r="G26" s="94">
        <f t="shared" ref="G26:K26" si="11">(G24/G3)</f>
        <v>0.41376150831194686</v>
      </c>
      <c r="H26" s="94">
        <f t="shared" si="11"/>
        <v>0.41351678425796684</v>
      </c>
      <c r="I26" s="94">
        <f t="shared" si="11"/>
        <v>0.41327498463958096</v>
      </c>
      <c r="J26" s="94">
        <f t="shared" si="11"/>
        <v>0.4130671608739992</v>
      </c>
      <c r="K26" s="94">
        <f t="shared" si="11"/>
        <v>0.41288708385983464</v>
      </c>
    </row>
    <row r="27" spans="1:11" ht="8.25" customHeight="1" x14ac:dyDescent="0.25">
      <c r="A27" s="69" t="s">
        <v>132</v>
      </c>
      <c r="B27" s="70"/>
      <c r="C27" s="70"/>
      <c r="D27" s="95">
        <v>24879</v>
      </c>
      <c r="E27" s="95">
        <v>12248</v>
      </c>
      <c r="F27" s="95">
        <v>36852</v>
      </c>
      <c r="G27" s="95">
        <v>15383</v>
      </c>
      <c r="H27" s="95">
        <v>17713</v>
      </c>
      <c r="I27" s="95">
        <v>20749</v>
      </c>
      <c r="J27" s="95">
        <v>24271</v>
      </c>
      <c r="K27" s="95">
        <v>28356</v>
      </c>
    </row>
    <row r="28" spans="1:11" ht="8.25" customHeight="1" x14ac:dyDescent="0.25">
      <c r="A28" s="73" t="s">
        <v>122</v>
      </c>
      <c r="B28" s="70"/>
      <c r="C28" s="70"/>
      <c r="D28" s="82">
        <v>8.5999999999999993E-2</v>
      </c>
      <c r="E28" s="82">
        <f>(E27-D27)/D27</f>
        <v>-0.50769725471281002</v>
      </c>
      <c r="F28" s="82">
        <f t="shared" ref="F28:K28" si="12">(F27-E27)/E27</f>
        <v>2.0088177661659046</v>
      </c>
      <c r="G28" s="82">
        <f t="shared" si="12"/>
        <v>-0.58257353739281448</v>
      </c>
      <c r="H28" s="82">
        <f t="shared" si="12"/>
        <v>0.1514659039199116</v>
      </c>
      <c r="I28" s="82">
        <f t="shared" si="12"/>
        <v>0.17139953706317393</v>
      </c>
      <c r="J28" s="82">
        <f t="shared" si="12"/>
        <v>0.16974312015036869</v>
      </c>
      <c r="K28" s="82">
        <f t="shared" si="12"/>
        <v>0.16830785711342755</v>
      </c>
    </row>
    <row r="29" spans="1:11" ht="8.25" customHeight="1" x14ac:dyDescent="0.25">
      <c r="A29" s="73" t="s">
        <v>123</v>
      </c>
      <c r="B29" s="70"/>
      <c r="C29" s="70"/>
      <c r="D29" s="96">
        <v>5.2999999999999999E-2</v>
      </c>
      <c r="E29" s="96">
        <f>(E27/E3)</f>
        <v>2.3829581912242232E-2</v>
      </c>
      <c r="F29" s="96">
        <v>2.4E-2</v>
      </c>
      <c r="G29" s="96">
        <f t="shared" ref="G29:K29" si="13">(G27/G3)</f>
        <v>2.4293022203250619E-2</v>
      </c>
      <c r="H29" s="96">
        <f t="shared" si="13"/>
        <v>2.4537360011126521E-2</v>
      </c>
      <c r="I29" s="96">
        <f t="shared" si="13"/>
        <v>2.4778490517143065E-2</v>
      </c>
      <c r="J29" s="96">
        <f t="shared" si="13"/>
        <v>2.4986611557689928E-2</v>
      </c>
      <c r="K29" s="96">
        <f t="shared" si="13"/>
        <v>2.5165565029768956E-2</v>
      </c>
    </row>
    <row r="30" spans="1:11" ht="8.25" customHeight="1" x14ac:dyDescent="0.25">
      <c r="A30" s="97" t="s">
        <v>133</v>
      </c>
      <c r="B30" s="70"/>
      <c r="C30" s="70"/>
      <c r="D30" s="93">
        <v>448</v>
      </c>
      <c r="E30" s="93">
        <v>989</v>
      </c>
      <c r="F30" s="98">
        <v>2949</v>
      </c>
      <c r="G30" s="98">
        <v>704.65</v>
      </c>
      <c r="H30" s="98">
        <v>761.83</v>
      </c>
      <c r="I30" s="98">
        <v>870.86</v>
      </c>
      <c r="J30" s="98">
        <v>990.8</v>
      </c>
      <c r="K30" s="99">
        <v>1112.77</v>
      </c>
    </row>
    <row r="31" spans="1:11" ht="8.25" customHeight="1" x14ac:dyDescent="0.25">
      <c r="A31" s="97" t="s">
        <v>134</v>
      </c>
      <c r="B31" s="100" t="s">
        <v>135</v>
      </c>
      <c r="C31" s="70"/>
      <c r="D31" s="90">
        <v>-1809</v>
      </c>
      <c r="E31" s="90">
        <v>-2367</v>
      </c>
      <c r="F31" s="101">
        <v>3182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</row>
    <row r="32" spans="1:11" ht="8.25" customHeight="1" x14ac:dyDescent="0.25">
      <c r="A32" s="97" t="s">
        <v>136</v>
      </c>
      <c r="B32" s="70"/>
      <c r="C32" s="70"/>
      <c r="D32" s="90">
        <v>14633</v>
      </c>
      <c r="E32" s="90">
        <v>-16806</v>
      </c>
      <c r="F32" s="102">
        <v>938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</row>
    <row r="33" spans="1:11" ht="8.6999999999999993" customHeight="1" x14ac:dyDescent="0.25">
      <c r="A33" s="103" t="s">
        <v>137</v>
      </c>
      <c r="B33" s="70"/>
      <c r="C33" s="70"/>
      <c r="D33" s="104">
        <v>13272</v>
      </c>
      <c r="E33" s="104">
        <v>-18184</v>
      </c>
      <c r="F33" s="105">
        <v>705</v>
      </c>
      <c r="G33" s="106">
        <v>705</v>
      </c>
      <c r="H33" s="106">
        <v>762</v>
      </c>
      <c r="I33" s="106">
        <v>871</v>
      </c>
      <c r="J33" s="106">
        <v>991</v>
      </c>
      <c r="K33" s="107">
        <v>1113</v>
      </c>
    </row>
    <row r="34" spans="1:11" ht="8.25" customHeight="1" x14ac:dyDescent="0.25">
      <c r="A34" s="69" t="s">
        <v>138</v>
      </c>
      <c r="B34" s="70"/>
      <c r="C34" s="70"/>
      <c r="D34" s="95">
        <v>38151</v>
      </c>
      <c r="E34" s="95">
        <v>-5936</v>
      </c>
      <c r="F34" s="95">
        <v>37557</v>
      </c>
      <c r="G34" s="95">
        <v>16087</v>
      </c>
      <c r="H34" s="95">
        <v>18475</v>
      </c>
      <c r="I34" s="95">
        <v>21620</v>
      </c>
      <c r="J34" s="95">
        <v>25262</v>
      </c>
      <c r="K34" s="95">
        <v>29469</v>
      </c>
    </row>
    <row r="35" spans="1:11" ht="9" customHeight="1" x14ac:dyDescent="0.25">
      <c r="A35" s="89" t="s">
        <v>139</v>
      </c>
      <c r="B35" s="70"/>
      <c r="C35" s="70"/>
      <c r="D35" s="90">
        <v>-4791</v>
      </c>
      <c r="E35" s="90">
        <v>3217</v>
      </c>
      <c r="F35" s="91">
        <v>7120</v>
      </c>
      <c r="G35" s="91">
        <v>4826.2</v>
      </c>
      <c r="H35" s="91">
        <v>5542.4</v>
      </c>
      <c r="I35" s="91">
        <v>6486</v>
      </c>
      <c r="J35" s="91">
        <v>7578.5</v>
      </c>
      <c r="K35" s="91">
        <v>8840.7999999999993</v>
      </c>
    </row>
    <row r="36" spans="1:11" ht="8.25" customHeight="1" x14ac:dyDescent="0.25">
      <c r="A36" s="89" t="s">
        <v>140</v>
      </c>
      <c r="B36" s="70"/>
      <c r="C36" s="70"/>
      <c r="D36" s="108"/>
      <c r="E36" s="108"/>
      <c r="F36" s="82">
        <f>(F35-E35)/E35</f>
        <v>1.2132421510724278</v>
      </c>
      <c r="G36" s="82">
        <f t="shared" ref="G36:K36" si="14">(G35-F35)/F35</f>
        <v>-0.32216292134831465</v>
      </c>
      <c r="H36" s="82">
        <f t="shared" si="14"/>
        <v>0.14839832580498111</v>
      </c>
      <c r="I36" s="82">
        <f t="shared" si="14"/>
        <v>0.17025115473441116</v>
      </c>
      <c r="J36" s="82">
        <f t="shared" si="14"/>
        <v>0.16843971631205673</v>
      </c>
      <c r="K36" s="82">
        <f t="shared" si="14"/>
        <v>0.16656330408392153</v>
      </c>
    </row>
    <row r="37" spans="1:11" ht="8.25" customHeight="1" x14ac:dyDescent="0.25">
      <c r="A37" s="89" t="s">
        <v>141</v>
      </c>
      <c r="B37" s="70"/>
      <c r="C37" s="70"/>
      <c r="D37" s="93">
        <v>4</v>
      </c>
      <c r="E37" s="93">
        <v>-3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</row>
    <row r="38" spans="1:11" ht="8.25" customHeight="1" x14ac:dyDescent="0.25">
      <c r="A38" s="69" t="s">
        <v>142</v>
      </c>
      <c r="B38" s="70"/>
      <c r="C38" s="70"/>
      <c r="D38" s="95">
        <v>33364</v>
      </c>
      <c r="E38" s="95">
        <v>-2722</v>
      </c>
      <c r="F38" s="95">
        <v>30425</v>
      </c>
      <c r="G38" s="95">
        <v>20914</v>
      </c>
      <c r="H38" s="95">
        <v>24017</v>
      </c>
      <c r="I38" s="95">
        <v>28106</v>
      </c>
      <c r="J38" s="95">
        <v>32841</v>
      </c>
      <c r="K38" s="95">
        <v>38310</v>
      </c>
    </row>
    <row r="39" spans="1:11" ht="9" customHeight="1" x14ac:dyDescent="0.25">
      <c r="A39" s="89" t="s">
        <v>143</v>
      </c>
      <c r="B39" s="70"/>
      <c r="C39" s="70"/>
      <c r="D39" s="93">
        <v>3.3</v>
      </c>
      <c r="E39" s="93">
        <v>-0.3</v>
      </c>
      <c r="F39" s="101">
        <v>2.95</v>
      </c>
      <c r="G39" s="101">
        <v>2</v>
      </c>
      <c r="H39" s="101">
        <v>2.2999999999999998</v>
      </c>
      <c r="I39" s="101">
        <v>2.7</v>
      </c>
      <c r="J39" s="101">
        <v>3.2</v>
      </c>
      <c r="K39" s="101">
        <v>3.7</v>
      </c>
    </row>
    <row r="40" spans="1:11" ht="8.25" customHeight="1" x14ac:dyDescent="0.25">
      <c r="A40" s="89" t="s">
        <v>144</v>
      </c>
      <c r="B40" s="70"/>
      <c r="C40" s="70"/>
      <c r="D40" s="93">
        <v>3.2</v>
      </c>
      <c r="E40" s="93">
        <v>-0.3</v>
      </c>
      <c r="F40" s="101">
        <v>2.9</v>
      </c>
      <c r="G40" s="101">
        <v>2</v>
      </c>
      <c r="H40" s="101">
        <v>2.2999999999999998</v>
      </c>
      <c r="I40" s="101">
        <v>2.7</v>
      </c>
      <c r="J40" s="101">
        <v>3.1</v>
      </c>
      <c r="K40" s="101">
        <v>3.7</v>
      </c>
    </row>
    <row r="41" spans="1:11" ht="16.5" customHeight="1" x14ac:dyDescent="0.25">
      <c r="A41" s="62" t="s">
        <v>145</v>
      </c>
      <c r="B41" s="63"/>
      <c r="C41" s="63"/>
      <c r="D41" s="109">
        <v>33364</v>
      </c>
      <c r="E41" s="109">
        <v>-2722</v>
      </c>
      <c r="F41" s="95">
        <v>30425</v>
      </c>
      <c r="G41" s="109">
        <v>20914</v>
      </c>
      <c r="H41" s="109">
        <v>24017</v>
      </c>
      <c r="I41" s="109">
        <v>28106</v>
      </c>
      <c r="J41" s="109">
        <v>32841</v>
      </c>
      <c r="K41" s="109">
        <v>38310</v>
      </c>
    </row>
    <row r="42" spans="1:11" ht="8.25" customHeight="1" x14ac:dyDescent="0.25">
      <c r="A42" s="89" t="s">
        <v>146</v>
      </c>
      <c r="B42" s="70"/>
      <c r="C42" s="70"/>
      <c r="D42" s="110">
        <v>22900</v>
      </c>
      <c r="E42" s="110">
        <v>24900</v>
      </c>
      <c r="F42" s="91">
        <v>26224.1</v>
      </c>
      <c r="G42" s="91">
        <v>29371</v>
      </c>
      <c r="H42" s="91">
        <v>33482.9</v>
      </c>
      <c r="I42" s="91">
        <v>38840.199999999997</v>
      </c>
      <c r="J42" s="91">
        <v>45054.6</v>
      </c>
      <c r="K42" s="91">
        <v>52263.3</v>
      </c>
    </row>
    <row r="43" spans="1:11" ht="8.6999999999999993" customHeight="1" x14ac:dyDescent="0.25">
      <c r="A43" s="69" t="s">
        <v>147</v>
      </c>
      <c r="B43" s="70"/>
      <c r="C43" s="70"/>
      <c r="D43" s="95">
        <f>D27+D42</f>
        <v>47779</v>
      </c>
      <c r="E43" s="95">
        <f t="shared" ref="E43:F43" si="15">E27+E42</f>
        <v>37148</v>
      </c>
      <c r="F43" s="95">
        <f t="shared" si="15"/>
        <v>63076.1</v>
      </c>
      <c r="G43" s="95">
        <v>50285</v>
      </c>
      <c r="H43" s="95">
        <v>57500</v>
      </c>
      <c r="I43" s="95">
        <v>66946</v>
      </c>
      <c r="J43" s="95">
        <v>77895</v>
      </c>
      <c r="K43" s="95">
        <v>90574</v>
      </c>
    </row>
    <row r="44" spans="1:11" ht="12.3" customHeight="1" x14ac:dyDescent="0.25">
      <c r="A44" s="69" t="s">
        <v>148</v>
      </c>
      <c r="B44" s="70"/>
      <c r="C44" s="70"/>
      <c r="E44" s="70"/>
      <c r="F44" s="70"/>
      <c r="G44" s="70"/>
      <c r="H44" s="70"/>
      <c r="I44" s="70"/>
      <c r="J44" s="70"/>
      <c r="K44" s="70"/>
    </row>
    <row r="45" spans="1:11" ht="11.55" customHeight="1" x14ac:dyDescent="0.25">
      <c r="A45" s="89" t="s">
        <v>149</v>
      </c>
      <c r="B45" s="70"/>
      <c r="C45" s="70"/>
      <c r="D45" s="111"/>
      <c r="E45" s="91">
        <v>10247.299999999999</v>
      </c>
      <c r="F45" s="91">
        <v>10255</v>
      </c>
      <c r="G45" s="91">
        <v>10262.700000000001</v>
      </c>
      <c r="H45" s="91">
        <v>10270.4</v>
      </c>
      <c r="I45" s="91">
        <v>10278.1</v>
      </c>
      <c r="J45" s="91">
        <v>10285.799999999999</v>
      </c>
      <c r="K45" s="91">
        <v>10293.5</v>
      </c>
    </row>
    <row r="46" spans="1:11" ht="9" customHeight="1" x14ac:dyDescent="0.25">
      <c r="A46" s="89" t="s">
        <v>150</v>
      </c>
      <c r="B46" s="70"/>
      <c r="C46" s="70"/>
      <c r="D46" s="111"/>
      <c r="E46" s="91">
        <v>10426.299999999999</v>
      </c>
      <c r="F46" s="91">
        <v>10434</v>
      </c>
      <c r="G46" s="91">
        <v>10441.700000000001</v>
      </c>
      <c r="H46" s="91">
        <v>10449.4</v>
      </c>
      <c r="I46" s="91">
        <v>10457.1</v>
      </c>
      <c r="J46" s="91">
        <v>10464.799999999999</v>
      </c>
      <c r="K46" s="91">
        <v>10472.5</v>
      </c>
    </row>
    <row r="47" spans="1:11" ht="8.25" customHeight="1" x14ac:dyDescent="0.25">
      <c r="A47" s="89" t="s">
        <v>151</v>
      </c>
      <c r="B47" s="70"/>
      <c r="C47" s="70"/>
      <c r="D47" s="70"/>
      <c r="E47" s="111"/>
      <c r="F47" s="91">
        <v>10251.1</v>
      </c>
      <c r="G47" s="91">
        <v>10258.799999999999</v>
      </c>
      <c r="H47" s="91">
        <v>10266.5</v>
      </c>
      <c r="I47" s="91">
        <v>10274.200000000001</v>
      </c>
      <c r="J47" s="91">
        <v>10281.9</v>
      </c>
      <c r="K47" s="91">
        <v>10289.6</v>
      </c>
    </row>
    <row r="48" spans="1:11" ht="9" customHeight="1" x14ac:dyDescent="0.25">
      <c r="A48" s="89" t="s">
        <v>152</v>
      </c>
      <c r="B48" s="70"/>
      <c r="C48" s="70"/>
      <c r="D48" s="111"/>
      <c r="E48" s="111"/>
      <c r="F48" s="91">
        <v>10430.1</v>
      </c>
      <c r="G48" s="91">
        <v>10437.799999999999</v>
      </c>
      <c r="H48" s="91">
        <v>10445.5</v>
      </c>
      <c r="I48" s="91">
        <v>10453.200000000001</v>
      </c>
      <c r="J48" s="91">
        <v>10460.9</v>
      </c>
      <c r="K48" s="91">
        <v>10468.6</v>
      </c>
    </row>
    <row r="49" spans="1:12" ht="8.25" customHeight="1" x14ac:dyDescent="0.25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</row>
    <row r="50" spans="1:12" ht="9" customHeight="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</row>
    <row r="51" spans="1:12" x14ac:dyDescent="0.25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</row>
    <row r="52" spans="1:12" x14ac:dyDescent="0.25">
      <c r="L52" s="1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zoomScale="141" zoomScaleNormal="141" workbookViewId="0">
      <selection activeCell="A9" sqref="A9"/>
    </sheetView>
  </sheetViews>
  <sheetFormatPr defaultRowHeight="13.2" x14ac:dyDescent="0.25"/>
  <cols>
    <col min="1" max="1" width="65.5546875" customWidth="1"/>
    <col min="2" max="2" width="11.77734375" customWidth="1"/>
    <col min="3" max="3" width="10.6640625" customWidth="1"/>
    <col min="4" max="4" width="10.21875" customWidth="1"/>
    <col min="5" max="5" width="11.5546875" customWidth="1"/>
    <col min="6" max="6" width="9.77734375" customWidth="1"/>
    <col min="7" max="8" width="10" customWidth="1"/>
    <col min="9" max="9" width="10.44140625" customWidth="1"/>
    <col min="10" max="10" width="10" customWidth="1"/>
  </cols>
  <sheetData>
    <row r="1" spans="1:9" ht="8.25" customHeight="1" x14ac:dyDescent="0.25">
      <c r="A1" s="119" t="s">
        <v>2</v>
      </c>
      <c r="B1" s="4">
        <v>44561</v>
      </c>
      <c r="C1" s="4">
        <v>44926</v>
      </c>
      <c r="D1" s="4">
        <v>45291</v>
      </c>
      <c r="E1" s="4">
        <v>45657</v>
      </c>
      <c r="F1" s="4">
        <v>46022</v>
      </c>
      <c r="G1" s="4">
        <v>46387</v>
      </c>
      <c r="H1" s="4">
        <v>46752</v>
      </c>
      <c r="I1" s="4">
        <v>47118</v>
      </c>
    </row>
    <row r="2" spans="1:9" ht="11.55" customHeight="1" x14ac:dyDescent="0.25">
      <c r="A2" s="13" t="s">
        <v>3</v>
      </c>
      <c r="B2" s="6"/>
      <c r="C2" s="6"/>
      <c r="D2" s="6"/>
      <c r="E2" s="6"/>
      <c r="F2" s="6"/>
      <c r="G2" s="6"/>
      <c r="H2" s="6"/>
      <c r="I2" s="6"/>
    </row>
    <row r="3" spans="1:9" ht="9" customHeight="1" x14ac:dyDescent="0.25">
      <c r="A3" s="13" t="s">
        <v>4</v>
      </c>
      <c r="B3" s="14">
        <v>36220</v>
      </c>
      <c r="C3" s="14">
        <v>53888</v>
      </c>
      <c r="D3" s="15">
        <v>73387</v>
      </c>
      <c r="E3" s="15">
        <v>68989.399999999994</v>
      </c>
      <c r="F3" s="15">
        <v>79308.7</v>
      </c>
      <c r="G3" s="15">
        <v>94832.1</v>
      </c>
      <c r="H3" s="125">
        <v>107737.5</v>
      </c>
      <c r="I3" s="125">
        <v>123740.9</v>
      </c>
    </row>
    <row r="4" spans="1:9" ht="8.25" customHeight="1" x14ac:dyDescent="0.25">
      <c r="A4" s="13" t="s">
        <v>5</v>
      </c>
      <c r="B4" s="14">
        <v>59829</v>
      </c>
      <c r="C4" s="14">
        <v>16138</v>
      </c>
      <c r="D4" s="15">
        <v>13393</v>
      </c>
      <c r="E4" s="15">
        <v>16138</v>
      </c>
      <c r="F4" s="15">
        <v>16138</v>
      </c>
      <c r="G4" s="15">
        <v>16138</v>
      </c>
      <c r="H4" s="15">
        <v>16138</v>
      </c>
      <c r="I4" s="15">
        <v>16138</v>
      </c>
    </row>
    <row r="5" spans="1:9" ht="8.25" customHeight="1" x14ac:dyDescent="0.25">
      <c r="A5" s="13" t="s">
        <v>6</v>
      </c>
      <c r="B5" s="14">
        <v>32640</v>
      </c>
      <c r="C5" s="14">
        <v>34405</v>
      </c>
      <c r="D5" s="15">
        <v>33318</v>
      </c>
      <c r="E5" s="15">
        <v>40442</v>
      </c>
      <c r="F5" s="15">
        <v>46103.9</v>
      </c>
      <c r="G5" s="15">
        <v>53480.5</v>
      </c>
      <c r="H5" s="15">
        <v>62037.3</v>
      </c>
      <c r="I5" s="15">
        <v>71963.3</v>
      </c>
    </row>
    <row r="6" spans="1:9" ht="8.25" customHeight="1" x14ac:dyDescent="0.25">
      <c r="A6" s="13" t="s">
        <v>7</v>
      </c>
      <c r="B6" s="14">
        <v>32891</v>
      </c>
      <c r="C6" s="14">
        <v>42360</v>
      </c>
      <c r="D6" s="15">
        <v>52253</v>
      </c>
      <c r="E6" s="15">
        <v>45590.7</v>
      </c>
      <c r="F6" s="15">
        <v>51973.4</v>
      </c>
      <c r="G6" s="15">
        <v>60289.2</v>
      </c>
      <c r="H6" s="15">
        <v>69935.399999999994</v>
      </c>
      <c r="I6" s="15">
        <v>81125.100000000006</v>
      </c>
    </row>
    <row r="7" spans="1:9" ht="8.25" customHeight="1" x14ac:dyDescent="0.25">
      <c r="A7" s="5" t="s">
        <v>8</v>
      </c>
      <c r="B7" s="117">
        <v>161580</v>
      </c>
      <c r="C7" s="117">
        <v>146791</v>
      </c>
      <c r="D7" s="118">
        <v>172351</v>
      </c>
      <c r="E7" s="117">
        <v>171160.1</v>
      </c>
      <c r="F7" s="117">
        <v>193524</v>
      </c>
      <c r="G7" s="117">
        <v>224739.8</v>
      </c>
      <c r="H7" s="117">
        <v>255848.3</v>
      </c>
      <c r="I7" s="117">
        <v>292967.40000000002</v>
      </c>
    </row>
    <row r="8" spans="1:9" ht="9" customHeight="1" x14ac:dyDescent="0.25">
      <c r="A8" s="13" t="s">
        <v>9</v>
      </c>
      <c r="B8" s="124">
        <v>160281</v>
      </c>
      <c r="C8" s="124">
        <v>186715</v>
      </c>
      <c r="D8" s="61">
        <v>204177</v>
      </c>
      <c r="E8" s="125">
        <v>263335.5</v>
      </c>
      <c r="F8" s="125">
        <v>310577.3</v>
      </c>
      <c r="G8" s="125">
        <v>366235.2</v>
      </c>
      <c r="H8" s="125">
        <v>431655.9</v>
      </c>
      <c r="I8" s="125">
        <v>508401.3</v>
      </c>
    </row>
    <row r="9" spans="1:9" ht="8.25" customHeight="1" x14ac:dyDescent="0.25">
      <c r="A9" s="13" t="s">
        <v>10</v>
      </c>
      <c r="B9" s="14">
        <v>56082</v>
      </c>
      <c r="C9" s="14">
        <v>66123</v>
      </c>
      <c r="D9" s="15">
        <v>72513</v>
      </c>
      <c r="E9" s="15">
        <v>66123</v>
      </c>
      <c r="F9" s="15">
        <v>66123</v>
      </c>
      <c r="G9" s="15">
        <v>66123</v>
      </c>
      <c r="H9" s="15">
        <v>66123</v>
      </c>
      <c r="I9" s="15">
        <v>66123</v>
      </c>
    </row>
    <row r="10" spans="1:9" ht="8.25" customHeight="1" x14ac:dyDescent="0.25">
      <c r="A10" s="13" t="s">
        <v>11</v>
      </c>
      <c r="B10" s="14">
        <v>15371</v>
      </c>
      <c r="C10" s="14">
        <v>20288</v>
      </c>
      <c r="D10" s="15">
        <v>22789</v>
      </c>
      <c r="E10" s="15">
        <v>20288</v>
      </c>
      <c r="F10" s="15">
        <v>20288</v>
      </c>
      <c r="G10" s="15">
        <v>20288</v>
      </c>
      <c r="H10" s="15">
        <v>20288</v>
      </c>
      <c r="I10" s="15">
        <v>20288</v>
      </c>
    </row>
    <row r="11" spans="1:9" ht="8.25" customHeight="1" x14ac:dyDescent="0.25">
      <c r="A11" s="13" t="s">
        <v>12</v>
      </c>
      <c r="B11" s="14">
        <v>27235</v>
      </c>
      <c r="C11" s="14">
        <v>42758</v>
      </c>
      <c r="D11" s="15">
        <v>56024</v>
      </c>
      <c r="E11" s="15">
        <v>42758</v>
      </c>
      <c r="F11" s="15">
        <v>42758</v>
      </c>
      <c r="G11" s="15">
        <v>42758</v>
      </c>
      <c r="H11" s="15">
        <v>42758</v>
      </c>
      <c r="I11" s="15">
        <v>42758</v>
      </c>
    </row>
    <row r="12" spans="1:9" ht="8.6999999999999993" customHeight="1" x14ac:dyDescent="0.25">
      <c r="A12" s="13" t="s">
        <v>13</v>
      </c>
      <c r="B12" s="125">
        <v>258969</v>
      </c>
      <c r="C12" s="125">
        <v>315884</v>
      </c>
      <c r="D12" s="125">
        <v>351722.4</v>
      </c>
      <c r="E12" s="125">
        <v>392504.5</v>
      </c>
      <c r="F12" s="125">
        <v>439746.3</v>
      </c>
      <c r="G12" s="125">
        <v>495404.2</v>
      </c>
      <c r="H12" s="125">
        <v>560824.9</v>
      </c>
      <c r="I12" s="125">
        <v>637570.30000000005</v>
      </c>
    </row>
    <row r="13" spans="1:9" ht="12.3" customHeight="1" x14ac:dyDescent="0.25">
      <c r="A13" s="5" t="s">
        <v>14</v>
      </c>
      <c r="B13" s="117">
        <v>420549</v>
      </c>
      <c r="C13" s="117">
        <v>462675</v>
      </c>
      <c r="D13" s="118">
        <v>527854</v>
      </c>
      <c r="E13" s="117">
        <v>563664.5</v>
      </c>
      <c r="F13" s="117">
        <v>633270.19999999995</v>
      </c>
      <c r="G13" s="117">
        <v>720144</v>
      </c>
      <c r="H13" s="117">
        <v>816673.2</v>
      </c>
      <c r="I13" s="117">
        <v>930537.7</v>
      </c>
    </row>
    <row r="14" spans="1:9" ht="15" customHeight="1" x14ac:dyDescent="0.25">
      <c r="A14" s="5" t="s">
        <v>15</v>
      </c>
      <c r="B14" s="2"/>
      <c r="C14" s="2"/>
      <c r="D14" s="2"/>
      <c r="E14" s="2"/>
      <c r="F14" s="2"/>
      <c r="G14" s="2"/>
      <c r="H14" s="2"/>
      <c r="I14" s="2"/>
    </row>
    <row r="15" spans="1:9" ht="14.7" customHeight="1" x14ac:dyDescent="0.25">
      <c r="A15" s="5" t="s">
        <v>16</v>
      </c>
      <c r="B15" s="2"/>
      <c r="C15" s="2"/>
      <c r="D15" s="2"/>
      <c r="E15" s="2"/>
      <c r="F15" s="2"/>
      <c r="G15" s="2"/>
      <c r="H15" s="2"/>
      <c r="I15" s="2"/>
    </row>
    <row r="16" spans="1:9" ht="9" customHeight="1" x14ac:dyDescent="0.25">
      <c r="A16" s="13" t="s">
        <v>17</v>
      </c>
      <c r="B16" s="14">
        <v>78664</v>
      </c>
      <c r="C16" s="14">
        <v>79600</v>
      </c>
      <c r="D16" s="15">
        <v>84981</v>
      </c>
      <c r="E16" s="125">
        <v>103828.2</v>
      </c>
      <c r="F16" s="125">
        <v>118364.2</v>
      </c>
      <c r="G16" s="125">
        <v>137302.39999999999</v>
      </c>
      <c r="H16" s="125">
        <v>159270.79999999999</v>
      </c>
      <c r="I16" s="125">
        <v>184754.2</v>
      </c>
    </row>
    <row r="17" spans="1:9" ht="8.25" customHeight="1" x14ac:dyDescent="0.25">
      <c r="A17" s="13" t="s">
        <v>18</v>
      </c>
      <c r="B17" s="14">
        <v>51775</v>
      </c>
      <c r="C17" s="14">
        <v>62566</v>
      </c>
      <c r="D17" s="15">
        <v>64709</v>
      </c>
      <c r="E17" s="15">
        <v>70683</v>
      </c>
      <c r="F17" s="15">
        <v>80578.600000000006</v>
      </c>
      <c r="G17" s="15">
        <v>93471.1</v>
      </c>
      <c r="H17" s="125">
        <v>108426.5</v>
      </c>
      <c r="I17" s="125">
        <v>125774.8</v>
      </c>
    </row>
    <row r="18" spans="1:9" ht="8.25" customHeight="1" x14ac:dyDescent="0.25">
      <c r="A18" s="13" t="s">
        <v>19</v>
      </c>
      <c r="B18" s="14">
        <v>11827</v>
      </c>
      <c r="C18" s="14">
        <v>13227</v>
      </c>
      <c r="D18" s="15">
        <v>15227</v>
      </c>
      <c r="E18" s="15">
        <v>16053.1</v>
      </c>
      <c r="F18" s="15">
        <v>18300.5</v>
      </c>
      <c r="G18" s="15">
        <v>21228.6</v>
      </c>
      <c r="H18" s="15">
        <v>24625.200000000001</v>
      </c>
      <c r="I18" s="15">
        <v>28565.200000000001</v>
      </c>
    </row>
    <row r="19" spans="1:9" ht="8.25" customHeight="1" x14ac:dyDescent="0.25">
      <c r="A19" s="5" t="s">
        <v>20</v>
      </c>
      <c r="B19" s="117">
        <v>142266</v>
      </c>
      <c r="C19" s="117">
        <v>155393</v>
      </c>
      <c r="D19" s="7">
        <v>164917</v>
      </c>
      <c r="E19" s="117">
        <v>190564.3</v>
      </c>
      <c r="F19" s="117">
        <v>217243.3</v>
      </c>
      <c r="G19" s="117">
        <v>252002.2</v>
      </c>
      <c r="H19" s="117">
        <v>292322.5</v>
      </c>
      <c r="I19" s="117">
        <v>339094.2</v>
      </c>
    </row>
    <row r="20" spans="1:9" ht="9" customHeight="1" x14ac:dyDescent="0.25">
      <c r="A20" s="13" t="s">
        <v>21</v>
      </c>
      <c r="B20" s="14">
        <v>67651</v>
      </c>
      <c r="C20" s="14">
        <v>72968</v>
      </c>
      <c r="D20" s="15">
        <v>77297</v>
      </c>
      <c r="E20" s="15">
        <v>72968</v>
      </c>
      <c r="F20" s="15">
        <v>72968</v>
      </c>
      <c r="G20" s="15">
        <v>72968</v>
      </c>
      <c r="H20" s="15">
        <v>72968</v>
      </c>
      <c r="I20" s="15">
        <v>72968</v>
      </c>
    </row>
    <row r="21" spans="1:9" ht="8.25" customHeight="1" x14ac:dyDescent="0.25">
      <c r="A21" s="13" t="s">
        <v>22</v>
      </c>
      <c r="B21" s="14">
        <v>48744</v>
      </c>
      <c r="C21" s="14">
        <v>67150</v>
      </c>
      <c r="D21" s="15">
        <v>58314</v>
      </c>
      <c r="E21" s="15">
        <v>55650</v>
      </c>
      <c r="F21" s="15">
        <v>50401</v>
      </c>
      <c r="G21" s="15">
        <v>47152</v>
      </c>
      <c r="H21" s="15">
        <v>38402</v>
      </c>
      <c r="I21" s="15">
        <v>29652</v>
      </c>
    </row>
    <row r="22" spans="1:9" ht="8.25" customHeight="1" x14ac:dyDescent="0.25">
      <c r="A22" s="13" t="s">
        <v>23</v>
      </c>
      <c r="B22" s="14">
        <v>23643</v>
      </c>
      <c r="C22" s="14">
        <v>21121</v>
      </c>
      <c r="D22" s="15">
        <v>25451</v>
      </c>
      <c r="E22" s="15">
        <v>21121</v>
      </c>
      <c r="F22" s="15">
        <v>21121</v>
      </c>
      <c r="G22" s="15">
        <v>21121</v>
      </c>
      <c r="H22" s="15">
        <v>21121</v>
      </c>
      <c r="I22" s="15">
        <v>21121</v>
      </c>
    </row>
    <row r="23" spans="1:9" ht="8.25" customHeight="1" x14ac:dyDescent="0.25">
      <c r="A23" s="13" t="s">
        <v>24</v>
      </c>
      <c r="B23" s="17">
        <v>0</v>
      </c>
      <c r="C23" s="14">
        <v>1042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</row>
    <row r="24" spans="1:9" ht="8.6999999999999993" customHeight="1" x14ac:dyDescent="0.25">
      <c r="A24" s="13" t="s">
        <v>25</v>
      </c>
      <c r="B24" s="9" t="s">
        <v>26</v>
      </c>
      <c r="C24" s="9" t="s">
        <v>26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</row>
    <row r="25" spans="1:9" ht="16.5" customHeight="1" x14ac:dyDescent="0.25">
      <c r="A25" s="1" t="s">
        <v>27</v>
      </c>
      <c r="B25" s="118">
        <v>140038</v>
      </c>
      <c r="C25" s="118">
        <v>160197</v>
      </c>
      <c r="D25" s="118">
        <v>158239</v>
      </c>
      <c r="E25" s="118">
        <v>149739</v>
      </c>
      <c r="F25" s="118">
        <v>144490</v>
      </c>
      <c r="G25" s="118">
        <v>141241</v>
      </c>
      <c r="H25" s="118">
        <v>132491</v>
      </c>
      <c r="I25" s="118">
        <v>123741</v>
      </c>
    </row>
    <row r="26" spans="1:9" ht="16.5" customHeight="1" x14ac:dyDescent="0.25">
      <c r="A26" s="24" t="s">
        <v>28</v>
      </c>
      <c r="B26" s="25"/>
      <c r="C26" s="25"/>
      <c r="D26" s="2"/>
      <c r="E26" s="2"/>
      <c r="F26" s="2"/>
      <c r="G26" s="2"/>
      <c r="H26" s="2"/>
      <c r="I26" s="2"/>
    </row>
    <row r="27" spans="1:9" ht="8.6999999999999993" customHeight="1" x14ac:dyDescent="0.25">
      <c r="A27" s="13" t="s">
        <v>29</v>
      </c>
      <c r="B27" s="17">
        <v>0</v>
      </c>
      <c r="C27" s="17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</row>
    <row r="28" spans="1:9" ht="8.5500000000000007" customHeight="1" x14ac:dyDescent="0.25">
      <c r="A28" s="13" t="s">
        <v>30</v>
      </c>
      <c r="B28" s="21"/>
      <c r="C28" s="21"/>
      <c r="D28" s="6"/>
      <c r="E28" s="6"/>
      <c r="F28" s="6"/>
      <c r="G28" s="6"/>
      <c r="H28" s="6"/>
      <c r="I28" s="6"/>
    </row>
    <row r="29" spans="1:9" ht="8.25" customHeight="1" x14ac:dyDescent="0.25">
      <c r="A29" s="13" t="s">
        <v>31</v>
      </c>
      <c r="B29" s="21"/>
      <c r="C29" s="21"/>
      <c r="D29" s="6"/>
      <c r="E29" s="6"/>
      <c r="F29" s="6"/>
      <c r="G29" s="6"/>
      <c r="H29" s="6"/>
      <c r="I29" s="6"/>
    </row>
    <row r="30" spans="1:9" ht="8.25" customHeight="1" x14ac:dyDescent="0.25">
      <c r="A30" s="13" t="s">
        <v>32</v>
      </c>
      <c r="B30" s="17">
        <v>106</v>
      </c>
      <c r="C30" s="17">
        <v>108</v>
      </c>
      <c r="D30" s="19">
        <v>109</v>
      </c>
      <c r="E30" s="19">
        <v>108</v>
      </c>
      <c r="F30" s="19">
        <v>108</v>
      </c>
      <c r="G30" s="19">
        <v>108</v>
      </c>
      <c r="H30" s="19">
        <v>108</v>
      </c>
      <c r="I30" s="19">
        <v>108</v>
      </c>
    </row>
    <row r="31" spans="1:9" ht="8.25" customHeight="1" x14ac:dyDescent="0.25">
      <c r="A31" s="13" t="s">
        <v>33</v>
      </c>
      <c r="B31" s="14">
        <v>-1837</v>
      </c>
      <c r="C31" s="14">
        <v>-7837</v>
      </c>
      <c r="D31" s="15">
        <v>-7837</v>
      </c>
      <c r="E31" s="15">
        <v>-9837</v>
      </c>
      <c r="F31" s="15">
        <v>-10837</v>
      </c>
      <c r="G31" s="15">
        <v>-11837</v>
      </c>
      <c r="H31" s="15">
        <v>-12837</v>
      </c>
      <c r="I31" s="15">
        <v>-13837</v>
      </c>
    </row>
    <row r="32" spans="1:9" ht="8.25" customHeight="1" x14ac:dyDescent="0.25">
      <c r="A32" s="13" t="s">
        <v>34</v>
      </c>
      <c r="B32" s="14">
        <v>55437</v>
      </c>
      <c r="C32" s="14">
        <v>75066</v>
      </c>
      <c r="D32" s="15">
        <v>99025</v>
      </c>
      <c r="E32" s="125">
        <v>114958.2</v>
      </c>
      <c r="F32" s="125">
        <v>140116.5</v>
      </c>
      <c r="G32" s="125">
        <v>168374.1</v>
      </c>
      <c r="H32" s="125">
        <v>201492.3</v>
      </c>
      <c r="I32" s="125">
        <v>240024.9</v>
      </c>
    </row>
    <row r="33" spans="1:9" ht="8.25" customHeight="1" x14ac:dyDescent="0.25">
      <c r="A33" s="13" t="s">
        <v>35</v>
      </c>
      <c r="B33" s="14">
        <v>-1376</v>
      </c>
      <c r="C33" s="14">
        <v>-4487</v>
      </c>
      <c r="D33" s="15">
        <v>-3040</v>
      </c>
      <c r="E33" s="15">
        <v>-4487</v>
      </c>
      <c r="F33" s="15">
        <v>-4487</v>
      </c>
      <c r="G33" s="15">
        <v>-4487</v>
      </c>
      <c r="H33" s="15">
        <v>-4487</v>
      </c>
      <c r="I33" s="15">
        <v>-4487</v>
      </c>
    </row>
    <row r="34" spans="1:9" ht="8.25" customHeight="1" x14ac:dyDescent="0.25">
      <c r="A34" s="13" t="s">
        <v>36</v>
      </c>
      <c r="B34" s="14">
        <v>85915</v>
      </c>
      <c r="C34" s="14">
        <v>83193</v>
      </c>
      <c r="D34" s="16">
        <v>113618</v>
      </c>
      <c r="E34" s="125">
        <v>122619</v>
      </c>
      <c r="F34" s="125">
        <v>146636.5</v>
      </c>
      <c r="G34" s="125">
        <v>174742.7</v>
      </c>
      <c r="H34" s="125">
        <v>207583.4</v>
      </c>
      <c r="I34" s="125">
        <v>245893.7</v>
      </c>
    </row>
    <row r="35" spans="1:9" ht="8.6999999999999993" customHeight="1" x14ac:dyDescent="0.25">
      <c r="A35" s="5" t="s">
        <v>37</v>
      </c>
      <c r="B35" s="117">
        <v>138245</v>
      </c>
      <c r="C35" s="117">
        <v>146043</v>
      </c>
      <c r="D35" s="118">
        <v>201875</v>
      </c>
      <c r="E35" s="117">
        <v>223361.2</v>
      </c>
      <c r="F35" s="117">
        <v>271537</v>
      </c>
      <c r="G35" s="117">
        <v>326900.8</v>
      </c>
      <c r="H35" s="117">
        <v>391859.6</v>
      </c>
      <c r="I35" s="117">
        <v>467702.6</v>
      </c>
    </row>
    <row r="36" spans="1:9" ht="8.25" customHeight="1" x14ac:dyDescent="0.25">
      <c r="A36" s="5" t="s">
        <v>38</v>
      </c>
      <c r="B36" s="117">
        <v>420549</v>
      </c>
      <c r="C36" s="117">
        <v>462675</v>
      </c>
      <c r="D36" s="7">
        <v>527854</v>
      </c>
      <c r="E36" s="117">
        <v>563664.5</v>
      </c>
      <c r="F36" s="117">
        <v>633270.19999999995</v>
      </c>
      <c r="G36" s="117">
        <v>720144</v>
      </c>
      <c r="H36" s="117">
        <v>816673.2</v>
      </c>
      <c r="I36" s="117">
        <v>930537.7</v>
      </c>
    </row>
    <row r="37" spans="1:9" ht="15.45" customHeight="1" x14ac:dyDescent="0.25">
      <c r="A37" s="27" t="s">
        <v>39</v>
      </c>
      <c r="B37" s="28">
        <v>0</v>
      </c>
      <c r="C37" s="29">
        <v>-1042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28">
        <v>0</v>
      </c>
    </row>
    <row r="38" spans="1:9" ht="8.25" customHeight="1" x14ac:dyDescent="0.25">
      <c r="A38" s="3" t="s">
        <v>40</v>
      </c>
      <c r="B38" s="4">
        <v>44561</v>
      </c>
      <c r="C38" s="4">
        <v>44926</v>
      </c>
      <c r="D38" s="4">
        <v>45291</v>
      </c>
      <c r="E38" s="4">
        <v>45657</v>
      </c>
      <c r="F38" s="4">
        <v>46022</v>
      </c>
      <c r="G38" s="4">
        <v>46387</v>
      </c>
      <c r="H38" s="4">
        <v>46752</v>
      </c>
      <c r="I38" s="4">
        <v>47118</v>
      </c>
    </row>
    <row r="39" spans="1:9" ht="8.6999999999999993" customHeight="1" x14ac:dyDescent="0.25">
      <c r="A39" s="13" t="s">
        <v>41</v>
      </c>
      <c r="B39" s="20">
        <v>44</v>
      </c>
      <c r="C39" s="20">
        <v>43</v>
      </c>
      <c r="D39" s="20">
        <v>41</v>
      </c>
      <c r="E39" s="20">
        <v>41</v>
      </c>
      <c r="F39" s="20">
        <v>41</v>
      </c>
      <c r="G39" s="20">
        <v>41</v>
      </c>
      <c r="H39" s="20">
        <v>41</v>
      </c>
      <c r="I39" s="20">
        <v>41</v>
      </c>
    </row>
    <row r="40" spans="1:9" ht="8.25" customHeight="1" x14ac:dyDescent="0.25">
      <c r="A40" s="13" t="s">
        <v>42</v>
      </c>
      <c r="B40" s="20">
        <v>26</v>
      </c>
      <c r="C40" s="20">
        <v>30</v>
      </c>
      <c r="D40" s="20">
        <v>26</v>
      </c>
      <c r="E40" s="20">
        <v>26</v>
      </c>
      <c r="F40" s="20">
        <v>26</v>
      </c>
      <c r="G40" s="20">
        <v>26</v>
      </c>
      <c r="H40" s="20">
        <v>26</v>
      </c>
      <c r="I40" s="20">
        <v>26</v>
      </c>
    </row>
    <row r="41" spans="1:9" ht="8.25" customHeight="1" x14ac:dyDescent="0.25">
      <c r="A41" s="13" t="s">
        <v>43</v>
      </c>
      <c r="B41" s="20">
        <v>105</v>
      </c>
      <c r="C41" s="20">
        <v>101</v>
      </c>
      <c r="D41" s="20">
        <v>107</v>
      </c>
      <c r="E41" s="20">
        <v>107</v>
      </c>
      <c r="F41" s="20">
        <v>107</v>
      </c>
      <c r="G41" s="20">
        <v>107</v>
      </c>
      <c r="H41" s="20">
        <v>107</v>
      </c>
      <c r="I41" s="20">
        <v>107</v>
      </c>
    </row>
    <row r="42" spans="1:9" ht="12.3" customHeight="1" x14ac:dyDescent="0.25">
      <c r="A42" s="13" t="s">
        <v>44</v>
      </c>
      <c r="B42" s="6"/>
      <c r="C42" s="6"/>
      <c r="D42" s="6"/>
      <c r="E42" s="6"/>
      <c r="F42" s="6"/>
      <c r="G42" s="6"/>
      <c r="H42" s="6"/>
      <c r="I42" s="6"/>
    </row>
    <row r="43" spans="1:9" ht="12.3" customHeight="1" x14ac:dyDescent="0.25">
      <c r="A43" s="13" t="s">
        <v>45</v>
      </c>
      <c r="B43" s="10">
        <v>0.19</v>
      </c>
      <c r="C43" s="10">
        <v>0.217</v>
      </c>
      <c r="D43" s="10">
        <v>0.19900000000000001</v>
      </c>
      <c r="E43" s="10">
        <v>0.19900000000000001</v>
      </c>
      <c r="F43" s="10">
        <v>0.19900000000000001</v>
      </c>
      <c r="G43" s="10">
        <v>0.19900000000000001</v>
      </c>
      <c r="H43" s="10">
        <v>0.19900000000000001</v>
      </c>
      <c r="I43" s="10">
        <v>0.19900000000000001</v>
      </c>
    </row>
    <row r="44" spans="1:9" ht="15.45" customHeight="1" x14ac:dyDescent="0.25">
      <c r="A44" s="13" t="s">
        <v>46</v>
      </c>
      <c r="B44" s="10">
        <v>2.5000000000000001E-2</v>
      </c>
      <c r="C44" s="10">
        <v>2.5999999999999999E-2</v>
      </c>
      <c r="D44" s="10">
        <v>2.5000000000000001E-2</v>
      </c>
      <c r="E44" s="10">
        <v>2.5000000000000001E-2</v>
      </c>
      <c r="F44" s="10">
        <v>2.5000000000000001E-2</v>
      </c>
      <c r="G44" s="10">
        <v>2.5000000000000001E-2</v>
      </c>
      <c r="H44" s="10">
        <v>2.5000000000000001E-2</v>
      </c>
      <c r="I44" s="10">
        <v>2.5000000000000001E-2</v>
      </c>
    </row>
    <row r="45" spans="1:9" ht="8.25" customHeight="1" x14ac:dyDescent="0.25">
      <c r="A45" s="13" t="s">
        <v>47</v>
      </c>
      <c r="B45" s="21"/>
      <c r="C45" s="21"/>
      <c r="D45" s="15">
        <v>75959.7</v>
      </c>
      <c r="E45" s="15">
        <v>83510.399999999994</v>
      </c>
      <c r="F45" s="15">
        <v>90287</v>
      </c>
      <c r="G45" s="125">
        <v>103208.4</v>
      </c>
      <c r="H45" s="125">
        <v>117422.8</v>
      </c>
      <c r="I45" s="125">
        <v>131877.20000000001</v>
      </c>
    </row>
    <row r="46" spans="1:9" ht="8.6999999999999993" customHeight="1" x14ac:dyDescent="0.25">
      <c r="A46" s="13" t="s">
        <v>48</v>
      </c>
      <c r="B46" s="10">
        <v>5.0000000000000001E-3</v>
      </c>
      <c r="C46" s="10">
        <v>1.2E-2</v>
      </c>
      <c r="D46" s="10">
        <v>8.0000000000000002E-3</v>
      </c>
      <c r="E46" s="10">
        <v>8.0000000000000002E-3</v>
      </c>
      <c r="F46" s="10">
        <v>8.0000000000000002E-3</v>
      </c>
      <c r="G46" s="10">
        <v>8.0000000000000002E-3</v>
      </c>
      <c r="H46" s="10">
        <v>8.0000000000000002E-3</v>
      </c>
      <c r="I46" s="10">
        <v>8.0000000000000002E-3</v>
      </c>
    </row>
    <row r="47" spans="1:9" ht="8.25" customHeight="1" x14ac:dyDescent="0.25">
      <c r="A47" s="13" t="s">
        <v>49</v>
      </c>
      <c r="B47" s="15">
        <v>48744</v>
      </c>
      <c r="C47" s="15">
        <v>66108</v>
      </c>
      <c r="D47" s="15">
        <v>64150</v>
      </c>
      <c r="E47" s="15">
        <v>55650</v>
      </c>
      <c r="F47" s="15">
        <v>50401</v>
      </c>
      <c r="G47" s="15">
        <v>47152</v>
      </c>
      <c r="H47" s="15">
        <v>38402</v>
      </c>
      <c r="I47" s="15">
        <v>29652</v>
      </c>
    </row>
    <row r="48" spans="1:9" ht="8.25" customHeight="1" x14ac:dyDescent="0.25">
      <c r="A48" s="13" t="s">
        <v>48</v>
      </c>
      <c r="B48" s="10">
        <v>3.6999999999999998E-2</v>
      </c>
      <c r="C48" s="10">
        <v>3.5999999999999997E-2</v>
      </c>
      <c r="D48" s="10">
        <v>4.2000000000000003E-2</v>
      </c>
      <c r="E48" s="10">
        <v>4.2000000000000003E-2</v>
      </c>
      <c r="F48" s="10">
        <v>4.2000000000000003E-2</v>
      </c>
      <c r="G48" s="10">
        <v>4.2000000000000003E-2</v>
      </c>
      <c r="H48" s="10">
        <v>4.2000000000000003E-2</v>
      </c>
      <c r="I48" s="10">
        <v>4.2000000000000003E-2</v>
      </c>
    </row>
    <row r="49" ht="7.95" customHeight="1" x14ac:dyDescent="0.25"/>
    <row r="50" ht="9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zoomScale="165" zoomScaleNormal="165" workbookViewId="0">
      <selection activeCell="A29" sqref="A29"/>
    </sheetView>
  </sheetViews>
  <sheetFormatPr defaultRowHeight="13.2" x14ac:dyDescent="0.25"/>
  <cols>
    <col min="1" max="1" width="65.5546875" customWidth="1"/>
    <col min="2" max="2" width="11.5546875" customWidth="1"/>
    <col min="3" max="3" width="10.88671875" customWidth="1"/>
    <col min="4" max="4" width="10.21875" customWidth="1"/>
    <col min="5" max="5" width="11.5546875" customWidth="1"/>
    <col min="6" max="6" width="9.77734375" customWidth="1"/>
    <col min="7" max="8" width="10" customWidth="1"/>
    <col min="9" max="9" width="10.44140625" customWidth="1"/>
    <col min="10" max="10" width="10" customWidth="1"/>
  </cols>
  <sheetData>
    <row r="1" spans="1:9" ht="8.25" customHeight="1" x14ac:dyDescent="0.25">
      <c r="A1" s="119" t="s">
        <v>50</v>
      </c>
      <c r="B1" s="4">
        <v>44561</v>
      </c>
      <c r="C1" s="4">
        <v>44926</v>
      </c>
      <c r="D1" s="4">
        <v>45291</v>
      </c>
      <c r="E1" s="4">
        <v>45657</v>
      </c>
      <c r="F1" s="4">
        <v>46022</v>
      </c>
      <c r="G1" s="4">
        <v>46387</v>
      </c>
      <c r="H1" s="4">
        <v>46752</v>
      </c>
      <c r="I1" s="4">
        <v>47118</v>
      </c>
    </row>
    <row r="2" spans="1:9" ht="8.25" customHeight="1" x14ac:dyDescent="0.25">
      <c r="A2" s="31" t="s">
        <v>51</v>
      </c>
      <c r="B2" s="32"/>
      <c r="C2" s="32"/>
      <c r="D2" s="32"/>
      <c r="E2" s="32"/>
      <c r="F2" s="32"/>
      <c r="G2" s="32"/>
      <c r="H2" s="32"/>
      <c r="I2" s="32"/>
    </row>
    <row r="3" spans="1:9" ht="8.25" customHeight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ht="8.25" customHeight="1" x14ac:dyDescent="0.25">
      <c r="A4" s="13" t="s">
        <v>52</v>
      </c>
      <c r="B4" s="14">
        <v>33364</v>
      </c>
      <c r="C4" s="14">
        <v>-2722</v>
      </c>
      <c r="D4" s="33">
        <v>30425</v>
      </c>
      <c r="E4" s="33">
        <v>20914</v>
      </c>
      <c r="F4" s="33">
        <v>24017</v>
      </c>
      <c r="G4" s="33">
        <v>28106</v>
      </c>
      <c r="H4" s="33">
        <v>32841</v>
      </c>
      <c r="I4" s="33">
        <v>38310</v>
      </c>
    </row>
    <row r="5" spans="1:9" ht="8.25" customHeight="1" x14ac:dyDescent="0.25">
      <c r="A5" s="13" t="s">
        <v>53</v>
      </c>
      <c r="B5" s="6"/>
      <c r="C5" s="6"/>
      <c r="D5" s="6"/>
      <c r="E5" s="6"/>
      <c r="F5" s="6"/>
      <c r="G5" s="6"/>
      <c r="H5" s="6"/>
      <c r="I5" s="6"/>
    </row>
    <row r="6" spans="1:9" ht="9" customHeight="1" x14ac:dyDescent="0.25">
      <c r="A6" s="13" t="s">
        <v>54</v>
      </c>
      <c r="B6" s="14">
        <v>34433</v>
      </c>
      <c r="C6" s="14">
        <v>41921</v>
      </c>
      <c r="D6" s="15">
        <v>48663</v>
      </c>
      <c r="E6" s="15">
        <v>29371</v>
      </c>
      <c r="F6" s="15">
        <v>33482.9</v>
      </c>
      <c r="G6" s="15">
        <v>38840.199999999997</v>
      </c>
      <c r="H6" s="15">
        <v>45054.6</v>
      </c>
      <c r="I6" s="15">
        <v>52263.3</v>
      </c>
    </row>
    <row r="7" spans="1:9" ht="8.25" customHeight="1" x14ac:dyDescent="0.25">
      <c r="A7" s="13" t="s">
        <v>55</v>
      </c>
      <c r="B7" s="14">
        <v>12757</v>
      </c>
      <c r="C7" s="14">
        <v>19621</v>
      </c>
      <c r="D7" s="33">
        <v>24023</v>
      </c>
      <c r="E7" s="33">
        <v>21403</v>
      </c>
      <c r="F7" s="33">
        <v>25158</v>
      </c>
      <c r="G7" s="33">
        <v>28258</v>
      </c>
      <c r="H7" s="33">
        <v>33118</v>
      </c>
      <c r="I7" s="33">
        <v>38533</v>
      </c>
    </row>
    <row r="8" spans="1:9" ht="8.25" customHeight="1" x14ac:dyDescent="0.25">
      <c r="A8" s="126" t="s">
        <v>161</v>
      </c>
      <c r="B8" s="15">
        <f>SUM(B6:B7)</f>
        <v>47190</v>
      </c>
      <c r="C8" s="15">
        <f t="shared" ref="C8:I8" si="0">SUM(C6:C7)</f>
        <v>61542</v>
      </c>
      <c r="D8" s="15">
        <f t="shared" si="0"/>
        <v>72686</v>
      </c>
      <c r="E8" s="15">
        <f t="shared" si="0"/>
        <v>50774</v>
      </c>
      <c r="F8" s="15">
        <f t="shared" si="0"/>
        <v>58640.9</v>
      </c>
      <c r="G8" s="15">
        <f t="shared" si="0"/>
        <v>67098.2</v>
      </c>
      <c r="H8" s="15">
        <f t="shared" si="0"/>
        <v>78172.600000000006</v>
      </c>
      <c r="I8" s="15">
        <f t="shared" si="0"/>
        <v>90796.3</v>
      </c>
    </row>
    <row r="9" spans="1:9" ht="9" customHeight="1" x14ac:dyDescent="0.25">
      <c r="A9" s="13" t="s">
        <v>56</v>
      </c>
      <c r="B9" s="128">
        <f t="shared" ref="B9:I9" si="1">(B7/B8)*1</f>
        <v>0.27033269760542489</v>
      </c>
      <c r="C9" s="127">
        <f t="shared" si="1"/>
        <v>0.31882291768223325</v>
      </c>
      <c r="D9" s="127">
        <f t="shared" si="1"/>
        <v>0.33050381091269293</v>
      </c>
      <c r="E9" s="127">
        <f t="shared" si="1"/>
        <v>0.42153464371528737</v>
      </c>
      <c r="F9" s="127">
        <f t="shared" si="1"/>
        <v>0.42901797209797254</v>
      </c>
      <c r="G9" s="127">
        <f t="shared" si="1"/>
        <v>0.42114393530675936</v>
      </c>
      <c r="H9" s="127">
        <f t="shared" si="1"/>
        <v>0.42365227714058373</v>
      </c>
      <c r="I9" s="127">
        <f t="shared" si="1"/>
        <v>0.42438954010240504</v>
      </c>
    </row>
    <row r="10" spans="1:9" ht="8.25" customHeight="1" x14ac:dyDescent="0.25"/>
    <row r="11" spans="1:9" ht="8.25" customHeight="1" x14ac:dyDescent="0.25">
      <c r="A11" s="13" t="s">
        <v>57</v>
      </c>
      <c r="B11" s="6"/>
      <c r="C11" s="6"/>
      <c r="D11" s="6"/>
      <c r="E11" s="6"/>
      <c r="F11" s="6"/>
      <c r="G11" s="6"/>
      <c r="H11" s="6"/>
      <c r="I11" s="6"/>
    </row>
    <row r="12" spans="1:9" ht="9" customHeight="1" x14ac:dyDescent="0.25">
      <c r="A12" s="13" t="s">
        <v>6</v>
      </c>
      <c r="B12" s="14">
        <v>-9487</v>
      </c>
      <c r="C12" s="14">
        <v>-2592</v>
      </c>
      <c r="D12" s="15">
        <v>1449</v>
      </c>
      <c r="E12" s="15">
        <v>-4333.1000000000004</v>
      </c>
      <c r="F12" s="15">
        <v>-5661.9</v>
      </c>
      <c r="G12" s="15">
        <v>-7376.6</v>
      </c>
      <c r="H12" s="15">
        <v>-8556.9</v>
      </c>
      <c r="I12" s="15">
        <v>-9926</v>
      </c>
    </row>
    <row r="13" spans="1:9" ht="8.25" customHeight="1" x14ac:dyDescent="0.25">
      <c r="A13" s="13" t="s">
        <v>58</v>
      </c>
      <c r="B13" s="14">
        <v>-18163</v>
      </c>
      <c r="C13" s="14">
        <v>-21897</v>
      </c>
      <c r="D13" s="15">
        <v>-20613</v>
      </c>
      <c r="E13" s="15">
        <v>-4884.7</v>
      </c>
      <c r="F13" s="15">
        <v>-6382.7</v>
      </c>
      <c r="G13" s="15">
        <v>-8315.7000000000007</v>
      </c>
      <c r="H13" s="15">
        <v>-9646.2999999999993</v>
      </c>
      <c r="I13" s="15">
        <v>-11189.7</v>
      </c>
    </row>
    <row r="14" spans="1:9" ht="8.25" customHeight="1" x14ac:dyDescent="0.25">
      <c r="A14" s="13" t="s">
        <v>17</v>
      </c>
      <c r="B14" s="14">
        <v>3602</v>
      </c>
      <c r="C14" s="14">
        <v>2945</v>
      </c>
      <c r="D14" s="15">
        <v>5473</v>
      </c>
      <c r="E14" s="15">
        <v>11124.5</v>
      </c>
      <c r="F14" s="15">
        <v>14535.9</v>
      </c>
      <c r="G14" s="15">
        <v>18938.3</v>
      </c>
      <c r="H14" s="15">
        <v>21968.400000000001</v>
      </c>
      <c r="I14" s="15">
        <v>25483.3</v>
      </c>
    </row>
    <row r="15" spans="1:9" ht="8.25" customHeight="1" x14ac:dyDescent="0.25">
      <c r="A15" s="13" t="s">
        <v>59</v>
      </c>
      <c r="B15" s="14">
        <v>2123</v>
      </c>
      <c r="C15" s="14">
        <v>-1558</v>
      </c>
      <c r="D15" s="19">
        <v>-2428</v>
      </c>
      <c r="E15" s="15">
        <v>7573.2</v>
      </c>
      <c r="F15" s="15">
        <v>9895.6</v>
      </c>
      <c r="G15" s="15">
        <v>12892.6</v>
      </c>
      <c r="H15" s="15">
        <v>14955.4</v>
      </c>
      <c r="I15" s="15">
        <v>17348.2</v>
      </c>
    </row>
    <row r="16" spans="1:9" ht="8.25" customHeight="1" x14ac:dyDescent="0.25">
      <c r="A16" s="13" t="s">
        <v>19</v>
      </c>
      <c r="B16" s="14">
        <v>2314</v>
      </c>
      <c r="C16" s="14">
        <v>2216</v>
      </c>
      <c r="D16" s="15">
        <v>4578</v>
      </c>
      <c r="E16" s="15">
        <v>1720</v>
      </c>
      <c r="F16" s="15">
        <v>2247.4</v>
      </c>
      <c r="G16" s="15">
        <v>2928.1</v>
      </c>
      <c r="H16" s="15">
        <v>3396.6</v>
      </c>
      <c r="I16" s="15">
        <v>3940</v>
      </c>
    </row>
    <row r="17" spans="1:9" ht="16.2" customHeight="1" x14ac:dyDescent="0.25">
      <c r="A17" s="5" t="s">
        <v>60</v>
      </c>
      <c r="B17" s="26">
        <f>SUM(B4:B16)</f>
        <v>108133.2703326976</v>
      </c>
      <c r="C17" s="26">
        <f t="shared" ref="C17:I17" si="2">SUM(C4:C16)</f>
        <v>99476.318822917689</v>
      </c>
      <c r="D17" s="26">
        <f t="shared" si="2"/>
        <v>164256.33050381092</v>
      </c>
      <c r="E17" s="26">
        <f t="shared" si="2"/>
        <v>133662.32153464371</v>
      </c>
      <c r="F17" s="26">
        <f t="shared" si="2"/>
        <v>155933.52901797209</v>
      </c>
      <c r="G17" s="26">
        <f t="shared" si="2"/>
        <v>181369.52114393527</v>
      </c>
      <c r="H17" s="26">
        <f t="shared" si="2"/>
        <v>211303.82365227718</v>
      </c>
      <c r="I17" s="26">
        <f t="shared" si="2"/>
        <v>245558.8243895401</v>
      </c>
    </row>
    <row r="18" spans="1:9" ht="8.25" customHeight="1" x14ac:dyDescent="0.25">
      <c r="A18" s="31" t="s">
        <v>61</v>
      </c>
      <c r="B18" s="32"/>
      <c r="C18" s="32"/>
      <c r="D18" s="32"/>
      <c r="E18" s="32"/>
      <c r="F18" s="32"/>
      <c r="G18" s="32"/>
      <c r="H18" s="32"/>
      <c r="I18" s="32"/>
    </row>
    <row r="19" spans="1:9" ht="9" customHeight="1" x14ac:dyDescent="0.25">
      <c r="A19" s="13" t="s">
        <v>62</v>
      </c>
      <c r="B19" s="14">
        <v>-61053</v>
      </c>
      <c r="C19" s="14">
        <v>-63645</v>
      </c>
      <c r="D19" s="33">
        <v>-52729</v>
      </c>
      <c r="E19" s="33">
        <v>-75512</v>
      </c>
      <c r="F19" s="33">
        <v>-86084</v>
      </c>
      <c r="G19" s="33">
        <v>-99857</v>
      </c>
      <c r="H19" s="61">
        <v>-115834</v>
      </c>
      <c r="I19" s="61">
        <v>-134368</v>
      </c>
    </row>
    <row r="20" spans="1:9" ht="8.25" customHeight="1" x14ac:dyDescent="0.25">
      <c r="A20" s="13" t="s">
        <v>63</v>
      </c>
      <c r="B20" s="14">
        <v>5657</v>
      </c>
      <c r="C20" s="14">
        <v>5324</v>
      </c>
      <c r="D20" s="15">
        <v>4596</v>
      </c>
      <c r="E20" s="15">
        <v>5359</v>
      </c>
      <c r="F20" s="15">
        <v>5359</v>
      </c>
      <c r="G20" s="15">
        <v>5359</v>
      </c>
      <c r="H20" s="15">
        <v>5359</v>
      </c>
      <c r="I20" s="15">
        <v>5359</v>
      </c>
    </row>
    <row r="21" spans="1:9" ht="9" customHeight="1" x14ac:dyDescent="0.25">
      <c r="A21" s="13" t="s">
        <v>64</v>
      </c>
      <c r="B21" s="14">
        <v>-1985</v>
      </c>
      <c r="C21" s="14">
        <v>-8316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</row>
    <row r="22" spans="1:9" ht="8.25" customHeight="1" x14ac:dyDescent="0.25">
      <c r="A22" s="13" t="s">
        <v>65</v>
      </c>
      <c r="B22" s="14">
        <v>59384</v>
      </c>
      <c r="C22" s="14">
        <v>31601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</row>
    <row r="23" spans="1:9" ht="8.25" customHeight="1" x14ac:dyDescent="0.25">
      <c r="A23" s="13" t="s">
        <v>66</v>
      </c>
      <c r="B23" s="14">
        <v>-60157</v>
      </c>
      <c r="C23" s="14">
        <v>-2565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</row>
    <row r="24" spans="1:9" ht="16.2" customHeight="1" x14ac:dyDescent="0.25">
      <c r="A24" s="5" t="s">
        <v>67</v>
      </c>
      <c r="B24" s="18">
        <f>SUM(B19:B23)</f>
        <v>-58154</v>
      </c>
      <c r="C24" s="18">
        <f t="shared" ref="C24:I24" si="3">SUM(C19:C23)</f>
        <v>-37601</v>
      </c>
      <c r="D24" s="18">
        <f t="shared" si="3"/>
        <v>-48133</v>
      </c>
      <c r="E24" s="18">
        <f t="shared" si="3"/>
        <v>-70153</v>
      </c>
      <c r="F24" s="18">
        <f t="shared" si="3"/>
        <v>-80725</v>
      </c>
      <c r="G24" s="18">
        <f t="shared" si="3"/>
        <v>-94498</v>
      </c>
      <c r="H24" s="18">
        <f t="shared" si="3"/>
        <v>-110475</v>
      </c>
      <c r="I24" s="18">
        <f t="shared" si="3"/>
        <v>-129009</v>
      </c>
    </row>
    <row r="25" spans="1:9" ht="8.25" customHeight="1" x14ac:dyDescent="0.25">
      <c r="A25" s="31" t="s">
        <v>68</v>
      </c>
      <c r="B25" s="32"/>
      <c r="C25" s="32"/>
      <c r="D25" s="32"/>
      <c r="E25" s="32"/>
      <c r="F25" s="32"/>
      <c r="G25" s="32"/>
      <c r="H25" s="32"/>
      <c r="I25" s="32"/>
    </row>
    <row r="26" spans="1:9" ht="9" customHeight="1" x14ac:dyDescent="0.25">
      <c r="A26" s="13" t="s">
        <v>69</v>
      </c>
      <c r="B26" s="17">
        <v>0</v>
      </c>
      <c r="C26" s="14">
        <v>-6000</v>
      </c>
      <c r="D26" s="20"/>
      <c r="E26" s="20">
        <v>-1000</v>
      </c>
      <c r="F26" s="20">
        <v>-1000</v>
      </c>
      <c r="G26" s="20">
        <v>-1000</v>
      </c>
      <c r="H26" s="20">
        <v>-1000</v>
      </c>
      <c r="I26" s="20">
        <v>-1000</v>
      </c>
    </row>
    <row r="27" spans="1:9" ht="8.25" customHeight="1" x14ac:dyDescent="0.25">
      <c r="A27" s="13" t="s">
        <v>70</v>
      </c>
      <c r="B27" s="14">
        <v>7956</v>
      </c>
      <c r="C27" s="14">
        <v>41553</v>
      </c>
      <c r="D27" s="17">
        <v>18129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</row>
    <row r="28" spans="1:9" ht="8.25" customHeight="1" x14ac:dyDescent="0.25">
      <c r="A28" s="13" t="s">
        <v>71</v>
      </c>
      <c r="B28" s="14">
        <v>-7753</v>
      </c>
      <c r="C28" s="14">
        <v>-37554</v>
      </c>
      <c r="D28" s="17">
        <v>-25677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</row>
    <row r="29" spans="1:9" ht="8.25" customHeight="1" x14ac:dyDescent="0.25">
      <c r="A29" s="13" t="s">
        <v>72</v>
      </c>
      <c r="B29" s="14">
        <v>19003</v>
      </c>
      <c r="C29" s="14">
        <v>21166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</row>
    <row r="30" spans="1:9" ht="8.25" customHeight="1" x14ac:dyDescent="0.25">
      <c r="A30" s="13" t="s">
        <v>73</v>
      </c>
      <c r="B30" s="14">
        <v>-1590</v>
      </c>
      <c r="C30" s="14">
        <v>-1258</v>
      </c>
      <c r="D30" s="20">
        <v>-3676</v>
      </c>
      <c r="E30" s="20">
        <v>-8500</v>
      </c>
      <c r="F30" s="20">
        <v>-5249</v>
      </c>
      <c r="G30" s="20">
        <v>-3249</v>
      </c>
      <c r="H30" s="20">
        <v>-8750</v>
      </c>
      <c r="I30" s="20">
        <v>-8750</v>
      </c>
    </row>
    <row r="31" spans="1:9" ht="8.25" customHeight="1" x14ac:dyDescent="0.25">
      <c r="A31" s="13" t="s">
        <v>74</v>
      </c>
      <c r="B31" s="14">
        <v>-11163</v>
      </c>
      <c r="C31" s="14">
        <v>-7941</v>
      </c>
      <c r="D31" s="17">
        <v>-4384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</row>
    <row r="32" spans="1:9" ht="8.25" customHeight="1" x14ac:dyDescent="0.25">
      <c r="A32" s="13" t="s">
        <v>75</v>
      </c>
      <c r="B32" s="17">
        <v>-162</v>
      </c>
      <c r="C32" s="17">
        <v>-248</v>
      </c>
      <c r="D32" s="17">
        <v>-271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</row>
    <row r="33" spans="1:10" ht="8.25" customHeight="1" x14ac:dyDescent="0.25">
      <c r="A33" s="5" t="s">
        <v>76</v>
      </c>
      <c r="B33" s="18">
        <f>SUM(B26:B32)</f>
        <v>6291</v>
      </c>
      <c r="C33" s="18">
        <f t="shared" ref="C33:I33" si="4">SUM(C26:C32)</f>
        <v>9718</v>
      </c>
      <c r="D33" s="18">
        <f t="shared" si="4"/>
        <v>-15879</v>
      </c>
      <c r="E33" s="18">
        <f t="shared" si="4"/>
        <v>-9500</v>
      </c>
      <c r="F33" s="18">
        <f t="shared" si="4"/>
        <v>-6249</v>
      </c>
      <c r="G33" s="18">
        <f t="shared" si="4"/>
        <v>-4249</v>
      </c>
      <c r="H33" s="18">
        <f t="shared" si="4"/>
        <v>-9750</v>
      </c>
      <c r="I33" s="18">
        <f t="shared" si="4"/>
        <v>-9750</v>
      </c>
    </row>
    <row r="34" spans="1:10" ht="8.25" customHeight="1" x14ac:dyDescent="0.25">
      <c r="A34" s="13" t="s">
        <v>77</v>
      </c>
      <c r="B34" s="17">
        <v>-364</v>
      </c>
      <c r="C34" s="14">
        <v>-1093</v>
      </c>
      <c r="D34" s="22">
        <v>403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</row>
    <row r="35" spans="1:10" ht="8.2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</row>
    <row r="36" spans="1:10" ht="9" customHeight="1" x14ac:dyDescent="0.25">
      <c r="A36" s="34" t="s">
        <v>78</v>
      </c>
      <c r="B36" s="35">
        <f>B37-B38</f>
        <v>5900</v>
      </c>
      <c r="C36" s="35">
        <f t="shared" ref="C36:I36" si="5">C37-C38</f>
        <v>-17776</v>
      </c>
      <c r="D36" s="35">
        <f t="shared" si="5"/>
        <v>-19637</v>
      </c>
      <c r="E36" s="35">
        <f t="shared" si="5"/>
        <v>8134.6000000000058</v>
      </c>
      <c r="F36" s="35">
        <f t="shared" si="5"/>
        <v>-3234</v>
      </c>
      <c r="G36" s="35">
        <f t="shared" si="5"/>
        <v>-10319.300000000003</v>
      </c>
      <c r="H36" s="35">
        <f t="shared" si="5"/>
        <v>-15523.400000000009</v>
      </c>
      <c r="I36" s="35">
        <f t="shared" si="5"/>
        <v>-12905.399999999994</v>
      </c>
    </row>
    <row r="37" spans="1:10" ht="8.25" customHeight="1" x14ac:dyDescent="0.25">
      <c r="A37" s="13" t="s">
        <v>79</v>
      </c>
      <c r="B37" s="35">
        <v>42377</v>
      </c>
      <c r="C37" s="35">
        <v>36477</v>
      </c>
      <c r="D37" s="15">
        <v>54253</v>
      </c>
      <c r="E37" s="15">
        <v>73890</v>
      </c>
      <c r="F37" s="15">
        <v>65755.399999999994</v>
      </c>
      <c r="G37" s="15">
        <v>68989.399999999994</v>
      </c>
      <c r="H37" s="15">
        <v>79308.7</v>
      </c>
      <c r="I37" s="15">
        <v>94832.1</v>
      </c>
    </row>
    <row r="38" spans="1:10" ht="8.25" customHeight="1" x14ac:dyDescent="0.25">
      <c r="A38" s="13" t="s">
        <v>80</v>
      </c>
      <c r="B38" s="35">
        <v>36477</v>
      </c>
      <c r="C38" s="35">
        <v>54253</v>
      </c>
      <c r="D38" s="15">
        <v>73890</v>
      </c>
      <c r="E38" s="15">
        <v>65755.399999999994</v>
      </c>
      <c r="F38" s="15">
        <v>68989.399999999994</v>
      </c>
      <c r="G38" s="15">
        <v>79308.7</v>
      </c>
      <c r="H38" s="15">
        <v>94832.1</v>
      </c>
      <c r="I38" s="125">
        <v>107737.5</v>
      </c>
      <c r="J38" s="16"/>
    </row>
    <row r="39" spans="1:10" ht="9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zoomScale="155" zoomScaleNormal="155" workbookViewId="0">
      <selection activeCell="D18" sqref="D18"/>
    </sheetView>
  </sheetViews>
  <sheetFormatPr defaultRowHeight="13.2" x14ac:dyDescent="0.25"/>
  <cols>
    <col min="1" max="1" width="1.5546875" customWidth="1"/>
    <col min="2" max="2" width="63.77734375" customWidth="1"/>
    <col min="3" max="3" width="11.5546875" customWidth="1"/>
    <col min="4" max="4" width="10.6640625" customWidth="1"/>
    <col min="5" max="5" width="10.44140625" customWidth="1"/>
    <col min="6" max="6" width="2.21875" customWidth="1"/>
    <col min="7" max="7" width="9.77734375" customWidth="1"/>
    <col min="8" max="8" width="0.6640625" customWidth="1"/>
    <col min="9" max="9" width="9.33203125" customWidth="1"/>
    <col min="10" max="10" width="0.6640625" customWidth="1"/>
    <col min="11" max="11" width="9.33203125" customWidth="1"/>
    <col min="12" max="12" width="0.6640625" customWidth="1"/>
    <col min="13" max="13" width="9.77734375" customWidth="1"/>
    <col min="14" max="14" width="10.6640625" customWidth="1"/>
    <col min="15" max="15" width="8.44140625" customWidth="1"/>
  </cols>
  <sheetData>
    <row r="1" spans="1:15" ht="8.25" customHeight="1" x14ac:dyDescent="0.25">
      <c r="A1" s="36" t="s">
        <v>81</v>
      </c>
      <c r="B1" s="3" t="s">
        <v>82</v>
      </c>
      <c r="C1" s="4">
        <v>44196</v>
      </c>
      <c r="D1" s="4">
        <v>44561</v>
      </c>
      <c r="E1" s="4">
        <v>44926</v>
      </c>
      <c r="F1" s="135">
        <v>45291</v>
      </c>
      <c r="G1" s="135"/>
      <c r="H1" s="135">
        <v>45657</v>
      </c>
      <c r="I1" s="135"/>
      <c r="J1" s="135">
        <v>46022</v>
      </c>
      <c r="K1" s="135"/>
      <c r="L1" s="135">
        <v>46387</v>
      </c>
      <c r="M1" s="135"/>
      <c r="N1" s="37">
        <v>46752</v>
      </c>
      <c r="O1" s="4">
        <v>47118</v>
      </c>
    </row>
    <row r="2" spans="1:15" ht="8.25" customHeight="1" x14ac:dyDescent="0.25">
      <c r="A2" s="6"/>
      <c r="B2" s="9" t="s">
        <v>83</v>
      </c>
      <c r="C2" s="23"/>
      <c r="D2" s="38"/>
      <c r="E2" s="23"/>
      <c r="F2" s="136">
        <v>186715</v>
      </c>
      <c r="G2" s="137"/>
      <c r="H2" s="136">
        <v>222553.4</v>
      </c>
      <c r="I2" s="137"/>
      <c r="J2" s="136">
        <v>263335.5</v>
      </c>
      <c r="K2" s="137"/>
      <c r="L2" s="136">
        <v>310577.3</v>
      </c>
      <c r="M2" s="137"/>
      <c r="N2" s="130">
        <v>366235.2</v>
      </c>
      <c r="O2" s="125">
        <v>431655.9</v>
      </c>
    </row>
    <row r="3" spans="1:15" ht="8.6999999999999993" customHeight="1" x14ac:dyDescent="0.25">
      <c r="A3" s="6"/>
      <c r="B3" s="9" t="s">
        <v>84</v>
      </c>
      <c r="C3" s="15">
        <v>40140</v>
      </c>
      <c r="D3" s="15">
        <v>61053</v>
      </c>
      <c r="E3" s="15">
        <v>63645</v>
      </c>
      <c r="F3" s="138">
        <v>-52729</v>
      </c>
      <c r="G3" s="138"/>
      <c r="H3" s="138">
        <v>75512</v>
      </c>
      <c r="I3" s="138"/>
      <c r="J3" s="138">
        <v>86084</v>
      </c>
      <c r="K3" s="138"/>
      <c r="L3" s="138">
        <v>99857</v>
      </c>
      <c r="M3" s="138"/>
      <c r="N3" s="133">
        <v>115834</v>
      </c>
      <c r="O3" s="61">
        <v>134368</v>
      </c>
    </row>
    <row r="4" spans="1:15" ht="8.25" customHeight="1" x14ac:dyDescent="0.25">
      <c r="A4" s="6"/>
      <c r="B4" s="9" t="s">
        <v>85</v>
      </c>
      <c r="C4" s="10">
        <v>0.104</v>
      </c>
      <c r="D4" s="10">
        <v>8.4000000000000005E-2</v>
      </c>
      <c r="E4" s="10">
        <v>0.1188</v>
      </c>
      <c r="F4" s="139">
        <v>0.111</v>
      </c>
      <c r="G4" s="139"/>
      <c r="H4" s="139">
        <v>0.11899999999999999</v>
      </c>
      <c r="I4" s="139"/>
      <c r="J4" s="139">
        <v>0.11899999999999999</v>
      </c>
      <c r="K4" s="139"/>
      <c r="L4" s="139">
        <v>0.11899999999999999</v>
      </c>
      <c r="M4" s="139"/>
      <c r="N4" s="39">
        <v>0.11899999999999999</v>
      </c>
      <c r="O4" s="10">
        <v>0.11899999999999999</v>
      </c>
    </row>
    <row r="5" spans="1:15" ht="8.25" customHeight="1" x14ac:dyDescent="0.25">
      <c r="A5" s="6"/>
      <c r="B5" s="9" t="s">
        <v>86</v>
      </c>
      <c r="C5" s="22">
        <v>16200</v>
      </c>
      <c r="D5" s="22">
        <v>22900</v>
      </c>
      <c r="E5" s="22">
        <v>27589</v>
      </c>
      <c r="F5" s="140">
        <v>26224.1</v>
      </c>
      <c r="G5" s="140"/>
      <c r="H5" s="140">
        <v>29371</v>
      </c>
      <c r="I5" s="140"/>
      <c r="J5" s="140">
        <v>33482.9</v>
      </c>
      <c r="K5" s="140"/>
      <c r="L5" s="140">
        <v>38840.199999999997</v>
      </c>
      <c r="M5" s="140"/>
      <c r="N5" s="40">
        <v>45054.6</v>
      </c>
      <c r="O5" s="15">
        <v>52263.3</v>
      </c>
    </row>
    <row r="6" spans="1:15" ht="8.25" customHeight="1" x14ac:dyDescent="0.25">
      <c r="A6" s="6"/>
      <c r="B6" s="9" t="s">
        <v>87</v>
      </c>
      <c r="C6" s="10">
        <v>4.2000000000000003E-2</v>
      </c>
      <c r="D6" s="10">
        <v>4.9000000000000002E-2</v>
      </c>
      <c r="E6" s="10">
        <v>4.8000000000000001E-2</v>
      </c>
      <c r="F6" s="139">
        <v>4.5999999999999999E-2</v>
      </c>
      <c r="G6" s="139"/>
      <c r="H6" s="139">
        <v>4.5999999999999999E-2</v>
      </c>
      <c r="I6" s="139"/>
      <c r="J6" s="139">
        <v>4.5999999999999999E-2</v>
      </c>
      <c r="K6" s="139"/>
      <c r="L6" s="139">
        <v>4.5999999999999999E-2</v>
      </c>
      <c r="M6" s="139"/>
      <c r="N6" s="39">
        <v>4.5999999999999999E-2</v>
      </c>
      <c r="O6" s="10">
        <v>4.5999999999999999E-2</v>
      </c>
    </row>
    <row r="7" spans="1:15" ht="8.25" customHeight="1" x14ac:dyDescent="0.25">
      <c r="A7" s="6"/>
      <c r="B7" s="6"/>
      <c r="C7" s="23"/>
      <c r="D7" s="38"/>
      <c r="E7" s="23"/>
      <c r="F7" s="141"/>
      <c r="G7" s="141"/>
      <c r="H7" s="141"/>
      <c r="I7" s="141"/>
      <c r="J7" s="141"/>
      <c r="K7" s="141"/>
      <c r="L7" s="141"/>
      <c r="M7" s="141"/>
      <c r="N7" s="6"/>
      <c r="O7" s="6"/>
    </row>
    <row r="8" spans="1:15" ht="16.2" customHeight="1" x14ac:dyDescent="0.25">
      <c r="A8" s="2"/>
      <c r="B8" s="41" t="s">
        <v>88</v>
      </c>
      <c r="C8" s="42">
        <v>5096</v>
      </c>
      <c r="D8" s="42">
        <v>5657</v>
      </c>
      <c r="E8" s="42">
        <v>5324</v>
      </c>
      <c r="F8" s="142">
        <v>4596</v>
      </c>
      <c r="G8" s="142">
        <v>4596</v>
      </c>
      <c r="H8" s="142">
        <v>5359</v>
      </c>
      <c r="I8" s="142"/>
      <c r="J8" s="142">
        <v>5359</v>
      </c>
      <c r="K8" s="142"/>
      <c r="L8" s="142">
        <v>5359</v>
      </c>
      <c r="M8" s="142"/>
      <c r="N8" s="43">
        <v>5359</v>
      </c>
      <c r="O8" s="42">
        <v>5359</v>
      </c>
    </row>
    <row r="9" spans="1:15" ht="24.45" customHeight="1" x14ac:dyDescent="0.25">
      <c r="A9" s="2"/>
      <c r="B9" s="44" t="s">
        <v>89</v>
      </c>
      <c r="C9" s="129" t="s">
        <v>162</v>
      </c>
      <c r="D9" s="12"/>
      <c r="E9" s="12"/>
      <c r="F9" s="143">
        <v>208624</v>
      </c>
      <c r="G9" s="144"/>
      <c r="H9" s="143">
        <v>263335.5</v>
      </c>
      <c r="I9" s="144"/>
      <c r="J9" s="143">
        <v>310577.3</v>
      </c>
      <c r="K9" s="144"/>
      <c r="L9" s="143">
        <v>366235.2</v>
      </c>
      <c r="M9" s="144"/>
      <c r="N9" s="131">
        <v>431655.9</v>
      </c>
      <c r="O9" s="132">
        <v>508401.3</v>
      </c>
    </row>
    <row r="10" spans="1:15" ht="8.25" customHeight="1" x14ac:dyDescent="0.25">
      <c r="A10" s="36" t="s">
        <v>81</v>
      </c>
      <c r="B10" s="3" t="s">
        <v>90</v>
      </c>
      <c r="C10" s="4">
        <v>44196</v>
      </c>
      <c r="D10" s="4">
        <v>44561</v>
      </c>
      <c r="E10" s="4">
        <v>44926</v>
      </c>
      <c r="F10" s="135">
        <v>45291</v>
      </c>
      <c r="G10" s="135"/>
      <c r="H10" s="135">
        <v>45657</v>
      </c>
      <c r="I10" s="135"/>
      <c r="J10" s="135">
        <v>46022</v>
      </c>
      <c r="K10" s="135"/>
      <c r="L10" s="135">
        <v>46387</v>
      </c>
      <c r="M10" s="135"/>
      <c r="N10" s="37">
        <v>46752</v>
      </c>
      <c r="O10" s="4">
        <v>47118</v>
      </c>
    </row>
    <row r="11" spans="1:15" ht="8.25" customHeight="1" x14ac:dyDescent="0.25">
      <c r="A11" s="6"/>
      <c r="B11" s="6"/>
      <c r="C11" s="6"/>
      <c r="D11" s="6"/>
      <c r="E11" s="6"/>
      <c r="F11" s="141"/>
      <c r="G11" s="141"/>
      <c r="H11" s="141"/>
      <c r="I11" s="141"/>
      <c r="J11" s="141"/>
      <c r="K11" s="141"/>
      <c r="L11" s="141"/>
      <c r="M11" s="141"/>
      <c r="N11" s="6"/>
      <c r="O11" s="6"/>
    </row>
    <row r="12" spans="1:15" ht="9" customHeight="1" x14ac:dyDescent="0.25">
      <c r="A12" s="6"/>
      <c r="B12" s="45" t="s">
        <v>91</v>
      </c>
      <c r="C12" s="46"/>
      <c r="D12" s="46"/>
      <c r="E12" s="46"/>
      <c r="F12" s="141"/>
      <c r="G12" s="141"/>
      <c r="H12" s="141"/>
      <c r="I12" s="141"/>
      <c r="J12" s="141"/>
      <c r="K12" s="141"/>
      <c r="L12" s="141"/>
      <c r="M12" s="141"/>
      <c r="N12" s="6"/>
      <c r="O12" s="6"/>
    </row>
    <row r="13" spans="1:15" ht="8.25" customHeight="1" x14ac:dyDescent="0.25">
      <c r="A13" s="6"/>
      <c r="B13" s="9" t="s">
        <v>92</v>
      </c>
      <c r="C13" s="46"/>
      <c r="D13" s="46"/>
      <c r="E13" s="46"/>
      <c r="F13" s="15"/>
      <c r="G13" s="15">
        <v>54253</v>
      </c>
      <c r="H13" s="15"/>
      <c r="I13" s="15">
        <v>73890</v>
      </c>
      <c r="J13" s="15"/>
      <c r="K13" s="15">
        <v>65755.399999999994</v>
      </c>
      <c r="L13" s="15"/>
      <c r="M13" s="15">
        <v>68989.399999999994</v>
      </c>
      <c r="N13" s="134">
        <v>79309.7</v>
      </c>
      <c r="O13" s="15">
        <v>94832.1</v>
      </c>
    </row>
    <row r="14" spans="1:15" ht="8.25" customHeight="1" x14ac:dyDescent="0.25">
      <c r="A14" s="6"/>
      <c r="B14" s="9" t="s">
        <v>93</v>
      </c>
      <c r="C14" s="46"/>
      <c r="D14" s="46"/>
      <c r="E14" s="46"/>
      <c r="F14" s="140">
        <v>35113</v>
      </c>
      <c r="G14" s="140"/>
      <c r="H14" s="140">
        <v>12733.9</v>
      </c>
      <c r="I14" s="140"/>
      <c r="J14" s="140">
        <v>16568.3</v>
      </c>
      <c r="K14" s="140"/>
      <c r="L14" s="140">
        <v>19772.400000000001</v>
      </c>
      <c r="M14" s="140"/>
      <c r="N14" s="40">
        <v>22655.4</v>
      </c>
      <c r="O14" s="15">
        <v>25753.5</v>
      </c>
    </row>
    <row r="15" spans="1:15" ht="8.25" customHeight="1" x14ac:dyDescent="0.25">
      <c r="A15" s="6"/>
      <c r="B15" s="9" t="s">
        <v>94</v>
      </c>
      <c r="C15" s="46"/>
      <c r="D15" s="46"/>
      <c r="E15" s="46"/>
      <c r="F15" s="145">
        <v>-15879</v>
      </c>
      <c r="G15" s="145"/>
      <c r="H15" s="145">
        <v>-9500</v>
      </c>
      <c r="I15" s="145"/>
      <c r="J15" s="145">
        <v>-6249</v>
      </c>
      <c r="K15" s="145"/>
      <c r="L15" s="145">
        <v>-4249</v>
      </c>
      <c r="M15" s="145"/>
      <c r="N15" s="47">
        <v>-9750</v>
      </c>
      <c r="O15" s="20">
        <v>-9750</v>
      </c>
    </row>
    <row r="16" spans="1:15" ht="8.25" customHeight="1" x14ac:dyDescent="0.25">
      <c r="A16" s="6"/>
      <c r="B16" s="9" t="s">
        <v>95</v>
      </c>
      <c r="C16" s="46"/>
      <c r="D16" s="46"/>
      <c r="E16" s="46"/>
      <c r="F16" s="145">
        <v>2000</v>
      </c>
      <c r="G16" s="145"/>
      <c r="H16" s="145">
        <v>2000</v>
      </c>
      <c r="I16" s="145"/>
      <c r="J16" s="145">
        <v>2000</v>
      </c>
      <c r="K16" s="145"/>
      <c r="L16" s="145">
        <v>2000</v>
      </c>
      <c r="M16" s="145"/>
      <c r="N16" s="47">
        <v>2000</v>
      </c>
      <c r="O16" s="20">
        <v>2000</v>
      </c>
    </row>
    <row r="17" spans="1:15" ht="9.4499999999999993" customHeight="1" x14ac:dyDescent="0.25">
      <c r="A17" s="146" t="s">
        <v>96</v>
      </c>
      <c r="B17" s="146"/>
      <c r="C17" s="147"/>
      <c r="D17" s="147"/>
      <c r="E17" s="147"/>
      <c r="F17" s="148" t="s">
        <v>163</v>
      </c>
      <c r="G17" s="149"/>
      <c r="H17" s="149"/>
      <c r="I17" s="149"/>
      <c r="J17" s="149"/>
      <c r="K17" s="149"/>
      <c r="L17" s="149"/>
      <c r="M17" s="149"/>
      <c r="N17" s="149"/>
      <c r="O17" s="149"/>
    </row>
    <row r="18" spans="1:15" ht="8.25" customHeight="1" x14ac:dyDescent="0.25">
      <c r="A18" s="150" t="s">
        <v>97</v>
      </c>
      <c r="B18" s="150"/>
      <c r="C18" s="46"/>
      <c r="D18" s="46"/>
      <c r="E18" s="48">
        <v>1042</v>
      </c>
      <c r="F18" s="151">
        <v>0</v>
      </c>
      <c r="G18" s="151"/>
      <c r="H18" s="151">
        <v>0</v>
      </c>
      <c r="I18" s="151"/>
      <c r="J18" s="151">
        <v>0</v>
      </c>
      <c r="K18" s="151"/>
      <c r="L18" s="151">
        <v>0</v>
      </c>
      <c r="M18" s="151"/>
      <c r="N18" s="49">
        <v>0</v>
      </c>
      <c r="O18" s="8">
        <v>0</v>
      </c>
    </row>
    <row r="19" spans="1:15" ht="16.95" customHeight="1" x14ac:dyDescent="0.25">
      <c r="A19" s="152" t="s">
        <v>98</v>
      </c>
      <c r="B19" s="152"/>
      <c r="C19" s="2"/>
      <c r="D19" s="50">
        <v>1.5</v>
      </c>
      <c r="E19" s="50">
        <v>5.6</v>
      </c>
      <c r="F19" s="153">
        <v>5.6</v>
      </c>
      <c r="G19" s="153"/>
      <c r="H19" s="153">
        <v>5.6</v>
      </c>
      <c r="I19" s="153"/>
      <c r="J19" s="153">
        <v>5.6</v>
      </c>
      <c r="K19" s="153"/>
      <c r="L19" s="153">
        <v>5.6</v>
      </c>
      <c r="M19" s="153"/>
      <c r="N19" s="51">
        <v>5.6</v>
      </c>
      <c r="O19" s="50">
        <v>5.6</v>
      </c>
    </row>
    <row r="20" spans="1:15" ht="12.3" customHeight="1" x14ac:dyDescent="0.25">
      <c r="A20" s="154" t="s">
        <v>99</v>
      </c>
      <c r="B20" s="154"/>
      <c r="C20" s="6"/>
      <c r="D20" s="6"/>
      <c r="E20" s="6"/>
      <c r="F20" s="155">
        <v>2917.6</v>
      </c>
      <c r="G20" s="155"/>
      <c r="H20" s="145">
        <v>0</v>
      </c>
      <c r="I20" s="145"/>
      <c r="J20" s="145">
        <v>0</v>
      </c>
      <c r="K20" s="145"/>
      <c r="L20" s="145">
        <v>0</v>
      </c>
      <c r="M20" s="145"/>
      <c r="N20" s="47">
        <v>0</v>
      </c>
      <c r="O20" s="20">
        <v>0</v>
      </c>
    </row>
    <row r="21" spans="1:15" ht="11.55" customHeight="1" x14ac:dyDescent="0.25">
      <c r="A21" s="150" t="s">
        <v>100</v>
      </c>
      <c r="B21" s="150"/>
      <c r="C21" s="6"/>
      <c r="D21" s="6"/>
      <c r="E21" s="6"/>
      <c r="F21" s="141"/>
      <c r="G21" s="141"/>
      <c r="H21" s="141"/>
      <c r="I21" s="141"/>
      <c r="J21" s="141"/>
      <c r="K21" s="141"/>
      <c r="L21" s="141"/>
      <c r="M21" s="141"/>
      <c r="N21" s="6"/>
      <c r="O21" s="6"/>
    </row>
    <row r="22" spans="1:15" ht="9" customHeight="1" x14ac:dyDescent="0.25">
      <c r="A22" s="156" t="s">
        <v>101</v>
      </c>
      <c r="B22" s="156"/>
      <c r="C22" s="46"/>
      <c r="D22" s="46"/>
      <c r="E22" s="46"/>
      <c r="F22" s="145">
        <v>67150</v>
      </c>
      <c r="G22" s="145"/>
      <c r="H22" s="145">
        <v>64150</v>
      </c>
      <c r="I22" s="145"/>
      <c r="J22" s="145">
        <v>55650</v>
      </c>
      <c r="K22" s="145"/>
      <c r="L22" s="145">
        <v>50401</v>
      </c>
      <c r="M22" s="145"/>
      <c r="N22" s="47">
        <v>47152</v>
      </c>
      <c r="O22" s="20">
        <v>38402</v>
      </c>
    </row>
    <row r="23" spans="1:15" ht="8.25" customHeight="1" x14ac:dyDescent="0.25">
      <c r="A23" s="156" t="s">
        <v>102</v>
      </c>
      <c r="B23" s="156"/>
      <c r="C23" s="46"/>
      <c r="D23" s="46"/>
      <c r="E23" s="46"/>
      <c r="F23" s="145">
        <v>0</v>
      </c>
      <c r="G23" s="145"/>
      <c r="H23" s="145">
        <v>0</v>
      </c>
      <c r="I23" s="145"/>
      <c r="J23" s="145">
        <v>0</v>
      </c>
      <c r="K23" s="145"/>
      <c r="L23" s="145">
        <v>0</v>
      </c>
      <c r="M23" s="145"/>
      <c r="N23" s="47">
        <v>0</v>
      </c>
      <c r="O23" s="20">
        <v>0</v>
      </c>
    </row>
    <row r="24" spans="1:15" ht="8.25" customHeight="1" x14ac:dyDescent="0.25">
      <c r="A24" s="157" t="s">
        <v>103</v>
      </c>
      <c r="B24" s="157"/>
      <c r="C24" s="53"/>
      <c r="D24" s="53"/>
      <c r="E24" s="53"/>
      <c r="F24" s="158">
        <v>3000</v>
      </c>
      <c r="G24" s="158"/>
      <c r="H24" s="158">
        <v>8500</v>
      </c>
      <c r="I24" s="158"/>
      <c r="J24" s="158">
        <v>5249</v>
      </c>
      <c r="K24" s="158"/>
      <c r="L24" s="158">
        <v>3249</v>
      </c>
      <c r="M24" s="158"/>
      <c r="N24" s="54">
        <v>8750</v>
      </c>
      <c r="O24" s="55">
        <v>8750</v>
      </c>
    </row>
    <row r="25" spans="1:15" ht="8.25" customHeight="1" x14ac:dyDescent="0.25">
      <c r="A25" s="159" t="s">
        <v>104</v>
      </c>
      <c r="B25" s="159"/>
      <c r="C25" s="56"/>
      <c r="D25" s="56"/>
      <c r="E25" s="56"/>
      <c r="F25" s="160">
        <v>64150</v>
      </c>
      <c r="G25" s="160"/>
      <c r="H25" s="160">
        <v>55650</v>
      </c>
      <c r="I25" s="160"/>
      <c r="J25" s="160">
        <v>50401</v>
      </c>
      <c r="K25" s="160"/>
      <c r="L25" s="160">
        <v>47152</v>
      </c>
      <c r="M25" s="160"/>
      <c r="N25" s="57">
        <v>38402</v>
      </c>
      <c r="O25" s="58">
        <v>29652</v>
      </c>
    </row>
    <row r="26" spans="1:15" ht="16.2" customHeight="1" x14ac:dyDescent="0.25">
      <c r="A26" s="161"/>
      <c r="B26" s="161"/>
      <c r="C26" s="12"/>
      <c r="D26" s="12"/>
      <c r="E26" s="12"/>
      <c r="F26" s="161"/>
      <c r="G26" s="161"/>
      <c r="H26" s="161"/>
      <c r="I26" s="161"/>
      <c r="J26" s="161"/>
      <c r="K26" s="161"/>
      <c r="L26" s="161"/>
      <c r="M26" s="161"/>
      <c r="N26" s="12"/>
      <c r="O26" s="12"/>
    </row>
    <row r="27" spans="1:15" ht="8.25" customHeight="1" x14ac:dyDescent="0.25">
      <c r="A27" s="162" t="s">
        <v>105</v>
      </c>
      <c r="B27" s="162"/>
      <c r="C27" s="4">
        <v>44196</v>
      </c>
      <c r="D27" s="4">
        <v>44561</v>
      </c>
      <c r="E27" s="4">
        <v>44926</v>
      </c>
      <c r="F27" s="135">
        <v>45291</v>
      </c>
      <c r="G27" s="135"/>
      <c r="H27" s="135">
        <v>45657</v>
      </c>
      <c r="I27" s="135"/>
      <c r="J27" s="135">
        <v>46022</v>
      </c>
      <c r="K27" s="135"/>
      <c r="L27" s="135">
        <v>46387</v>
      </c>
      <c r="M27" s="135"/>
      <c r="N27" s="37">
        <v>46752</v>
      </c>
      <c r="O27" s="4">
        <v>47118</v>
      </c>
    </row>
    <row r="28" spans="1:15" ht="8.25" customHeight="1" x14ac:dyDescent="0.25">
      <c r="A28" s="141"/>
      <c r="B28" s="141"/>
      <c r="C28" s="6"/>
      <c r="D28" s="6"/>
      <c r="E28" s="6"/>
      <c r="F28" s="141"/>
      <c r="G28" s="141"/>
      <c r="H28" s="141"/>
      <c r="I28" s="141"/>
      <c r="J28" s="141"/>
      <c r="K28" s="141"/>
      <c r="L28" s="141"/>
      <c r="M28" s="141"/>
      <c r="N28" s="6"/>
      <c r="O28" s="6"/>
    </row>
    <row r="29" spans="1:15" ht="8.25" customHeight="1" x14ac:dyDescent="0.25">
      <c r="A29" s="150" t="s">
        <v>106</v>
      </c>
      <c r="B29" s="150"/>
      <c r="C29" s="46"/>
      <c r="D29" s="46"/>
      <c r="E29" s="46"/>
      <c r="F29" s="163">
        <v>10247.299999999999</v>
      </c>
      <c r="G29" s="163"/>
      <c r="H29" s="163">
        <v>10255</v>
      </c>
      <c r="I29" s="163"/>
      <c r="J29" s="163">
        <v>10262.700000000001</v>
      </c>
      <c r="K29" s="163"/>
      <c r="L29" s="163">
        <v>10270.4</v>
      </c>
      <c r="M29" s="163"/>
      <c r="N29" s="59">
        <v>10278.1</v>
      </c>
      <c r="O29" s="26">
        <v>10285.799999999999</v>
      </c>
    </row>
    <row r="30" spans="1:15" ht="16.5" customHeight="1" x14ac:dyDescent="0.25">
      <c r="A30" s="2"/>
      <c r="B30" s="60" t="s">
        <v>107</v>
      </c>
      <c r="C30" s="2"/>
      <c r="D30" s="2"/>
      <c r="E30" s="2"/>
      <c r="F30" s="164"/>
      <c r="G30" s="164"/>
      <c r="H30" s="164"/>
      <c r="I30" s="164"/>
      <c r="J30" s="164"/>
      <c r="K30" s="164"/>
      <c r="L30" s="164"/>
      <c r="M30" s="164"/>
      <c r="N30" s="2"/>
      <c r="O30" s="2"/>
    </row>
    <row r="31" spans="1:15" ht="13.95" customHeight="1" x14ac:dyDescent="0.25">
      <c r="A31" s="165" t="s">
        <v>108</v>
      </c>
      <c r="B31" s="165"/>
      <c r="C31" s="166"/>
      <c r="D31" s="166"/>
      <c r="E31" s="48">
        <v>6000</v>
      </c>
      <c r="F31" s="145">
        <v>1000</v>
      </c>
      <c r="G31" s="145"/>
      <c r="H31" s="145">
        <v>1000</v>
      </c>
      <c r="I31" s="145"/>
      <c r="J31" s="145">
        <v>1000</v>
      </c>
      <c r="K31" s="145"/>
      <c r="L31" s="145">
        <v>1000</v>
      </c>
      <c r="M31" s="145"/>
      <c r="N31" s="47">
        <v>1000</v>
      </c>
      <c r="O31" s="20">
        <v>1000</v>
      </c>
    </row>
    <row r="32" spans="1:15" ht="8.25" customHeight="1" x14ac:dyDescent="0.25">
      <c r="A32" s="165" t="s">
        <v>109</v>
      </c>
      <c r="B32" s="165"/>
      <c r="C32" s="147"/>
      <c r="D32" s="147"/>
      <c r="E32" s="19">
        <v>129.9</v>
      </c>
      <c r="F32" s="155">
        <v>129.9</v>
      </c>
      <c r="G32" s="155"/>
      <c r="H32" s="155">
        <v>129.9</v>
      </c>
      <c r="I32" s="155"/>
      <c r="J32" s="155">
        <v>129.9</v>
      </c>
      <c r="K32" s="155"/>
      <c r="L32" s="155">
        <v>129.9</v>
      </c>
      <c r="M32" s="155"/>
      <c r="N32" s="52">
        <v>129.9</v>
      </c>
      <c r="O32" s="19">
        <v>129.9</v>
      </c>
    </row>
    <row r="33" spans="1:15" ht="8.25" customHeight="1" x14ac:dyDescent="0.25">
      <c r="A33" s="167" t="s">
        <v>110</v>
      </c>
      <c r="B33" s="167"/>
      <c r="C33" s="147"/>
      <c r="D33" s="147"/>
      <c r="E33" s="8">
        <v>46.2</v>
      </c>
      <c r="F33" s="151">
        <v>7.7</v>
      </c>
      <c r="G33" s="151"/>
      <c r="H33" s="151">
        <v>7.7</v>
      </c>
      <c r="I33" s="151"/>
      <c r="J33" s="151">
        <v>7.7</v>
      </c>
      <c r="K33" s="151"/>
      <c r="L33" s="151">
        <v>7.7</v>
      </c>
      <c r="M33" s="151"/>
      <c r="N33" s="49">
        <v>7.7</v>
      </c>
      <c r="O33" s="8">
        <v>7.7</v>
      </c>
    </row>
    <row r="34" spans="1:15" ht="9" customHeight="1" x14ac:dyDescent="0.25">
      <c r="A34" s="168" t="s">
        <v>111</v>
      </c>
      <c r="B34" s="168"/>
      <c r="C34" s="147"/>
      <c r="D34" s="147"/>
      <c r="E34" s="168" t="s">
        <v>112</v>
      </c>
      <c r="F34" s="168"/>
      <c r="G34" s="168"/>
      <c r="H34" s="168"/>
      <c r="I34" s="168"/>
      <c r="J34" s="168"/>
      <c r="K34" s="168"/>
      <c r="L34" s="168"/>
      <c r="M34" s="168"/>
      <c r="N34" s="168"/>
      <c r="O34" s="168"/>
    </row>
    <row r="35" spans="1:15" ht="8.25" customHeight="1" x14ac:dyDescent="0.25">
      <c r="A35" s="154" t="s">
        <v>113</v>
      </c>
      <c r="B35" s="154"/>
      <c r="C35" s="147"/>
      <c r="D35" s="147"/>
      <c r="E35" s="145">
        <v>179</v>
      </c>
      <c r="F35" s="145"/>
      <c r="G35" s="145">
        <v>179</v>
      </c>
      <c r="H35" s="145"/>
      <c r="I35" s="145">
        <v>179</v>
      </c>
      <c r="J35" s="145"/>
      <c r="K35" s="145">
        <v>179</v>
      </c>
      <c r="L35" s="145"/>
      <c r="M35" s="47">
        <v>179</v>
      </c>
      <c r="N35" s="47">
        <v>179</v>
      </c>
      <c r="O35" s="20">
        <v>179</v>
      </c>
    </row>
    <row r="36" spans="1:15" ht="8.25" customHeight="1" x14ac:dyDescent="0.25">
      <c r="A36" s="150" t="s">
        <v>114</v>
      </c>
      <c r="B36" s="150"/>
      <c r="C36" s="147"/>
      <c r="D36" s="147"/>
      <c r="E36" s="163">
        <v>10426.299999999999</v>
      </c>
      <c r="F36" s="163"/>
      <c r="G36" s="163">
        <v>10434</v>
      </c>
      <c r="H36" s="163"/>
      <c r="I36" s="163">
        <v>10441.700000000001</v>
      </c>
      <c r="J36" s="163"/>
      <c r="K36" s="163">
        <v>10449.4</v>
      </c>
      <c r="L36" s="163"/>
      <c r="M36" s="59">
        <v>10457.1</v>
      </c>
      <c r="N36" s="59">
        <v>10464.799999999999</v>
      </c>
      <c r="O36" s="26">
        <v>10472.5</v>
      </c>
    </row>
    <row r="37" spans="1:15" ht="8.25" customHeight="1" x14ac:dyDescent="0.25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6"/>
      <c r="N37" s="6"/>
      <c r="O37" s="6"/>
    </row>
    <row r="38" spans="1:15" ht="9" customHeight="1" x14ac:dyDescent="0.25">
      <c r="A38" s="154" t="s">
        <v>0</v>
      </c>
      <c r="B38" s="154"/>
      <c r="C38" s="147"/>
      <c r="D38" s="147"/>
      <c r="E38" s="141"/>
      <c r="F38" s="141"/>
      <c r="G38" s="140">
        <v>10251.1</v>
      </c>
      <c r="H38" s="140"/>
      <c r="I38" s="140">
        <v>10258.799999999999</v>
      </c>
      <c r="J38" s="140"/>
      <c r="K38" s="140">
        <v>10266.5</v>
      </c>
      <c r="L38" s="140"/>
      <c r="M38" s="40">
        <v>10274.200000000001</v>
      </c>
      <c r="N38" s="40">
        <v>10281.9</v>
      </c>
      <c r="O38" s="15">
        <v>10289.6</v>
      </c>
    </row>
    <row r="39" spans="1:15" ht="8.25" customHeight="1" x14ac:dyDescent="0.25">
      <c r="A39" s="154" t="s">
        <v>1</v>
      </c>
      <c r="B39" s="154"/>
      <c r="C39" s="147"/>
      <c r="D39" s="147"/>
      <c r="E39" s="141"/>
      <c r="F39" s="141"/>
      <c r="G39" s="140">
        <v>10430.1</v>
      </c>
      <c r="H39" s="140"/>
      <c r="I39" s="140">
        <v>10437.799999999999</v>
      </c>
      <c r="J39" s="140"/>
      <c r="K39" s="140">
        <v>10445.5</v>
      </c>
      <c r="L39" s="140"/>
      <c r="M39" s="40">
        <v>10453.200000000001</v>
      </c>
      <c r="N39" s="40">
        <v>10460.9</v>
      </c>
      <c r="O39" s="15">
        <v>10468.6</v>
      </c>
    </row>
  </sheetData>
  <mergeCells count="178">
    <mergeCell ref="A39:B39"/>
    <mergeCell ref="C39:D39"/>
    <mergeCell ref="E39:F39"/>
    <mergeCell ref="G39:H39"/>
    <mergeCell ref="I39:J39"/>
    <mergeCell ref="K39:L39"/>
    <mergeCell ref="A37:B37"/>
    <mergeCell ref="C37:D37"/>
    <mergeCell ref="E37:F37"/>
    <mergeCell ref="G37:H37"/>
    <mergeCell ref="I37:J37"/>
    <mergeCell ref="K37:L37"/>
    <mergeCell ref="A38:B38"/>
    <mergeCell ref="C38:D38"/>
    <mergeCell ref="E38:F38"/>
    <mergeCell ref="G38:H38"/>
    <mergeCell ref="I38:J38"/>
    <mergeCell ref="K38:L38"/>
    <mergeCell ref="A35:B35"/>
    <mergeCell ref="C35:D35"/>
    <mergeCell ref="E35:F35"/>
    <mergeCell ref="G35:H35"/>
    <mergeCell ref="I35:J35"/>
    <mergeCell ref="K35:L35"/>
    <mergeCell ref="A36:B36"/>
    <mergeCell ref="C36:D36"/>
    <mergeCell ref="E36:F36"/>
    <mergeCell ref="G36:H36"/>
    <mergeCell ref="I36:J36"/>
    <mergeCell ref="K36:L36"/>
    <mergeCell ref="A33:B33"/>
    <mergeCell ref="C33:D33"/>
    <mergeCell ref="F33:G33"/>
    <mergeCell ref="H33:I33"/>
    <mergeCell ref="J33:K33"/>
    <mergeCell ref="L33:M33"/>
    <mergeCell ref="A34:B34"/>
    <mergeCell ref="C34:D34"/>
    <mergeCell ref="E34:O34"/>
    <mergeCell ref="A31:B31"/>
    <mergeCell ref="C31:D31"/>
    <mergeCell ref="F31:G31"/>
    <mergeCell ref="H31:I31"/>
    <mergeCell ref="J31:K31"/>
    <mergeCell ref="L31:M31"/>
    <mergeCell ref="A32:B32"/>
    <mergeCell ref="C32:D32"/>
    <mergeCell ref="F32:G32"/>
    <mergeCell ref="H32:I32"/>
    <mergeCell ref="J32:K32"/>
    <mergeCell ref="L32:M32"/>
    <mergeCell ref="A29:B29"/>
    <mergeCell ref="F29:G29"/>
    <mergeCell ref="H29:I29"/>
    <mergeCell ref="J29:K29"/>
    <mergeCell ref="L29:M29"/>
    <mergeCell ref="F30:G30"/>
    <mergeCell ref="H30:I30"/>
    <mergeCell ref="J30:K30"/>
    <mergeCell ref="L30:M30"/>
    <mergeCell ref="A27:B27"/>
    <mergeCell ref="F27:G27"/>
    <mergeCell ref="H27:I27"/>
    <mergeCell ref="J27:K27"/>
    <mergeCell ref="L27:M27"/>
    <mergeCell ref="A28:B28"/>
    <mergeCell ref="F28:G28"/>
    <mergeCell ref="H28:I28"/>
    <mergeCell ref="J28:K28"/>
    <mergeCell ref="L28:M28"/>
    <mergeCell ref="A25:B25"/>
    <mergeCell ref="F25:G25"/>
    <mergeCell ref="H25:I25"/>
    <mergeCell ref="J25:K25"/>
    <mergeCell ref="L25:M25"/>
    <mergeCell ref="A26:B26"/>
    <mergeCell ref="F26:G26"/>
    <mergeCell ref="H26:I26"/>
    <mergeCell ref="J26:K26"/>
    <mergeCell ref="L26:M26"/>
    <mergeCell ref="A23:B23"/>
    <mergeCell ref="F23:G23"/>
    <mergeCell ref="H23:I23"/>
    <mergeCell ref="J23:K23"/>
    <mergeCell ref="L23:M23"/>
    <mergeCell ref="A24:B24"/>
    <mergeCell ref="F24:G24"/>
    <mergeCell ref="H24:I24"/>
    <mergeCell ref="J24:K24"/>
    <mergeCell ref="L24:M24"/>
    <mergeCell ref="A21:B21"/>
    <mergeCell ref="F21:G21"/>
    <mergeCell ref="H21:I21"/>
    <mergeCell ref="J21:K21"/>
    <mergeCell ref="L21:M21"/>
    <mergeCell ref="A22:B22"/>
    <mergeCell ref="F22:G22"/>
    <mergeCell ref="H22:I22"/>
    <mergeCell ref="J22:K22"/>
    <mergeCell ref="L22:M22"/>
    <mergeCell ref="A19:B19"/>
    <mergeCell ref="F19:G19"/>
    <mergeCell ref="H19:I19"/>
    <mergeCell ref="J19:K19"/>
    <mergeCell ref="L19:M19"/>
    <mergeCell ref="A20:B20"/>
    <mergeCell ref="F20:G20"/>
    <mergeCell ref="H20:I20"/>
    <mergeCell ref="J20:K20"/>
    <mergeCell ref="L20:M20"/>
    <mergeCell ref="F16:G16"/>
    <mergeCell ref="H16:I16"/>
    <mergeCell ref="J16:K16"/>
    <mergeCell ref="L16:M16"/>
    <mergeCell ref="A17:B17"/>
    <mergeCell ref="C17:E17"/>
    <mergeCell ref="F17:O17"/>
    <mergeCell ref="A18:B18"/>
    <mergeCell ref="F18:G18"/>
    <mergeCell ref="H18:I18"/>
    <mergeCell ref="J18:K18"/>
    <mergeCell ref="L18:M18"/>
    <mergeCell ref="F14:G14"/>
    <mergeCell ref="H14:I14"/>
    <mergeCell ref="J14:K14"/>
    <mergeCell ref="L14:M14"/>
    <mergeCell ref="F15:G15"/>
    <mergeCell ref="H15:I15"/>
    <mergeCell ref="J15:K15"/>
    <mergeCell ref="L15:M15"/>
    <mergeCell ref="F10:G10"/>
    <mergeCell ref="H10:I10"/>
    <mergeCell ref="J10:K10"/>
    <mergeCell ref="L10:M10"/>
    <mergeCell ref="F11:G11"/>
    <mergeCell ref="H11:I11"/>
    <mergeCell ref="J11:K11"/>
    <mergeCell ref="L11:M11"/>
    <mergeCell ref="F12:G12"/>
    <mergeCell ref="H12:I12"/>
    <mergeCell ref="J12:K12"/>
    <mergeCell ref="L12:M12"/>
    <mergeCell ref="F7:G7"/>
    <mergeCell ref="H7:I7"/>
    <mergeCell ref="J7:K7"/>
    <mergeCell ref="L7:M7"/>
    <mergeCell ref="F8:G8"/>
    <mergeCell ref="H8:I8"/>
    <mergeCell ref="J8:K8"/>
    <mergeCell ref="L8:M8"/>
    <mergeCell ref="F9:G9"/>
    <mergeCell ref="H9:I9"/>
    <mergeCell ref="J9:K9"/>
    <mergeCell ref="L9:M9"/>
    <mergeCell ref="F4:G4"/>
    <mergeCell ref="H4:I4"/>
    <mergeCell ref="J4:K4"/>
    <mergeCell ref="L4:M4"/>
    <mergeCell ref="F5:G5"/>
    <mergeCell ref="H5:I5"/>
    <mergeCell ref="J5:K5"/>
    <mergeCell ref="L5:M5"/>
    <mergeCell ref="F6:G6"/>
    <mergeCell ref="H6:I6"/>
    <mergeCell ref="J6:K6"/>
    <mergeCell ref="L6:M6"/>
    <mergeCell ref="F1:G1"/>
    <mergeCell ref="H1:I1"/>
    <mergeCell ref="J1:K1"/>
    <mergeCell ref="L1:M1"/>
    <mergeCell ref="F2:G2"/>
    <mergeCell ref="H2:I2"/>
    <mergeCell ref="J2:K2"/>
    <mergeCell ref="L2:M2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INCOME STATEMENT</vt:lpstr>
      <vt:lpstr> BALANCE SHEET</vt:lpstr>
      <vt:lpstr> CASH FLOW STATEMENT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Gaikwad</dc:creator>
  <cp:lastModifiedBy>SARANG</cp:lastModifiedBy>
  <dcterms:created xsi:type="dcterms:W3CDTF">2024-06-01T07:30:05Z</dcterms:created>
  <dcterms:modified xsi:type="dcterms:W3CDTF">2024-07-18T21:20:59Z</dcterms:modified>
</cp:coreProperties>
</file>