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98261024-3A8D-4496-82D1-0D5B76B420D2}" xr6:coauthVersionLast="47" xr6:coauthVersionMax="47" xr10:uidLastSave="{00000000-0000-0000-0000-000000000000}"/>
  <bookViews>
    <workbookView xWindow="-108" yWindow="-108" windowWidth="23256" windowHeight="12456" tabRatio="685" xr2:uid="{00000000-000D-0000-FFFF-FFFF00000000}"/>
  </bookViews>
  <sheets>
    <sheet name="ROIC" sheetId="25" r:id="rId1"/>
  </sheets>
  <definedNames>
    <definedName name="asd">#REF!</definedName>
    <definedName name="CIQWBGuid" hidden="1">"2cd8126d-26c3-430c-b7fa-a069e3a1fc62"</definedName>
    <definedName name="Forecast" localSheetId="0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ROIC!$A$3:$I$59</definedName>
    <definedName name="_xlnm.Print_Titles" localSheetId="0">ROIC!$1:$2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25" l="1"/>
  <c r="E35" i="25"/>
  <c r="F63" i="25"/>
  <c r="E13" i="25"/>
  <c r="E17" i="25" s="1"/>
  <c r="G44" i="25"/>
  <c r="G49" i="25" s="1"/>
  <c r="F60" i="25"/>
  <c r="F62" i="25"/>
  <c r="H44" i="25"/>
  <c r="H49" i="25" s="1"/>
  <c r="H57" i="25" s="1"/>
  <c r="G60" i="25"/>
  <c r="G63" i="25"/>
  <c r="G62" i="25"/>
  <c r="I44" i="25"/>
  <c r="I49" i="25" s="1"/>
  <c r="H60" i="25"/>
  <c r="H63" i="25"/>
  <c r="H62" i="25"/>
  <c r="F44" i="25"/>
  <c r="F49" i="25" s="1"/>
  <c r="F57" i="25" s="1"/>
  <c r="E60" i="25"/>
  <c r="E62" i="25"/>
  <c r="I60" i="25"/>
  <c r="I63" i="25"/>
  <c r="I13" i="25"/>
  <c r="I17" i="25" s="1"/>
  <c r="I62" i="25"/>
  <c r="E44" i="25"/>
  <c r="E49" i="25" s="1"/>
  <c r="E57" i="25" s="1"/>
  <c r="I35" i="25"/>
  <c r="H35" i="25"/>
  <c r="G35" i="25"/>
  <c r="F35" i="25"/>
  <c r="F41" i="25"/>
  <c r="G41" i="25" s="1"/>
  <c r="H41" i="25" s="1"/>
  <c r="I41" i="25" s="1"/>
  <c r="E61" i="25" l="1"/>
  <c r="F36" i="25"/>
  <c r="G57" i="25"/>
  <c r="G51" i="25"/>
  <c r="G53" i="25" s="1"/>
  <c r="I61" i="25"/>
  <c r="I64" i="25" s="1"/>
  <c r="G13" i="25"/>
  <c r="G17" i="25" s="1"/>
  <c r="G61" i="25" s="1"/>
  <c r="G64" i="25" s="1"/>
  <c r="H66" i="25" s="1"/>
  <c r="F13" i="25"/>
  <c r="F17" i="25" s="1"/>
  <c r="F61" i="25" s="1"/>
  <c r="F64" i="25" s="1"/>
  <c r="I57" i="25"/>
  <c r="I51" i="25"/>
  <c r="I53" i="25" s="1"/>
  <c r="G36" i="25"/>
  <c r="H36" i="25"/>
  <c r="F51" i="25"/>
  <c r="F53" i="25" s="1"/>
  <c r="I36" i="25"/>
  <c r="I38" i="25" s="1"/>
  <c r="E51" i="25"/>
  <c r="E53" i="25" s="1"/>
  <c r="H51" i="25"/>
  <c r="H53" i="25" s="1"/>
  <c r="H13" i="25"/>
  <c r="H17" i="25" s="1"/>
  <c r="H61" i="25" s="1"/>
  <c r="H64" i="25" s="1"/>
  <c r="E63" i="25"/>
  <c r="G66" i="25" l="1"/>
  <c r="I66" i="25"/>
  <c r="E38" i="25"/>
  <c r="G38" i="25"/>
  <c r="F38" i="25"/>
  <c r="E64" i="25"/>
  <c r="F66" i="25" s="1"/>
  <c r="H38" i="25"/>
</calcChain>
</file>

<file path=xl/sharedStrings.xml><?xml version="1.0" encoding="utf-8"?>
<sst xmlns="http://schemas.openxmlformats.org/spreadsheetml/2006/main" count="53" uniqueCount="52">
  <si>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</si>
  <si>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</si>
  <si>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</si>
  <si>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</si>
  <si>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</si>
  <si>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</si>
  <si>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</si>
  <si>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</si>
  <si>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</si>
  <si>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Cost of Goods Sold (COGS)</t>
  </si>
  <si>
    <t>Expenses</t>
  </si>
  <si>
    <t>Revenue</t>
  </si>
  <si>
    <t>Operating Earnings</t>
  </si>
  <si>
    <t>NOPAT</t>
  </si>
  <si>
    <t>Tax rate assumption</t>
  </si>
  <si>
    <t xml:space="preserve">Book Value of Debt </t>
  </si>
  <si>
    <t xml:space="preserve">Book Value of Equity </t>
  </si>
  <si>
    <t xml:space="preserve">Goodwill </t>
  </si>
  <si>
    <t xml:space="preserve">Cash </t>
  </si>
  <si>
    <t>Balance Sheet</t>
  </si>
  <si>
    <t>[USD $ millions]</t>
  </si>
  <si>
    <t>Assets</t>
  </si>
  <si>
    <t>Current assets:</t>
  </si>
  <si>
    <t>Cash</t>
  </si>
  <si>
    <t>Accounts Receivable</t>
  </si>
  <si>
    <t>Prepaid expenses</t>
  </si>
  <si>
    <t>Inventory</t>
  </si>
  <si>
    <t>Total current assets</t>
  </si>
  <si>
    <t>Property &amp; Equipment</t>
  </si>
  <si>
    <t>Goodwill</t>
  </si>
  <si>
    <t>Total Assets</t>
  </si>
  <si>
    <t>Liabilities</t>
  </si>
  <si>
    <t>Current liabilities:</t>
  </si>
  <si>
    <t>Accounts Payable</t>
  </si>
  <si>
    <t>Accrued expenses</t>
  </si>
  <si>
    <t>Unearned revenue</t>
  </si>
  <si>
    <t>Total current liabilities</t>
  </si>
  <si>
    <t>Long-term debt</t>
  </si>
  <si>
    <t>Other long-term liabilities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</si>
  <si>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</si>
  <si>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</si>
  <si>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</si>
  <si>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</si>
  <si>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</si>
  <si>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</si>
  <si>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ROIC Analysis</t>
  </si>
  <si>
    <t xml:space="preserve">Notes Payable </t>
  </si>
  <si>
    <t>ROIC</t>
  </si>
  <si>
    <t>Noncontrolling Interests</t>
  </si>
  <si>
    <t xml:space="preserve">Book Value of Invested Capital </t>
  </si>
  <si>
    <t>-</t>
  </si>
  <si>
    <t xml:space="preserve">NVIDIA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</si>
</sst>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* #,##0.00_);_(* \(#,##0.00\);_(* &quot;-&quot;??_);_(@_)"/>
    <numFmt numFmtId="166" formatCode="_-* #,##0_-;\(#,##0\)_-;_-* &quot;-&quot;_-;_-@_-"/>
    <numFmt numFmtId="168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b/>
      <sz val="14"/>
      <color theme="0"/>
      <name val="Open Sans"/>
      <family val="2"/>
    </font>
    <font>
      <i/>
      <sz val="10"/>
      <color theme="1"/>
      <name val="Open Sans"/>
      <family val="2"/>
    </font>
    <font>
      <i/>
      <sz val="10"/>
      <color rgb="FF0000FF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0"/>
      <color rgb="FF0000FF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b/>
      <sz val="12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66">
    <xf numFmtId="0" fontId="0" fillId="0" borderId="0" xfId="0"/>
    <xf numFmtId="166" fontId="2" fillId="0" borderId="0" xfId="1" applyNumberFormat="1" applyFont="1"/>
    <xf numFmtId="166" fontId="2" fillId="0" borderId="0" xfId="1" applyNumberFormat="1" applyFont="1" applyAlignment="1">
      <alignment horizontal="center"/>
    </xf>
    <xf numFmtId="166" fontId="4" fillId="0" borderId="0" xfId="1" applyNumberFormat="1" applyFont="1"/>
    <xf numFmtId="166" fontId="4" fillId="0" borderId="0" xfId="1" applyNumberFormat="1" applyFont="1" applyAlignment="1">
      <alignment horizontal="center"/>
    </xf>
    <xf numFmtId="9" fontId="5" fillId="0" borderId="0" xfId="2" applyFont="1"/>
    <xf numFmtId="166" fontId="6" fillId="0" borderId="0" xfId="1" applyNumberFormat="1" applyFont="1"/>
    <xf numFmtId="166" fontId="6" fillId="0" borderId="0" xfId="1" applyNumberFormat="1" applyFont="1" applyAlignment="1">
      <alignment horizontal="center"/>
    </xf>
    <xf numFmtId="166" fontId="7" fillId="0" borderId="0" xfId="1" applyNumberFormat="1" applyFont="1" applyFill="1"/>
    <xf numFmtId="37" fontId="8" fillId="2" borderId="0" xfId="0" applyNumberFormat="1" applyFont="1" applyFill="1" applyAlignment="1">
      <alignment vertical="center"/>
    </xf>
    <xf numFmtId="166" fontId="9" fillId="0" borderId="0" xfId="1" applyNumberFormat="1" applyFont="1"/>
    <xf numFmtId="166" fontId="9" fillId="0" borderId="0" xfId="1" applyNumberFormat="1" applyFont="1" applyAlignment="1">
      <alignment horizontal="center"/>
    </xf>
    <xf numFmtId="166" fontId="10" fillId="0" borderId="0" xfId="1" applyNumberFormat="1" applyFont="1"/>
    <xf numFmtId="166" fontId="6" fillId="0" borderId="0" xfId="1" applyNumberFormat="1" applyFont="1" applyBorder="1"/>
    <xf numFmtId="166" fontId="6" fillId="0" borderId="0" xfId="1" applyNumberFormat="1" applyFont="1" applyBorder="1" applyAlignment="1">
      <alignment horizontal="center"/>
    </xf>
    <xf numFmtId="166" fontId="11" fillId="0" borderId="0" xfId="1" applyNumberFormat="1" applyFont="1" applyBorder="1"/>
    <xf numFmtId="166" fontId="9" fillId="0" borderId="2" xfId="1" applyNumberFormat="1" applyFont="1" applyBorder="1"/>
    <xf numFmtId="166" fontId="9" fillId="0" borderId="2" xfId="1" applyNumberFormat="1" applyFont="1" applyBorder="1" applyAlignment="1">
      <alignment horizontal="center"/>
    </xf>
    <xf numFmtId="166" fontId="12" fillId="0" borderId="2" xfId="1" applyNumberFormat="1" applyFont="1" applyBorder="1"/>
    <xf numFmtId="166" fontId="9" fillId="0" borderId="0" xfId="1" applyNumberFormat="1" applyFont="1" applyBorder="1"/>
    <xf numFmtId="166" fontId="9" fillId="0" borderId="0" xfId="1" applyNumberFormat="1" applyFont="1" applyBorder="1" applyAlignment="1">
      <alignment horizontal="center"/>
    </xf>
    <xf numFmtId="166" fontId="10" fillId="0" borderId="0" xfId="1" applyNumberFormat="1" applyFont="1" applyBorder="1"/>
    <xf numFmtId="166" fontId="11" fillId="0" borderId="0" xfId="1" applyNumberFormat="1" applyFont="1"/>
    <xf numFmtId="166" fontId="6" fillId="0" borderId="2" xfId="1" applyNumberFormat="1" applyFont="1" applyBorder="1"/>
    <xf numFmtId="166" fontId="6" fillId="0" borderId="2" xfId="1" applyNumberFormat="1" applyFont="1" applyBorder="1" applyAlignment="1">
      <alignment horizontal="center"/>
    </xf>
    <xf numFmtId="166" fontId="6" fillId="0" borderId="1" xfId="1" applyNumberFormat="1" applyFont="1" applyBorder="1"/>
    <xf numFmtId="166" fontId="6" fillId="0" borderId="1" xfId="1" applyNumberFormat="1" applyFont="1" applyBorder="1" applyAlignment="1">
      <alignment horizontal="center"/>
    </xf>
    <xf numFmtId="166" fontId="11" fillId="0" borderId="1" xfId="1" applyNumberFormat="1" applyFont="1" applyBorder="1"/>
    <xf numFmtId="166" fontId="9" fillId="0" borderId="3" xfId="1" applyNumberFormat="1" applyFont="1" applyBorder="1"/>
    <xf numFmtId="166" fontId="9" fillId="0" borderId="3" xfId="1" applyNumberFormat="1" applyFont="1" applyBorder="1" applyAlignment="1">
      <alignment horizontal="center"/>
    </xf>
    <xf numFmtId="166" fontId="12" fillId="0" borderId="3" xfId="1" applyNumberFormat="1" applyFont="1" applyBorder="1"/>
    <xf numFmtId="0" fontId="8" fillId="2" borderId="0" xfId="1" applyNumberFormat="1" applyFont="1" applyFill="1" applyAlignment="1"/>
    <xf numFmtId="166" fontId="9" fillId="3" borderId="0" xfId="1" applyNumberFormat="1" applyFont="1" applyFill="1" applyBorder="1"/>
    <xf numFmtId="166" fontId="6" fillId="3" borderId="0" xfId="1" applyNumberFormat="1" applyFont="1" applyFill="1" applyBorder="1"/>
    <xf numFmtId="166" fontId="6" fillId="3" borderId="0" xfId="1" applyNumberFormat="1" applyFont="1" applyFill="1" applyBorder="1" applyAlignment="1">
      <alignment horizontal="center"/>
    </xf>
    <xf numFmtId="166" fontId="12" fillId="3" borderId="0" xfId="1" applyNumberFormat="1" applyFont="1" applyFill="1" applyBorder="1"/>
    <xf numFmtId="0" fontId="14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Continuous"/>
    </xf>
    <xf numFmtId="0" fontId="8" fillId="2" borderId="0" xfId="0" applyFont="1" applyFill="1" applyAlignment="1">
      <alignment horizontal="right"/>
    </xf>
    <xf numFmtId="166" fontId="6" fillId="0" borderId="0" xfId="1" applyNumberFormat="1" applyFont="1" applyAlignment="1">
      <alignment horizontal="left" indent="2"/>
    </xf>
    <xf numFmtId="166" fontId="6" fillId="0" borderId="1" xfId="1" applyNumberFormat="1" applyFont="1" applyBorder="1" applyAlignment="1">
      <alignment horizontal="left" indent="2"/>
    </xf>
    <xf numFmtId="166" fontId="7" fillId="0" borderId="0" xfId="1" applyNumberFormat="1" applyFont="1"/>
    <xf numFmtId="166" fontId="6" fillId="0" borderId="0" xfId="1" applyNumberFormat="1" applyFont="1" applyAlignment="1">
      <alignment horizontal="left" indent="1"/>
    </xf>
    <xf numFmtId="166" fontId="12" fillId="0" borderId="0" xfId="1" applyNumberFormat="1" applyFont="1" applyBorder="1"/>
    <xf numFmtId="166" fontId="9" fillId="0" borderId="4" xfId="1" applyNumberFormat="1" applyFont="1" applyBorder="1"/>
    <xf numFmtId="166" fontId="12" fillId="0" borderId="4" xfId="1" applyNumberFormat="1" applyFont="1" applyBorder="1"/>
    <xf numFmtId="168" fontId="4" fillId="0" borderId="0" xfId="1" applyNumberFormat="1" applyFont="1"/>
    <xf numFmtId="166" fontId="2" fillId="0" borderId="0" xfId="1" applyNumberFormat="1" applyFont="1" applyFill="1"/>
    <xf numFmtId="166" fontId="3" fillId="0" borderId="0" xfId="1" applyNumberFormat="1" applyFont="1" applyFill="1" applyAlignment="1"/>
    <xf numFmtId="166" fontId="3" fillId="0" borderId="0" xfId="1" applyNumberFormat="1" applyFont="1" applyFill="1" applyAlignment="1">
      <alignment horizontal="center"/>
    </xf>
    <xf numFmtId="0" fontId="8" fillId="0" borderId="0" xfId="1" applyNumberFormat="1" applyFont="1" applyFill="1" applyAlignment="1"/>
    <xf numFmtId="166" fontId="7" fillId="0" borderId="2" xfId="1" applyNumberFormat="1" applyFont="1" applyBorder="1"/>
    <xf numFmtId="166" fontId="6" fillId="0" borderId="0" xfId="1" applyNumberFormat="1" applyFont="1" applyBorder="1" applyAlignment="1">
      <alignment horizontal="left" indent="2"/>
    </xf>
    <xf numFmtId="166" fontId="6" fillId="0" borderId="2" xfId="1" applyNumberFormat="1" applyFont="1" applyBorder="1" applyAlignment="1">
      <alignment horizontal="left" indent="2"/>
    </xf>
    <xf numFmtId="166" fontId="9" fillId="0" borderId="0" xfId="1" applyNumberFormat="1" applyFont="1" applyFill="1" applyBorder="1"/>
    <xf numFmtId="166" fontId="6" fillId="0" borderId="0" xfId="1" applyNumberFormat="1" applyFont="1" applyFill="1" applyBorder="1"/>
    <xf numFmtId="166" fontId="6" fillId="0" borderId="0" xfId="1" applyNumberFormat="1" applyFont="1" applyFill="1" applyBorder="1" applyAlignment="1">
      <alignment horizontal="center"/>
    </xf>
    <xf numFmtId="166" fontId="12" fillId="0" borderId="0" xfId="1" applyNumberFormat="1" applyFont="1" applyFill="1" applyBorder="1"/>
    <xf numFmtId="166" fontId="6" fillId="0" borderId="0" xfId="1" applyNumberFormat="1" applyFont="1" applyFill="1"/>
    <xf numFmtId="166" fontId="9" fillId="0" borderId="1" xfId="1" applyNumberFormat="1" applyFont="1" applyBorder="1"/>
    <xf numFmtId="166" fontId="8" fillId="4" borderId="0" xfId="1" applyNumberFormat="1" applyFont="1" applyFill="1"/>
    <xf numFmtId="166" fontId="8" fillId="4" borderId="0" xfId="1" applyNumberFormat="1" applyFont="1" applyFill="1" applyAlignment="1">
      <alignment horizontal="center"/>
    </xf>
    <xf numFmtId="165" fontId="8" fillId="4" borderId="0" xfId="1" applyNumberFormat="1" applyFont="1" applyFill="1" applyAlignment="1">
      <alignment horizontal="center"/>
    </xf>
    <xf numFmtId="165" fontId="8" fillId="4" borderId="0" xfId="1" applyNumberFormat="1" applyFont="1" applyFill="1"/>
    <xf numFmtId="166" fontId="16" fillId="5" borderId="0" xfId="1" applyNumberFormat="1" applyFont="1" applyFill="1"/>
  </cellXfs>
  <cellStyles count="6">
    <cellStyle name="Comma" xfId="1" builtinId="3"/>
    <cellStyle name="Hyperlink 2 2" xfId="5" xr:uid="{70E23835-399B-4238-B150-8DAEAE085299}"/>
    <cellStyle name="Hyperlink 3" xfId="3" xr:uid="{00000000-0005-0000-0000-000001000000}"/>
    <cellStyle name="Normal" xfId="0" builtinId="0"/>
    <cellStyle name="Normal 2 2 2" xfId="4" xr:uid="{A7057252-36AC-4ED4-A3AE-6CCCB9AD24E5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942D"/>
      <color rgb="FFF57A16"/>
      <color rgb="FFFA621C"/>
      <color rgb="FF132E57"/>
      <color rgb="FF1F4E78"/>
      <color rgb="FF255CAD"/>
      <color rgb="FF5A8FDC"/>
      <color rgb="FF3575D3"/>
      <color rgb="FF87ADE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7"/>
  <sheetViews>
    <sheetView showGridLines="0" tabSelected="1" topLeftCell="A43" workbookViewId="0">
      <selection activeCell="R60" sqref="R60"/>
    </sheetView>
  </sheetViews>
  <sheetFormatPr defaultColWidth="8.77734375" defaultRowHeight="17.399999999999999" x14ac:dyDescent="0.4"/>
  <cols>
    <col min="1" max="1" width="2.44140625" style="1" customWidth="1"/>
    <col min="2" max="2" width="12.6640625" style="1" customWidth="1"/>
    <col min="3" max="3" width="14" style="1" customWidth="1"/>
    <col min="4" max="4" width="16" style="2" customWidth="1"/>
    <col min="5" max="9" width="11.44140625" style="1" customWidth="1"/>
    <col min="10" max="16384" width="8.77734375" style="1"/>
  </cols>
  <sheetData>
    <row r="1" spans="2:9" x14ac:dyDescent="0.4">
      <c r="D1" s="1"/>
    </row>
    <row r="2" spans="2:9" ht="21" customHeight="1" x14ac:dyDescent="0.4">
      <c r="B2" s="65" t="s">
        <v>51</v>
      </c>
      <c r="D2" s="1"/>
    </row>
    <row r="3" spans="2:9" s="48" customFormat="1" ht="21" customHeight="1" x14ac:dyDescent="0.5">
      <c r="B3" s="49"/>
      <c r="C3" s="49"/>
      <c r="D3" s="50"/>
      <c r="E3" s="51"/>
      <c r="F3" s="51"/>
      <c r="G3" s="51"/>
      <c r="H3" s="51"/>
      <c r="I3" s="51"/>
    </row>
    <row r="4" spans="2:9" s="48" customFormat="1" ht="21" customHeight="1" x14ac:dyDescent="0.4">
      <c r="B4" s="37" t="s">
        <v>19</v>
      </c>
      <c r="C4" s="36"/>
      <c r="D4" s="36"/>
      <c r="E4" s="36"/>
      <c r="F4" s="36"/>
      <c r="G4" s="36"/>
      <c r="H4" s="36"/>
      <c r="I4" s="36"/>
    </row>
    <row r="5" spans="2:9" s="48" customFormat="1" ht="21" customHeight="1" x14ac:dyDescent="0.4">
      <c r="B5" s="36" t="s">
        <v>20</v>
      </c>
      <c r="C5" s="36"/>
      <c r="D5" s="36"/>
      <c r="E5" s="38"/>
      <c r="F5" s="38"/>
      <c r="G5" s="38"/>
      <c r="H5" s="38"/>
      <c r="I5" s="38"/>
    </row>
    <row r="6" spans="2:9" s="48" customFormat="1" ht="21" customHeight="1" x14ac:dyDescent="0.4">
      <c r="B6" s="36"/>
      <c r="C6" s="36"/>
      <c r="D6" s="36"/>
      <c r="E6" s="39">
        <v>2020</v>
      </c>
      <c r="F6" s="39">
        <v>2021</v>
      </c>
      <c r="G6" s="39">
        <v>2022</v>
      </c>
      <c r="H6" s="39">
        <v>2023</v>
      </c>
      <c r="I6" s="39">
        <v>2024</v>
      </c>
    </row>
    <row r="7" spans="2:9" s="48" customFormat="1" ht="18" customHeight="1" x14ac:dyDescent="0.4">
      <c r="B7" s="10" t="s">
        <v>21</v>
      </c>
      <c r="E7" s="22"/>
      <c r="F7" s="22"/>
      <c r="G7" s="22"/>
      <c r="H7" s="22"/>
      <c r="I7" s="22"/>
    </row>
    <row r="8" spans="2:9" s="48" customFormat="1" ht="18" customHeight="1" x14ac:dyDescent="0.4">
      <c r="B8" s="6" t="s">
        <v>22</v>
      </c>
      <c r="E8" s="22"/>
      <c r="F8" s="22"/>
      <c r="G8" s="22"/>
      <c r="H8" s="22"/>
      <c r="I8" s="22"/>
    </row>
    <row r="9" spans="2:9" s="48" customFormat="1" ht="18" customHeight="1" x14ac:dyDescent="0.4">
      <c r="B9" s="40" t="s">
        <v>23</v>
      </c>
      <c r="E9" s="22">
        <v>10897</v>
      </c>
      <c r="F9" s="22">
        <v>11561</v>
      </c>
      <c r="G9" s="22">
        <v>21208</v>
      </c>
      <c r="H9" s="22">
        <v>13296</v>
      </c>
      <c r="I9" s="22">
        <v>25984</v>
      </c>
    </row>
    <row r="10" spans="2:9" s="48" customFormat="1" ht="18" customHeight="1" x14ac:dyDescent="0.4">
      <c r="B10" s="40" t="s">
        <v>24</v>
      </c>
      <c r="E10" s="22">
        <v>1657</v>
      </c>
      <c r="F10" s="22">
        <v>2429</v>
      </c>
      <c r="G10" s="22">
        <v>4650</v>
      </c>
      <c r="H10" s="22">
        <v>3827</v>
      </c>
      <c r="I10" s="22">
        <v>9999</v>
      </c>
    </row>
    <row r="11" spans="2:9" s="48" customFormat="1" ht="18" customHeight="1" x14ac:dyDescent="0.4">
      <c r="B11" s="40" t="s">
        <v>25</v>
      </c>
      <c r="E11" s="22">
        <v>157</v>
      </c>
      <c r="F11" s="22">
        <v>239</v>
      </c>
      <c r="G11" s="22">
        <v>366</v>
      </c>
      <c r="H11" s="22">
        <v>791</v>
      </c>
      <c r="I11" s="22">
        <v>3080</v>
      </c>
    </row>
    <row r="12" spans="2:9" s="48" customFormat="1" ht="18" customHeight="1" x14ac:dyDescent="0.4">
      <c r="B12" s="41" t="s">
        <v>26</v>
      </c>
      <c r="C12" s="41"/>
      <c r="D12" s="41"/>
      <c r="E12" s="22">
        <v>979</v>
      </c>
      <c r="F12" s="27">
        <v>1826</v>
      </c>
      <c r="G12" s="27">
        <v>2605</v>
      </c>
      <c r="H12" s="27">
        <v>5159</v>
      </c>
      <c r="I12" s="27">
        <v>5282</v>
      </c>
    </row>
    <row r="13" spans="2:9" s="48" customFormat="1" ht="18" customHeight="1" x14ac:dyDescent="0.4">
      <c r="B13" s="40" t="s">
        <v>27</v>
      </c>
      <c r="E13" s="52">
        <f>SUM(E9:E12)</f>
        <v>13690</v>
      </c>
      <c r="F13" s="42">
        <f t="shared" ref="F13:I13" si="0">SUM(F9:F12)</f>
        <v>16055</v>
      </c>
      <c r="G13" s="42">
        <f t="shared" si="0"/>
        <v>28829</v>
      </c>
      <c r="H13" s="42">
        <f t="shared" si="0"/>
        <v>23073</v>
      </c>
      <c r="I13" s="42">
        <f t="shared" si="0"/>
        <v>44345</v>
      </c>
    </row>
    <row r="14" spans="2:9" s="48" customFormat="1" ht="18" customHeight="1" x14ac:dyDescent="0.4">
      <c r="B14" s="43"/>
      <c r="E14" s="22"/>
      <c r="F14" s="22"/>
      <c r="G14" s="22"/>
      <c r="H14" s="22"/>
      <c r="I14" s="22"/>
    </row>
    <row r="15" spans="2:9" s="48" customFormat="1" ht="18" customHeight="1" x14ac:dyDescent="0.4">
      <c r="B15" s="43" t="s">
        <v>28</v>
      </c>
      <c r="E15" s="22">
        <v>3007</v>
      </c>
      <c r="F15" s="22">
        <v>8543</v>
      </c>
      <c r="G15" s="22">
        <v>11009</v>
      </c>
      <c r="H15" s="22">
        <v>13737</v>
      </c>
      <c r="I15" s="22">
        <v>16953</v>
      </c>
    </row>
    <row r="16" spans="2:9" s="48" customFormat="1" ht="18" customHeight="1" x14ac:dyDescent="0.4">
      <c r="B16" s="43" t="s">
        <v>29</v>
      </c>
      <c r="C16" s="43"/>
      <c r="D16" s="43"/>
      <c r="E16" s="22">
        <v>618</v>
      </c>
      <c r="F16" s="22">
        <v>4193</v>
      </c>
      <c r="G16" s="22">
        <v>4349</v>
      </c>
      <c r="H16" s="22">
        <v>4372</v>
      </c>
      <c r="I16" s="22">
        <v>4430</v>
      </c>
    </row>
    <row r="17" spans="2:9" s="48" customFormat="1" ht="18" customHeight="1" thickBot="1" x14ac:dyDescent="0.45">
      <c r="B17" s="28" t="s">
        <v>30</v>
      </c>
      <c r="C17" s="28"/>
      <c r="D17" s="28"/>
      <c r="E17" s="30">
        <f>SUM(E13:E16)</f>
        <v>17315</v>
      </c>
      <c r="F17" s="30">
        <f t="shared" ref="F17:I17" si="1">SUM(F13:F16)</f>
        <v>28791</v>
      </c>
      <c r="G17" s="30">
        <f t="shared" si="1"/>
        <v>44187</v>
      </c>
      <c r="H17" s="30">
        <f t="shared" si="1"/>
        <v>41182</v>
      </c>
      <c r="I17" s="30">
        <f t="shared" si="1"/>
        <v>65728</v>
      </c>
    </row>
    <row r="18" spans="2:9" s="48" customFormat="1" ht="18" customHeight="1" thickTop="1" x14ac:dyDescent="0.4">
      <c r="B18" s="19"/>
      <c r="E18" s="21"/>
      <c r="F18" s="21"/>
      <c r="G18" s="21"/>
      <c r="H18" s="21"/>
      <c r="I18" s="21"/>
    </row>
    <row r="19" spans="2:9" s="48" customFormat="1" ht="18" customHeight="1" x14ac:dyDescent="0.4">
      <c r="B19" s="10" t="s">
        <v>31</v>
      </c>
      <c r="E19" s="22"/>
      <c r="F19" s="22"/>
      <c r="G19" s="22"/>
      <c r="H19" s="22"/>
      <c r="I19" s="22"/>
    </row>
    <row r="20" spans="2:9" s="48" customFormat="1" ht="18" customHeight="1" x14ac:dyDescent="0.4">
      <c r="B20" s="6" t="s">
        <v>32</v>
      </c>
      <c r="E20" s="22"/>
      <c r="F20" s="22"/>
      <c r="G20" s="22"/>
      <c r="H20" s="22"/>
      <c r="I20" s="22"/>
    </row>
    <row r="21" spans="2:9" s="48" customFormat="1" ht="18" customHeight="1" x14ac:dyDescent="0.4">
      <c r="B21" s="40" t="s">
        <v>33</v>
      </c>
      <c r="E21" s="22">
        <v>687</v>
      </c>
      <c r="F21" s="22">
        <v>1149</v>
      </c>
      <c r="G21" s="22">
        <v>1783</v>
      </c>
      <c r="H21" s="22">
        <v>1193</v>
      </c>
      <c r="I21" s="22">
        <v>2699</v>
      </c>
    </row>
    <row r="22" spans="2:9" s="48" customFormat="1" ht="18" customHeight="1" x14ac:dyDescent="0.4">
      <c r="B22" s="40" t="s">
        <v>34</v>
      </c>
      <c r="E22" s="22">
        <v>223</v>
      </c>
      <c r="F22" s="22">
        <v>297</v>
      </c>
      <c r="G22" s="22">
        <v>409</v>
      </c>
      <c r="H22" s="22">
        <v>530</v>
      </c>
      <c r="I22" s="22">
        <v>675</v>
      </c>
    </row>
    <row r="23" spans="2:9" s="48" customFormat="1" ht="18" customHeight="1" x14ac:dyDescent="0.4">
      <c r="B23" s="40" t="s">
        <v>46</v>
      </c>
      <c r="E23" s="22">
        <v>327</v>
      </c>
      <c r="F23" s="22">
        <v>330</v>
      </c>
      <c r="G23" s="22">
        <v>331</v>
      </c>
      <c r="H23" s="22">
        <v>342</v>
      </c>
      <c r="I23" s="22">
        <v>350</v>
      </c>
    </row>
    <row r="24" spans="2:9" s="48" customFormat="1" ht="18" customHeight="1" x14ac:dyDescent="0.4">
      <c r="B24" s="53" t="s">
        <v>35</v>
      </c>
      <c r="E24" s="15">
        <v>581</v>
      </c>
      <c r="F24" s="27">
        <v>1192</v>
      </c>
      <c r="G24" s="27">
        <v>1567</v>
      </c>
      <c r="H24" s="27">
        <v>2593</v>
      </c>
      <c r="I24" s="27">
        <v>4719</v>
      </c>
    </row>
    <row r="25" spans="2:9" s="48" customFormat="1" ht="18" customHeight="1" x14ac:dyDescent="0.4">
      <c r="B25" s="54" t="s">
        <v>36</v>
      </c>
      <c r="C25" s="54"/>
      <c r="D25" s="54"/>
      <c r="E25" s="52">
        <v>1784</v>
      </c>
      <c r="F25" s="42">
        <v>3925</v>
      </c>
      <c r="G25" s="42">
        <v>4335</v>
      </c>
      <c r="H25" s="42">
        <v>6563</v>
      </c>
      <c r="I25" s="42">
        <v>10631</v>
      </c>
    </row>
    <row r="26" spans="2:9" s="48" customFormat="1" ht="12" customHeight="1" x14ac:dyDescent="0.4">
      <c r="B26" s="40"/>
      <c r="E26" s="42"/>
      <c r="F26" s="42"/>
      <c r="G26" s="42"/>
      <c r="H26" s="42"/>
      <c r="I26" s="42"/>
    </row>
    <row r="27" spans="2:9" s="48" customFormat="1" ht="18" customHeight="1" x14ac:dyDescent="0.4">
      <c r="B27" s="6" t="s">
        <v>37</v>
      </c>
      <c r="E27" s="22">
        <v>1991</v>
      </c>
      <c r="F27" s="22">
        <v>5964</v>
      </c>
      <c r="G27" s="22">
        <v>10946</v>
      </c>
      <c r="H27" s="22">
        <v>9703</v>
      </c>
      <c r="I27" s="22">
        <v>8459</v>
      </c>
    </row>
    <row r="28" spans="2:9" s="48" customFormat="1" ht="18" customHeight="1" x14ac:dyDescent="0.4">
      <c r="B28" s="6" t="s">
        <v>38</v>
      </c>
      <c r="E28" s="22">
        <v>5526</v>
      </c>
      <c r="F28" s="22">
        <v>5872</v>
      </c>
      <c r="G28" s="22">
        <v>5565</v>
      </c>
      <c r="H28" s="22">
        <v>6051</v>
      </c>
      <c r="I28" s="22">
        <v>5909</v>
      </c>
    </row>
    <row r="29" spans="2:9" s="48" customFormat="1" ht="18" customHeight="1" x14ac:dyDescent="0.4">
      <c r="B29" s="16" t="s">
        <v>39</v>
      </c>
      <c r="C29" s="16"/>
      <c r="D29" s="16"/>
      <c r="E29" s="18">
        <v>5111</v>
      </c>
      <c r="F29" s="18">
        <v>11898</v>
      </c>
      <c r="G29" s="18">
        <v>17575</v>
      </c>
      <c r="H29" s="18">
        <v>19081</v>
      </c>
      <c r="I29" s="18">
        <v>22750</v>
      </c>
    </row>
    <row r="30" spans="2:9" s="48" customFormat="1" ht="18" customHeight="1" x14ac:dyDescent="0.4">
      <c r="B30" s="19"/>
      <c r="E30" s="44"/>
      <c r="F30" s="44"/>
      <c r="G30" s="44"/>
      <c r="H30" s="44"/>
      <c r="I30" s="44"/>
    </row>
    <row r="31" spans="2:9" s="48" customFormat="1" ht="18" customHeight="1" x14ac:dyDescent="0.4">
      <c r="B31" s="10" t="s">
        <v>40</v>
      </c>
      <c r="E31" s="22"/>
      <c r="F31" s="22"/>
      <c r="G31" s="22"/>
      <c r="H31" s="22"/>
      <c r="I31" s="22"/>
    </row>
    <row r="32" spans="2:9" s="48" customFormat="1" ht="18" customHeight="1" x14ac:dyDescent="0.4">
      <c r="B32" s="6" t="s">
        <v>41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</row>
    <row r="33" spans="2:11" s="48" customFormat="1" ht="18" customHeight="1" x14ac:dyDescent="0.4">
      <c r="B33" s="6" t="s">
        <v>48</v>
      </c>
      <c r="E33" s="22">
        <v>7045</v>
      </c>
      <c r="F33" s="22">
        <v>8719</v>
      </c>
      <c r="G33" s="22">
        <v>10385</v>
      </c>
      <c r="H33" s="22">
        <v>11971</v>
      </c>
      <c r="I33" s="22">
        <v>13132</v>
      </c>
    </row>
    <row r="34" spans="2:11" s="48" customFormat="1" ht="18" customHeight="1" x14ac:dyDescent="0.4">
      <c r="B34" s="6" t="s">
        <v>42</v>
      </c>
      <c r="E34" s="22">
        <v>14971</v>
      </c>
      <c r="F34" s="22">
        <v>18908</v>
      </c>
      <c r="G34" s="22">
        <v>16235</v>
      </c>
      <c r="H34" s="22">
        <v>10171</v>
      </c>
      <c r="I34" s="22">
        <v>29817</v>
      </c>
    </row>
    <row r="35" spans="2:11" s="48" customFormat="1" ht="18" customHeight="1" x14ac:dyDescent="0.4">
      <c r="B35" s="45" t="s">
        <v>40</v>
      </c>
      <c r="C35" s="45"/>
      <c r="D35" s="45"/>
      <c r="E35" s="46">
        <f>SUM(E32:E34)</f>
        <v>22016</v>
      </c>
      <c r="F35" s="46">
        <f t="shared" ref="F35:I35" si="2">SUM(F32:F34)</f>
        <v>27627</v>
      </c>
      <c r="G35" s="46">
        <f t="shared" si="2"/>
        <v>26620</v>
      </c>
      <c r="H35" s="46">
        <f t="shared" si="2"/>
        <v>22142</v>
      </c>
      <c r="I35" s="46">
        <f t="shared" si="2"/>
        <v>42949</v>
      </c>
    </row>
    <row r="36" spans="2:11" s="48" customFormat="1" ht="18" customHeight="1" thickBot="1" x14ac:dyDescent="0.45">
      <c r="B36" s="28" t="s">
        <v>43</v>
      </c>
      <c r="C36" s="28"/>
      <c r="D36" s="28"/>
      <c r="E36" s="30">
        <f>E29+E35</f>
        <v>27127</v>
      </c>
      <c r="F36" s="30">
        <f t="shared" ref="F36:I36" si="3">F29+F35</f>
        <v>39525</v>
      </c>
      <c r="G36" s="30">
        <f t="shared" si="3"/>
        <v>44195</v>
      </c>
      <c r="H36" s="30">
        <f t="shared" si="3"/>
        <v>41223</v>
      </c>
      <c r="I36" s="30">
        <f t="shared" si="3"/>
        <v>65699</v>
      </c>
    </row>
    <row r="37" spans="2:11" s="48" customFormat="1" ht="21" customHeight="1" thickTop="1" x14ac:dyDescent="0.4">
      <c r="B37" s="6"/>
      <c r="E37" s="22"/>
      <c r="F37" s="22"/>
      <c r="G37" s="22"/>
      <c r="H37" s="22"/>
      <c r="I37" s="22"/>
    </row>
    <row r="38" spans="2:11" s="48" customFormat="1" ht="21" customHeight="1" x14ac:dyDescent="0.4">
      <c r="B38" s="3" t="s">
        <v>44</v>
      </c>
      <c r="E38" s="47">
        <f>E36-E17</f>
        <v>9812</v>
      </c>
      <c r="F38" s="47">
        <f>F36-F17</f>
        <v>10734</v>
      </c>
      <c r="G38" s="47">
        <f>G36-G17</f>
        <v>8</v>
      </c>
      <c r="H38" s="47">
        <f>H36-H17</f>
        <v>41</v>
      </c>
      <c r="I38" s="47">
        <f>I36-I17</f>
        <v>-29</v>
      </c>
    </row>
    <row r="39" spans="2:11" s="48" customFormat="1" ht="21" customHeight="1" x14ac:dyDescent="0.5">
      <c r="B39" s="49"/>
      <c r="C39" s="49"/>
      <c r="D39" s="50"/>
    </row>
    <row r="40" spans="2:11" x14ac:dyDescent="0.4">
      <c r="B40" s="6"/>
      <c r="C40" s="6"/>
      <c r="D40" s="7"/>
      <c r="E40" s="8"/>
      <c r="F40" s="8"/>
      <c r="G40" s="8"/>
      <c r="H40" s="8"/>
      <c r="I40" s="8"/>
      <c r="J40" s="6"/>
      <c r="K40" s="6"/>
    </row>
    <row r="41" spans="2:11" x14ac:dyDescent="0.4">
      <c r="B41" s="9" t="s">
        <v>0</v>
      </c>
      <c r="C41" s="9"/>
      <c r="D41" s="9"/>
      <c r="E41" s="31">
        <v>2017</v>
      </c>
      <c r="F41" s="31">
        <f>+E41+1</f>
        <v>2018</v>
      </c>
      <c r="G41" s="31">
        <f>+F41+1</f>
        <v>2019</v>
      </c>
      <c r="H41" s="31">
        <f t="shared" ref="H41" si="4">+G41+1</f>
        <v>2020</v>
      </c>
      <c r="I41" s="31">
        <f t="shared" ref="I41" si="5">+H41+1</f>
        <v>2021</v>
      </c>
      <c r="J41" s="6"/>
      <c r="K41" s="6"/>
    </row>
    <row r="42" spans="2:11" x14ac:dyDescent="0.4">
      <c r="B42" s="10" t="s">
        <v>11</v>
      </c>
      <c r="C42" s="10"/>
      <c r="D42" s="11"/>
      <c r="E42" s="12">
        <v>10918</v>
      </c>
      <c r="F42" s="12">
        <v>16675</v>
      </c>
      <c r="G42" s="12">
        <v>26914</v>
      </c>
      <c r="H42" s="12">
        <v>26974</v>
      </c>
      <c r="I42" s="12">
        <v>60922</v>
      </c>
      <c r="J42" s="6"/>
      <c r="K42" s="6"/>
    </row>
    <row r="43" spans="2:11" x14ac:dyDescent="0.4">
      <c r="B43" s="13" t="s">
        <v>9</v>
      </c>
      <c r="C43" s="13"/>
      <c r="D43" s="14"/>
      <c r="E43" s="15">
        <v>4150</v>
      </c>
      <c r="F43" s="15">
        <v>6118</v>
      </c>
      <c r="G43" s="15">
        <v>9439</v>
      </c>
      <c r="H43" s="15">
        <v>11618</v>
      </c>
      <c r="I43" s="15">
        <v>16621</v>
      </c>
      <c r="J43" s="6"/>
      <c r="K43" s="6"/>
    </row>
    <row r="44" spans="2:11" x14ac:dyDescent="0.4">
      <c r="B44" s="16" t="s">
        <v>1</v>
      </c>
      <c r="C44" s="16"/>
      <c r="D44" s="17"/>
      <c r="E44" s="18">
        <f>E42-E43</f>
        <v>6768</v>
      </c>
      <c r="F44" s="18">
        <f t="shared" ref="F44:H44" si="6">F42-F43</f>
        <v>10557</v>
      </c>
      <c r="G44" s="18">
        <f t="shared" si="6"/>
        <v>17475</v>
      </c>
      <c r="H44" s="18">
        <f t="shared" si="6"/>
        <v>15356</v>
      </c>
      <c r="I44" s="18">
        <f>I42-I43</f>
        <v>44301</v>
      </c>
      <c r="J44" s="6"/>
      <c r="K44" s="6"/>
    </row>
    <row r="45" spans="2:11" x14ac:dyDescent="0.4">
      <c r="B45" s="19" t="s">
        <v>10</v>
      </c>
      <c r="C45" s="19"/>
      <c r="D45" s="20"/>
      <c r="E45" s="21"/>
      <c r="F45" s="21"/>
      <c r="G45" s="21"/>
      <c r="H45" s="21"/>
      <c r="I45" s="21"/>
      <c r="J45" s="6"/>
      <c r="K45" s="6"/>
    </row>
    <row r="46" spans="2:11" x14ac:dyDescent="0.4">
      <c r="B46" s="6" t="s">
        <v>2</v>
      </c>
      <c r="C46" s="6"/>
      <c r="D46" s="7"/>
      <c r="E46" s="22">
        <v>1093</v>
      </c>
      <c r="F46" s="22">
        <v>1912</v>
      </c>
      <c r="G46" s="22">
        <v>2166</v>
      </c>
      <c r="H46" s="22">
        <v>2440</v>
      </c>
      <c r="I46" s="22">
        <v>2654</v>
      </c>
      <c r="J46" s="6"/>
      <c r="K46" s="6"/>
    </row>
    <row r="47" spans="2:11" x14ac:dyDescent="0.4">
      <c r="B47" s="6" t="s">
        <v>3</v>
      </c>
      <c r="C47" s="6"/>
      <c r="D47" s="7"/>
      <c r="E47" s="22">
        <v>2829</v>
      </c>
      <c r="F47" s="22">
        <v>3924</v>
      </c>
      <c r="G47" s="22">
        <v>5268</v>
      </c>
      <c r="H47" s="22">
        <v>7339</v>
      </c>
      <c r="I47" s="22">
        <v>8675</v>
      </c>
      <c r="J47" s="6"/>
      <c r="K47" s="6"/>
    </row>
    <row r="48" spans="2:11" x14ac:dyDescent="0.4">
      <c r="B48" s="6" t="s">
        <v>4</v>
      </c>
      <c r="C48" s="6"/>
      <c r="D48" s="7"/>
      <c r="E48" s="22">
        <v>381</v>
      </c>
      <c r="F48" s="22">
        <v>1098</v>
      </c>
      <c r="G48" s="22">
        <v>1174</v>
      </c>
      <c r="H48" s="22">
        <v>1544</v>
      </c>
      <c r="I48" s="22">
        <v>1508</v>
      </c>
      <c r="J48" s="6"/>
      <c r="K48" s="6"/>
    </row>
    <row r="49" spans="2:13" x14ac:dyDescent="0.4">
      <c r="B49" s="16" t="s">
        <v>12</v>
      </c>
      <c r="C49" s="23"/>
      <c r="D49" s="24"/>
      <c r="E49" s="18">
        <f>E44-SUM(E46:E48)</f>
        <v>2465</v>
      </c>
      <c r="F49" s="18">
        <f t="shared" ref="F49:I49" si="7">F44-SUM(F46:F48)</f>
        <v>3623</v>
      </c>
      <c r="G49" s="18">
        <f t="shared" si="7"/>
        <v>8867</v>
      </c>
      <c r="H49" s="18">
        <f t="shared" si="7"/>
        <v>4033</v>
      </c>
      <c r="I49" s="18">
        <f t="shared" si="7"/>
        <v>31464</v>
      </c>
      <c r="J49" s="6"/>
      <c r="K49" s="6"/>
    </row>
    <row r="50" spans="2:13" x14ac:dyDescent="0.4">
      <c r="B50" s="25" t="s">
        <v>5</v>
      </c>
      <c r="C50" s="25"/>
      <c r="D50" s="26"/>
      <c r="E50" s="27">
        <v>2500</v>
      </c>
      <c r="F50" s="27">
        <v>2500</v>
      </c>
      <c r="G50" s="27">
        <v>1500</v>
      </c>
      <c r="H50" s="27">
        <v>1500</v>
      </c>
      <c r="I50" s="27">
        <v>1500</v>
      </c>
      <c r="J50" s="6"/>
      <c r="K50" s="6"/>
    </row>
    <row r="51" spans="2:13" x14ac:dyDescent="0.4">
      <c r="B51" s="16" t="s">
        <v>6</v>
      </c>
      <c r="C51" s="16"/>
      <c r="D51" s="17"/>
      <c r="E51" s="18">
        <f>E49-E50</f>
        <v>-35</v>
      </c>
      <c r="F51" s="18">
        <f t="shared" ref="F51:I51" si="8">F49-F50</f>
        <v>1123</v>
      </c>
      <c r="G51" s="18">
        <f t="shared" si="8"/>
        <v>7367</v>
      </c>
      <c r="H51" s="18">
        <f t="shared" si="8"/>
        <v>2533</v>
      </c>
      <c r="I51" s="18">
        <f t="shared" si="8"/>
        <v>29964</v>
      </c>
      <c r="J51" s="6"/>
      <c r="K51" s="6"/>
    </row>
    <row r="52" spans="2:13" x14ac:dyDescent="0.4">
      <c r="B52" s="13" t="s">
        <v>7</v>
      </c>
      <c r="C52" s="13"/>
      <c r="D52" s="14"/>
      <c r="E52" s="22">
        <v>1120.1708000000001</v>
      </c>
      <c r="F52" s="22">
        <v>4858.2165021220308</v>
      </c>
      <c r="G52" s="22">
        <v>8482.8061148686775</v>
      </c>
      <c r="H52" s="22">
        <v>10908.02097640469</v>
      </c>
      <c r="I52" s="22">
        <v>11597.665241419718</v>
      </c>
      <c r="J52" s="6"/>
      <c r="K52" s="59"/>
      <c r="L52" s="48"/>
      <c r="M52" s="48"/>
    </row>
    <row r="53" spans="2:13" ht="18" thickBot="1" x14ac:dyDescent="0.45">
      <c r="B53" s="28" t="s">
        <v>8</v>
      </c>
      <c r="C53" s="28"/>
      <c r="D53" s="29"/>
      <c r="E53" s="30">
        <f>E51-E52</f>
        <v>-1155.1708000000001</v>
      </c>
      <c r="F53" s="30">
        <f>F51-F52</f>
        <v>-3735.2165021220308</v>
      </c>
      <c r="G53" s="30">
        <f>G51-G52</f>
        <v>-1115.8061148686775</v>
      </c>
      <c r="H53" s="30">
        <f>H51-H52</f>
        <v>-8375.0209764046904</v>
      </c>
      <c r="I53" s="30">
        <f>I51-I52</f>
        <v>18366.334758580284</v>
      </c>
      <c r="J53" s="6"/>
      <c r="K53" s="59"/>
      <c r="L53" s="48"/>
      <c r="M53" s="48"/>
    </row>
    <row r="54" spans="2:13" ht="18" collapsed="1" thickTop="1" x14ac:dyDescent="0.4">
      <c r="B54" s="6"/>
      <c r="C54" s="6"/>
      <c r="D54" s="7"/>
      <c r="E54" s="22"/>
      <c r="F54" s="22"/>
      <c r="G54" s="22"/>
      <c r="H54" s="22"/>
      <c r="I54" s="22"/>
      <c r="J54" s="6"/>
      <c r="K54" s="59"/>
      <c r="L54" s="48"/>
      <c r="M54" s="48"/>
    </row>
    <row r="55" spans="2:13" x14ac:dyDescent="0.4">
      <c r="B55" s="3" t="s">
        <v>14</v>
      </c>
      <c r="C55" s="3"/>
      <c r="D55" s="4"/>
      <c r="E55" s="5">
        <v>0.31167801892042296</v>
      </c>
      <c r="F55" s="5">
        <v>0.29180230056592171</v>
      </c>
      <c r="G55" s="5">
        <v>0.28698850107817436</v>
      </c>
      <c r="H55" s="5">
        <v>0.2899411500446471</v>
      </c>
      <c r="I55" s="5">
        <v>0.29121899033183596</v>
      </c>
      <c r="J55" s="6"/>
      <c r="K55" s="59"/>
      <c r="L55" s="48"/>
      <c r="M55" s="48"/>
    </row>
    <row r="56" spans="2:13" ht="8.25" customHeight="1" x14ac:dyDescent="0.4">
      <c r="B56" s="6"/>
      <c r="C56" s="6"/>
      <c r="D56" s="7"/>
      <c r="E56" s="22"/>
      <c r="F56" s="22"/>
      <c r="G56" s="22"/>
      <c r="H56" s="22"/>
      <c r="I56" s="22"/>
      <c r="J56" s="6"/>
      <c r="K56" s="59"/>
      <c r="L56" s="48"/>
      <c r="M56" s="48"/>
    </row>
    <row r="57" spans="2:13" x14ac:dyDescent="0.4">
      <c r="B57" s="32" t="s">
        <v>13</v>
      </c>
      <c r="C57" s="33"/>
      <c r="D57" s="34"/>
      <c r="E57" s="35">
        <f>E49*(1-E55)</f>
        <v>1696.7136833611576</v>
      </c>
      <c r="F57" s="35">
        <f t="shared" ref="F57:I57" si="9">F49*(1-F55)</f>
        <v>2565.8002650496655</v>
      </c>
      <c r="G57" s="35">
        <f>G49*(1-G55)</f>
        <v>6322.2729609398284</v>
      </c>
      <c r="H57" s="35">
        <f t="shared" si="9"/>
        <v>2863.6673418699379</v>
      </c>
      <c r="I57" s="35">
        <f t="shared" si="9"/>
        <v>22301.085688199113</v>
      </c>
      <c r="J57" s="6"/>
      <c r="K57" s="48"/>
      <c r="L57" s="59"/>
      <c r="M57" s="48"/>
    </row>
    <row r="58" spans="2:13" s="48" customFormat="1" x14ac:dyDescent="0.4">
      <c r="B58" s="55"/>
      <c r="C58" s="56"/>
      <c r="D58" s="57"/>
      <c r="E58" s="58"/>
      <c r="F58" s="58"/>
      <c r="G58" s="58"/>
      <c r="H58" s="58"/>
      <c r="I58" s="58"/>
      <c r="J58" s="59"/>
    </row>
    <row r="59" spans="2:13" x14ac:dyDescent="0.4">
      <c r="B59" s="60" t="s">
        <v>45</v>
      </c>
      <c r="C59" s="25"/>
      <c r="D59" s="26"/>
      <c r="E59" s="27"/>
      <c r="F59" s="27"/>
      <c r="G59" s="27"/>
      <c r="H59" s="27"/>
      <c r="I59" s="27"/>
      <c r="J59" s="6"/>
      <c r="K59" s="59"/>
      <c r="L59" s="48"/>
      <c r="M59" s="48"/>
    </row>
    <row r="60" spans="2:13" x14ac:dyDescent="0.4">
      <c r="B60" s="6" t="s">
        <v>15</v>
      </c>
      <c r="C60" s="6"/>
      <c r="D60" s="7"/>
      <c r="E60" s="6">
        <f>SUM(E23,E27)</f>
        <v>2318</v>
      </c>
      <c r="F60" s="6">
        <f t="shared" ref="F60:I60" si="10">SUM(F23,F27)</f>
        <v>6294</v>
      </c>
      <c r="G60" s="6">
        <f t="shared" si="10"/>
        <v>11277</v>
      </c>
      <c r="H60" s="6">
        <f t="shared" si="10"/>
        <v>10045</v>
      </c>
      <c r="I60" s="6">
        <f t="shared" si="10"/>
        <v>8809</v>
      </c>
      <c r="J60" s="6"/>
      <c r="K60" s="59"/>
      <c r="L60" s="48"/>
      <c r="M60" s="48"/>
    </row>
    <row r="61" spans="2:13" x14ac:dyDescent="0.4">
      <c r="B61" s="6" t="s">
        <v>16</v>
      </c>
      <c r="C61" s="6"/>
      <c r="D61" s="7"/>
      <c r="E61" s="6">
        <f>E17-E29</f>
        <v>12204</v>
      </c>
      <c r="F61" s="6">
        <f t="shared" ref="F61:I61" si="11">F17-F29</f>
        <v>16893</v>
      </c>
      <c r="G61" s="6">
        <f t="shared" si="11"/>
        <v>26612</v>
      </c>
      <c r="H61" s="6">
        <f t="shared" si="11"/>
        <v>22101</v>
      </c>
      <c r="I61" s="6">
        <f t="shared" si="11"/>
        <v>42978</v>
      </c>
      <c r="J61" s="6"/>
      <c r="K61" s="59"/>
      <c r="L61" s="48"/>
      <c r="M61" s="48"/>
    </row>
    <row r="62" spans="2:13" x14ac:dyDescent="0.4">
      <c r="B62" s="6" t="s">
        <v>17</v>
      </c>
      <c r="C62" s="6"/>
      <c r="D62" s="7"/>
      <c r="E62" s="6">
        <f>E16</f>
        <v>618</v>
      </c>
      <c r="F62" s="6">
        <f>F16</f>
        <v>4193</v>
      </c>
      <c r="G62" s="6">
        <f>G16</f>
        <v>4349</v>
      </c>
      <c r="H62" s="6">
        <f>H16</f>
        <v>4372</v>
      </c>
      <c r="I62" s="6">
        <f>I16</f>
        <v>4430</v>
      </c>
      <c r="J62" s="6"/>
      <c r="K62" s="6"/>
    </row>
    <row r="63" spans="2:13" x14ac:dyDescent="0.4">
      <c r="B63" s="6" t="s">
        <v>18</v>
      </c>
      <c r="C63" s="6"/>
      <c r="D63" s="7"/>
      <c r="E63" s="6">
        <f>E9</f>
        <v>10897</v>
      </c>
      <c r="F63" s="6">
        <f>F9</f>
        <v>11561</v>
      </c>
      <c r="G63" s="6">
        <f>G9</f>
        <v>21208</v>
      </c>
      <c r="H63" s="6">
        <f>H9</f>
        <v>13296</v>
      </c>
      <c r="I63" s="6">
        <f>I9</f>
        <v>25984</v>
      </c>
      <c r="J63" s="6"/>
      <c r="K63" s="6"/>
    </row>
    <row r="64" spans="2:13" x14ac:dyDescent="0.4">
      <c r="B64" s="10" t="s">
        <v>49</v>
      </c>
      <c r="C64" s="6"/>
      <c r="D64" s="7"/>
      <c r="E64" s="6">
        <f>E60+E61-E62-E63</f>
        <v>3007</v>
      </c>
      <c r="F64" s="6">
        <f t="shared" ref="F64:I64" si="12">F60+F61-F62-F63</f>
        <v>7433</v>
      </c>
      <c r="G64" s="6">
        <f t="shared" si="12"/>
        <v>12332</v>
      </c>
      <c r="H64" s="6">
        <f t="shared" si="12"/>
        <v>14478</v>
      </c>
      <c r="I64" s="6">
        <f t="shared" si="12"/>
        <v>21373</v>
      </c>
      <c r="J64" s="6"/>
      <c r="K64" s="6"/>
    </row>
    <row r="66" spans="2:11" x14ac:dyDescent="0.4">
      <c r="B66" s="61" t="s">
        <v>47</v>
      </c>
      <c r="C66" s="61"/>
      <c r="D66" s="62"/>
      <c r="E66" s="63" t="s">
        <v>50</v>
      </c>
      <c r="F66" s="64">
        <f>F57/E64</f>
        <v>0.8532757782007534</v>
      </c>
      <c r="G66" s="64">
        <f>G57/F64</f>
        <v>0.85056813681418386</v>
      </c>
      <c r="H66" s="64">
        <f>H57/G64</f>
        <v>0.23221434818925868</v>
      </c>
      <c r="I66" s="64">
        <f>I57/H64</f>
        <v>1.5403429816410494</v>
      </c>
      <c r="J66" s="6"/>
      <c r="K66" s="6"/>
    </row>
    <row r="67" spans="2:11" x14ac:dyDescent="0.4">
      <c r="B67" s="6"/>
      <c r="C67" s="6"/>
      <c r="D67" s="7"/>
      <c r="E67" s="6"/>
      <c r="F67" s="6"/>
      <c r="G67" s="6"/>
      <c r="H67" s="6"/>
      <c r="I67" s="6"/>
      <c r="J67" s="6"/>
      <c r="K67" s="6"/>
    </row>
    <row r="68" spans="2:11" x14ac:dyDescent="0.4">
      <c r="B68" s="6"/>
      <c r="C68" s="6"/>
      <c r="D68" s="6"/>
      <c r="E68" s="6"/>
      <c r="F68" s="6"/>
      <c r="G68" s="6"/>
      <c r="H68" s="6"/>
    </row>
    <row r="69" spans="2:11" x14ac:dyDescent="0.4">
      <c r="D69" s="1"/>
    </row>
    <row r="70" spans="2:11" x14ac:dyDescent="0.4">
      <c r="D70" s="1"/>
    </row>
    <row r="71" spans="2:11" x14ac:dyDescent="0.4">
      <c r="D71" s="1"/>
    </row>
    <row r="72" spans="2:11" x14ac:dyDescent="0.4">
      <c r="D72" s="1"/>
    </row>
    <row r="73" spans="2:11" x14ac:dyDescent="0.4">
      <c r="D73" s="1"/>
    </row>
    <row r="74" spans="2:11" x14ac:dyDescent="0.4">
      <c r="D74" s="1"/>
    </row>
    <row r="75" spans="2:11" x14ac:dyDescent="0.4">
      <c r="D75" s="1"/>
    </row>
    <row r="76" spans="2:11" x14ac:dyDescent="0.4">
      <c r="D76" s="1"/>
    </row>
    <row r="77" spans="2:11" x14ac:dyDescent="0.4">
      <c r="D77" s="1"/>
    </row>
  </sheetData>
  <conditionalFormatting sqref="B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ROIC</vt:lpstr>
      <vt:lpstr>ROIC!Print_Area</vt:lpstr>
      <vt:lpstr>ROIC!Print_Titles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SARANG</cp:lastModifiedBy>
  <cp:lastPrinted>2014-12-13T23:43:21Z</cp:lastPrinted>
  <dcterms:created xsi:type="dcterms:W3CDTF">2014-11-08T22:00:02Z</dcterms:created>
  <dcterms:modified xsi:type="dcterms:W3CDTF">2024-08-01T00:10:28Z</dcterms:modified>
</cp:coreProperties>
</file>