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harbakhda/Desktop/root/earth/"/>
    </mc:Choice>
  </mc:AlternateContent>
  <xr:revisionPtr revIDLastSave="0" documentId="13_ncr:1_{13677D34-0C2A-084F-898F-4BA2CFBB1499}" xr6:coauthVersionLast="47" xr6:coauthVersionMax="47" xr10:uidLastSave="{00000000-0000-0000-0000-000000000000}"/>
  <bookViews>
    <workbookView xWindow="0" yWindow="740" windowWidth="29400" windowHeight="16640" activeTab="1" xr2:uid="{00000000-000D-0000-FFFF-FFFF00000000}"/>
  </bookViews>
  <sheets>
    <sheet name="503" sheetId="1" r:id="rId1"/>
    <sheet name="1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E23" i="2"/>
  <c r="G22" i="2"/>
  <c r="F22" i="2"/>
  <c r="E22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K16" i="1"/>
  <c r="L16" i="1" s="1"/>
  <c r="K17" i="1"/>
  <c r="K18" i="1"/>
  <c r="L18" i="1" s="1"/>
  <c r="K19" i="1"/>
  <c r="L19" i="1" s="1"/>
  <c r="K20" i="1"/>
  <c r="L20" i="1" s="1"/>
  <c r="K4" i="1"/>
  <c r="L4" i="1" s="1"/>
  <c r="K3" i="1"/>
  <c r="L3" i="1" s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G23" i="1"/>
  <c r="G22" i="1"/>
  <c r="F23" i="1"/>
  <c r="E23" i="1"/>
  <c r="F22" i="1"/>
  <c r="E22" i="1"/>
  <c r="J17" i="2" l="1"/>
  <c r="H12" i="2"/>
  <c r="H19" i="2"/>
  <c r="H18" i="2"/>
  <c r="H17" i="2"/>
  <c r="J18" i="2"/>
  <c r="H16" i="2"/>
  <c r="H15" i="2"/>
  <c r="I20" i="2"/>
  <c r="H14" i="2"/>
  <c r="H13" i="2"/>
  <c r="H20" i="2"/>
  <c r="I8" i="2"/>
  <c r="I12" i="2"/>
  <c r="I16" i="2"/>
  <c r="J8" i="2"/>
  <c r="J20" i="2"/>
  <c r="I3" i="2"/>
  <c r="I7" i="2"/>
  <c r="I15" i="2"/>
  <c r="I19" i="2"/>
  <c r="J3" i="2"/>
  <c r="H6" i="2"/>
  <c r="J7" i="2"/>
  <c r="H10" i="2"/>
  <c r="J11" i="2"/>
  <c r="J15" i="2"/>
  <c r="J19" i="2"/>
  <c r="I4" i="2"/>
  <c r="K19" i="2"/>
  <c r="I11" i="2"/>
  <c r="I6" i="2"/>
  <c r="I10" i="2"/>
  <c r="I14" i="2"/>
  <c r="I18" i="2"/>
  <c r="H5" i="2"/>
  <c r="J6" i="2"/>
  <c r="H9" i="2"/>
  <c r="J10" i="2"/>
  <c r="J14" i="2"/>
  <c r="I5" i="2"/>
  <c r="I9" i="2"/>
  <c r="I13" i="2"/>
  <c r="I17" i="2"/>
  <c r="H3" i="2"/>
  <c r="J4" i="2"/>
  <c r="H7" i="2"/>
  <c r="H11" i="2"/>
  <c r="J12" i="2"/>
  <c r="J16" i="2"/>
  <c r="H4" i="2"/>
  <c r="J5" i="2"/>
  <c r="H8" i="2"/>
  <c r="J9" i="2"/>
  <c r="J13" i="2"/>
  <c r="L15" i="1"/>
  <c r="L17" i="1"/>
  <c r="K20" i="2" l="1"/>
  <c r="K8" i="2"/>
  <c r="K15" i="2"/>
  <c r="K18" i="2"/>
  <c r="K13" i="2"/>
  <c r="K3" i="2"/>
  <c r="K10" i="2"/>
  <c r="K9" i="2"/>
  <c r="K4" i="2"/>
  <c r="K5" i="2"/>
  <c r="K11" i="2"/>
  <c r="K17" i="2"/>
  <c r="K6" i="2"/>
  <c r="K16" i="2"/>
  <c r="K12" i="2"/>
  <c r="K7" i="2"/>
  <c r="K14" i="2"/>
  <c r="L4" i="2" l="1"/>
  <c r="L12" i="2"/>
  <c r="L16" i="2"/>
  <c r="L10" i="2"/>
  <c r="L3" i="2"/>
  <c r="L6" i="2"/>
  <c r="L19" i="2"/>
  <c r="L11" i="2"/>
  <c r="L18" i="2"/>
  <c r="L13" i="2"/>
  <c r="L15" i="2"/>
  <c r="L9" i="2"/>
  <c r="L17" i="2"/>
  <c r="L8" i="2"/>
  <c r="L14" i="2"/>
  <c r="L7" i="2"/>
  <c r="L5" i="2"/>
  <c r="L20" i="2"/>
</calcChain>
</file>

<file path=xl/sharedStrings.xml><?xml version="1.0" encoding="utf-8"?>
<sst xmlns="http://schemas.openxmlformats.org/spreadsheetml/2006/main" count="162" uniqueCount="28">
  <si>
    <t>Cluster &amp; Setting Choices</t>
  </si>
  <si>
    <t>Predicted</t>
  </si>
  <si>
    <t>Actual</t>
  </si>
  <si>
    <t>errpreset</t>
  </si>
  <si>
    <t>perfmode</t>
  </si>
  <si>
    <t>nodes</t>
  </si>
  <si>
    <t>coreType</t>
  </si>
  <si>
    <t>cost ($)</t>
  </si>
  <si>
    <t>energy (kJ)</t>
  </si>
  <si>
    <t>TTM (s)</t>
  </si>
  <si>
    <t>Score</t>
  </si>
  <si>
    <t>Rank</t>
  </si>
  <si>
    <t>actual_time (s)</t>
  </si>
  <si>
    <t>error %</t>
  </si>
  <si>
    <t>conservative</t>
  </si>
  <si>
    <t>APS</t>
  </si>
  <si>
    <t>AMD EPYC 7601 32-Core Processor</t>
  </si>
  <si>
    <t>APS++</t>
  </si>
  <si>
    <t>Spectre</t>
  </si>
  <si>
    <t>liberal</t>
  </si>
  <si>
    <t>moderate</t>
  </si>
  <si>
    <t>Intel(R) Xeon(R) Gold 6148 CPU @ 2.40GHz</t>
  </si>
  <si>
    <t>Priority</t>
  </si>
  <si>
    <t>Average</t>
  </si>
  <si>
    <t>Std</t>
  </si>
  <si>
    <t>Normalized</t>
  </si>
  <si>
    <t>Score/Rank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</si>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</sst>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C17" sqref="C17"/>
    </sheetView>
  </sheetViews>
  <sheetFormatPr baseColWidth="10" defaultRowHeight="16" x14ac:dyDescent="0.2"/>
  <cols>
    <col min="1" max="1" width="11.33203125" style="1" bestFit="1" customWidth="1"/>
    <col min="2" max="3" width="10.83203125" style="1"/>
    <col min="4" max="4" width="37.5" bestFit="1" customWidth="1"/>
    <col min="5" max="5" width="11" style="1" bestFit="1" customWidth="1"/>
    <col min="6" max="6" width="11.6640625" style="1" bestFit="1" customWidth="1"/>
    <col min="7" max="7" width="12.6640625" style="1" bestFit="1" customWidth="1"/>
    <col min="8" max="12" width="10.83203125" style="1"/>
    <col min="13" max="13" width="13.6640625" style="1" bestFit="1" customWidth="1"/>
    <col min="14" max="14" width="10.83203125" style="1"/>
  </cols>
  <sheetData>
    <row r="1" spans="1:14" x14ac:dyDescent="0.2">
      <c r="A1" s="6" t="s">
        <v>0</v>
      </c>
      <c r="B1" s="6"/>
      <c r="C1" s="6"/>
      <c r="D1" s="6"/>
      <c r="E1" s="6" t="s">
        <v>1</v>
      </c>
      <c r="F1" s="6"/>
      <c r="G1" s="6"/>
      <c r="H1" s="6" t="s">
        <v>25</v>
      </c>
      <c r="I1" s="6"/>
      <c r="J1" s="6"/>
      <c r="K1" s="6" t="s">
        <v>26</v>
      </c>
      <c r="L1" s="6"/>
      <c r="M1" s="1" t="s">
        <v>2</v>
      </c>
      <c r="N1" s="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t="s">
        <v>6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">
      <c r="A3" s="1" t="s">
        <v>14</v>
      </c>
      <c r="B3" s="1" t="s">
        <v>15</v>
      </c>
      <c r="C3" s="1">
        <v>503</v>
      </c>
      <c r="D3" t="s">
        <v>16</v>
      </c>
      <c r="E3" s="1">
        <v>0.14480000000000001</v>
      </c>
      <c r="F3" s="1">
        <v>1445.8</v>
      </c>
      <c r="G3" s="1">
        <v>8032</v>
      </c>
      <c r="H3" s="2">
        <f>(E3-E$22)/E$23</f>
        <v>0.81141372972798032</v>
      </c>
      <c r="I3" s="2">
        <f>(F3-F$22)/F$23</f>
        <v>0.75337148911856833</v>
      </c>
      <c r="J3" s="2">
        <f>(G3-G$22)/G$23</f>
        <v>0.62233942878373283</v>
      </c>
      <c r="K3" s="3">
        <f t="shared" ref="K3:K20" si="0">H3*$J$24+I3*$J$25+J3*$J$23</f>
        <v>0.71837133716745771</v>
      </c>
      <c r="L3" s="1">
        <f>RANK(K3,$K$3:$K$20,1)</f>
        <v>15</v>
      </c>
      <c r="M3" s="1">
        <v>7718.7240000000002</v>
      </c>
      <c r="N3" s="4">
        <f t="shared" ref="N3:N20" si="1">(M3-G3)/M3</f>
        <v>-4.0586501084894318E-2</v>
      </c>
    </row>
    <row r="4" spans="1:14" x14ac:dyDescent="0.2">
      <c r="A4" s="1" t="s">
        <v>14</v>
      </c>
      <c r="B4" s="1" t="s">
        <v>17</v>
      </c>
      <c r="C4" s="1">
        <v>503</v>
      </c>
      <c r="D4" t="s">
        <v>16</v>
      </c>
      <c r="E4" s="1">
        <v>8.5099999999999995E-2</v>
      </c>
      <c r="F4" s="1">
        <v>849.6</v>
      </c>
      <c r="G4" s="1">
        <v>4720</v>
      </c>
      <c r="H4" s="2">
        <f t="shared" ref="H4:J20" si="2">(E4-E$22)/E$23</f>
        <v>-2.7721285155753138E-2</v>
      </c>
      <c r="I4" s="2">
        <f t="shared" si="2"/>
        <v>-7.2653161476037759E-2</v>
      </c>
      <c r="J4" s="2">
        <f t="shared" si="2"/>
        <v>-0.16419016326161312</v>
      </c>
      <c r="K4" s="3">
        <f t="shared" si="0"/>
        <v>-9.5788399294182508E-2</v>
      </c>
      <c r="L4" s="1">
        <f>RANK(K4,$K$3:$K$20,1)</f>
        <v>11</v>
      </c>
      <c r="M4" s="1">
        <v>5022.4250000000002</v>
      </c>
      <c r="N4" s="4">
        <f t="shared" si="1"/>
        <v>6.0214936011986277E-2</v>
      </c>
    </row>
    <row r="5" spans="1:14" x14ac:dyDescent="0.2">
      <c r="A5" s="1" t="s">
        <v>14</v>
      </c>
      <c r="B5" s="1" t="s">
        <v>18</v>
      </c>
      <c r="C5" s="1">
        <v>503</v>
      </c>
      <c r="D5" t="s">
        <v>16</v>
      </c>
      <c r="E5" s="1">
        <v>0.27879999999999999</v>
      </c>
      <c r="F5" s="1">
        <v>2784.1</v>
      </c>
      <c r="G5" s="1">
        <v>15467</v>
      </c>
      <c r="H5" s="2">
        <f t="shared" si="2"/>
        <v>2.6948993577752201</v>
      </c>
      <c r="I5" s="2">
        <f t="shared" si="2"/>
        <v>2.6075626831654679</v>
      </c>
      <c r="J5" s="2">
        <f t="shared" si="2"/>
        <v>2.3879938722792482</v>
      </c>
      <c r="K5" s="3">
        <f t="shared" si="0"/>
        <v>2.5459361611939055</v>
      </c>
      <c r="L5" s="1">
        <f>RANK(K5,$K$3:$K$20,1)</f>
        <v>18</v>
      </c>
      <c r="M5" s="1">
        <v>15542.98</v>
      </c>
      <c r="N5" s="4">
        <f t="shared" si="1"/>
        <v>4.8883804778748711E-3</v>
      </c>
    </row>
    <row r="6" spans="1:14" x14ac:dyDescent="0.2">
      <c r="A6" s="1" t="s">
        <v>19</v>
      </c>
      <c r="B6" s="1" t="s">
        <v>15</v>
      </c>
      <c r="C6" s="1">
        <v>503</v>
      </c>
      <c r="D6" t="s">
        <v>16</v>
      </c>
      <c r="E6" s="1">
        <v>3.4299999999999997E-2</v>
      </c>
      <c r="F6" s="1">
        <v>342.5</v>
      </c>
      <c r="G6" s="1">
        <v>1903</v>
      </c>
      <c r="H6" s="2">
        <f t="shared" si="2"/>
        <v>-0.74175912026619939</v>
      </c>
      <c r="I6" s="2">
        <f t="shared" si="2"/>
        <v>-0.77523132369764935</v>
      </c>
      <c r="J6" s="2">
        <f t="shared" si="2"/>
        <v>-0.83316777823496446</v>
      </c>
      <c r="K6" s="3">
        <f t="shared" si="0"/>
        <v>-0.78836424448314046</v>
      </c>
      <c r="L6" s="1">
        <f t="shared" ref="L6:L20" si="3">RANK(K6,$K$3:$K$20,1)</f>
        <v>4</v>
      </c>
      <c r="M6" s="1">
        <v>1969.136</v>
      </c>
      <c r="N6" s="4">
        <f t="shared" si="1"/>
        <v>3.3586303840872328E-2</v>
      </c>
    </row>
    <row r="7" spans="1:14" x14ac:dyDescent="0.2">
      <c r="A7" s="1" t="s">
        <v>19</v>
      </c>
      <c r="B7" s="1" t="s">
        <v>17</v>
      </c>
      <c r="C7" s="1">
        <v>503</v>
      </c>
      <c r="D7" t="s">
        <v>16</v>
      </c>
      <c r="E7" s="1">
        <v>1.8100000000000002E-2</v>
      </c>
      <c r="F7" s="1">
        <v>180.4</v>
      </c>
      <c r="G7" s="1">
        <v>1002</v>
      </c>
      <c r="H7" s="2">
        <f t="shared" si="2"/>
        <v>-0.96946409917937315</v>
      </c>
      <c r="I7" s="2">
        <f t="shared" si="2"/>
        <v>-0.99981803262315361</v>
      </c>
      <c r="J7" s="2">
        <f t="shared" si="2"/>
        <v>-1.0471361243801507</v>
      </c>
      <c r="K7" s="3">
        <f t="shared" si="0"/>
        <v>-1.0096390892928184</v>
      </c>
      <c r="L7" s="1">
        <f t="shared" si="3"/>
        <v>3</v>
      </c>
      <c r="M7" s="1">
        <v>966.06740000000002</v>
      </c>
      <c r="N7" s="4">
        <f t="shared" si="1"/>
        <v>-3.7194713329525432E-2</v>
      </c>
    </row>
    <row r="8" spans="1:14" x14ac:dyDescent="0.2">
      <c r="A8" s="1" t="s">
        <v>19</v>
      </c>
      <c r="B8" s="1" t="s">
        <v>18</v>
      </c>
      <c r="C8" s="1">
        <v>503</v>
      </c>
      <c r="D8" t="s">
        <v>16</v>
      </c>
      <c r="E8" s="1">
        <v>8.2699999999999996E-2</v>
      </c>
      <c r="F8" s="1">
        <v>825.5</v>
      </c>
      <c r="G8" s="1">
        <v>4586</v>
      </c>
      <c r="H8" s="2">
        <f t="shared" si="2"/>
        <v>-6.1455356105852954E-2</v>
      </c>
      <c r="I8" s="2">
        <f t="shared" si="2"/>
        <v>-0.10604328908309919</v>
      </c>
      <c r="J8" s="2">
        <f t="shared" si="2"/>
        <v>-0.19601231463059751</v>
      </c>
      <c r="K8" s="3">
        <f t="shared" si="0"/>
        <v>-0.12865451940892464</v>
      </c>
      <c r="L8" s="1">
        <f t="shared" si="3"/>
        <v>10</v>
      </c>
      <c r="M8" s="1">
        <v>4578.2920000000004</v>
      </c>
      <c r="N8" s="4">
        <f t="shared" si="1"/>
        <v>-1.6835972891199663E-3</v>
      </c>
    </row>
    <row r="9" spans="1:14" x14ac:dyDescent="0.2">
      <c r="A9" s="1" t="s">
        <v>20</v>
      </c>
      <c r="B9" s="1" t="s">
        <v>15</v>
      </c>
      <c r="C9" s="1">
        <v>503</v>
      </c>
      <c r="D9" t="s">
        <v>16</v>
      </c>
      <c r="E9" s="1">
        <v>9.3299999999999994E-2</v>
      </c>
      <c r="F9" s="1">
        <v>931.9</v>
      </c>
      <c r="G9" s="1">
        <v>5177</v>
      </c>
      <c r="H9" s="2">
        <f t="shared" si="2"/>
        <v>8.7536790590421257E-2</v>
      </c>
      <c r="I9" s="2">
        <f t="shared" si="2"/>
        <v>4.1372046078366892E-2</v>
      </c>
      <c r="J9" s="2">
        <f t="shared" si="2"/>
        <v>-5.5662378368882715E-2</v>
      </c>
      <c r="K9" s="3">
        <f t="shared" si="0"/>
        <v>1.6407699653083356E-2</v>
      </c>
      <c r="L9" s="1">
        <f t="shared" si="3"/>
        <v>12</v>
      </c>
      <c r="M9" s="1">
        <v>5405.87</v>
      </c>
      <c r="N9" s="4">
        <f t="shared" si="1"/>
        <v>4.2337311108110239E-2</v>
      </c>
    </row>
    <row r="10" spans="1:14" x14ac:dyDescent="0.2">
      <c r="A10" s="1" t="s">
        <v>20</v>
      </c>
      <c r="B10" s="1" t="s">
        <v>17</v>
      </c>
      <c r="C10" s="1">
        <v>503</v>
      </c>
      <c r="D10" t="s">
        <v>16</v>
      </c>
      <c r="E10" s="1">
        <v>5.7700000000000001E-2</v>
      </c>
      <c r="F10" s="1">
        <v>575.79999999999995</v>
      </c>
      <c r="G10" s="1">
        <v>3199</v>
      </c>
      <c r="H10" s="2">
        <f t="shared" si="2"/>
        <v>-0.41285192850272606</v>
      </c>
      <c r="I10" s="2">
        <f t="shared" si="2"/>
        <v>-0.45199826267161514</v>
      </c>
      <c r="J10" s="2">
        <f t="shared" si="2"/>
        <v>-0.5253953291737421</v>
      </c>
      <c r="K10" s="3">
        <f t="shared" si="0"/>
        <v>-0.46961318902179916</v>
      </c>
      <c r="L10" s="1">
        <f t="shared" si="3"/>
        <v>8</v>
      </c>
      <c r="M10" s="1">
        <v>3041.502</v>
      </c>
      <c r="N10" s="4">
        <f t="shared" si="1"/>
        <v>-5.1782967757377785E-2</v>
      </c>
    </row>
    <row r="11" spans="1:14" x14ac:dyDescent="0.2">
      <c r="A11" s="1" t="s">
        <v>20</v>
      </c>
      <c r="B11" s="1" t="s">
        <v>18</v>
      </c>
      <c r="C11" s="1">
        <v>503</v>
      </c>
      <c r="D11" t="s">
        <v>16</v>
      </c>
      <c r="E11" s="1">
        <v>0.1822</v>
      </c>
      <c r="F11" s="1">
        <v>1819.6</v>
      </c>
      <c r="G11" s="1">
        <v>10109</v>
      </c>
      <c r="H11" s="2">
        <f t="shared" si="2"/>
        <v>1.3371030020337025</v>
      </c>
      <c r="I11" s="2">
        <f t="shared" si="2"/>
        <v>1.2712648376463505</v>
      </c>
      <c r="J11" s="2">
        <f t="shared" si="2"/>
        <v>1.1155827750029912</v>
      </c>
      <c r="K11" s="3">
        <f t="shared" si="0"/>
        <v>1.2287434619052124</v>
      </c>
      <c r="L11" s="1">
        <f t="shared" si="3"/>
        <v>16</v>
      </c>
      <c r="M11" s="1">
        <v>10001.370000000001</v>
      </c>
      <c r="N11" s="4">
        <f t="shared" si="1"/>
        <v>-1.0761525670982994E-2</v>
      </c>
    </row>
    <row r="12" spans="1:14" x14ac:dyDescent="0.2">
      <c r="A12" s="1" t="s">
        <v>14</v>
      </c>
      <c r="B12" s="1" t="s">
        <v>15</v>
      </c>
      <c r="C12" s="1">
        <v>503</v>
      </c>
      <c r="D12" t="s">
        <v>21</v>
      </c>
      <c r="E12" s="1">
        <v>8.3799999999999999E-2</v>
      </c>
      <c r="F12" s="1">
        <v>919.8</v>
      </c>
      <c r="G12" s="1">
        <v>6132</v>
      </c>
      <c r="H12" s="2">
        <f t="shared" si="2"/>
        <v>-4.599390692039048E-2</v>
      </c>
      <c r="I12" s="2">
        <f t="shared" si="2"/>
        <v>2.4607708151170055E-2</v>
      </c>
      <c r="J12" s="2">
        <f t="shared" si="2"/>
        <v>0.17112981982052108</v>
      </c>
      <c r="K12" s="3">
        <f t="shared" si="0"/>
        <v>6.2036068297442307E-2</v>
      </c>
      <c r="L12" s="1">
        <f t="shared" si="3"/>
        <v>13</v>
      </c>
      <c r="M12" s="1">
        <v>5507.73</v>
      </c>
      <c r="N12" s="4">
        <f t="shared" si="1"/>
        <v>-0.11334433605133158</v>
      </c>
    </row>
    <row r="13" spans="1:14" x14ac:dyDescent="0.2">
      <c r="A13" s="1" t="s">
        <v>14</v>
      </c>
      <c r="B13" s="1" t="s">
        <v>17</v>
      </c>
      <c r="C13" s="1">
        <v>503</v>
      </c>
      <c r="D13" t="s">
        <v>21</v>
      </c>
      <c r="E13" s="1">
        <v>4.6399999999999997E-2</v>
      </c>
      <c r="F13" s="1">
        <v>509.4</v>
      </c>
      <c r="G13" s="1">
        <v>3396</v>
      </c>
      <c r="H13" s="2">
        <f t="shared" si="2"/>
        <v>-0.57168317922611278</v>
      </c>
      <c r="I13" s="2">
        <f t="shared" si="2"/>
        <v>-0.54399429890019924</v>
      </c>
      <c r="J13" s="2">
        <f t="shared" si="2"/>
        <v>-0.4786120170865038</v>
      </c>
      <c r="K13" s="3">
        <f t="shared" si="0"/>
        <v>-0.52614805027249512</v>
      </c>
      <c r="L13" s="1">
        <f t="shared" si="3"/>
        <v>6</v>
      </c>
      <c r="M13" s="1">
        <v>3931.7240000000002</v>
      </c>
      <c r="N13" s="4">
        <f t="shared" si="1"/>
        <v>0.13625676675168455</v>
      </c>
    </row>
    <row r="14" spans="1:14" x14ac:dyDescent="0.2">
      <c r="A14" s="1" t="s">
        <v>14</v>
      </c>
      <c r="B14" s="1" t="s">
        <v>18</v>
      </c>
      <c r="C14" s="1">
        <v>503</v>
      </c>
      <c r="D14" t="s">
        <v>21</v>
      </c>
      <c r="E14" s="1">
        <v>0.1837</v>
      </c>
      <c r="F14" s="1">
        <v>2017.2</v>
      </c>
      <c r="G14" s="1">
        <v>13448</v>
      </c>
      <c r="H14" s="2">
        <f t="shared" si="2"/>
        <v>1.3581867963775149</v>
      </c>
      <c r="I14" s="2">
        <f t="shared" si="2"/>
        <v>1.5450361743747878</v>
      </c>
      <c r="J14" s="2">
        <f t="shared" si="2"/>
        <v>1.9085242930704458</v>
      </c>
      <c r="K14" s="3">
        <f t="shared" si="0"/>
        <v>1.6343766084538691</v>
      </c>
      <c r="L14" s="1">
        <f t="shared" si="3"/>
        <v>17</v>
      </c>
      <c r="M14" s="1">
        <v>13986.42</v>
      </c>
      <c r="N14" s="4">
        <f t="shared" si="1"/>
        <v>3.8495912463661186E-2</v>
      </c>
    </row>
    <row r="15" spans="1:14" x14ac:dyDescent="0.2">
      <c r="A15" s="1" t="s">
        <v>19</v>
      </c>
      <c r="B15" s="1" t="s">
        <v>15</v>
      </c>
      <c r="C15" s="1">
        <v>503</v>
      </c>
      <c r="D15" t="s">
        <v>21</v>
      </c>
      <c r="E15" s="1">
        <v>1.2699999999999999E-2</v>
      </c>
      <c r="F15" s="1">
        <v>139.5</v>
      </c>
      <c r="G15" s="1">
        <v>930</v>
      </c>
      <c r="H15" s="2">
        <f t="shared" si="2"/>
        <v>-1.0453657588170977</v>
      </c>
      <c r="I15" s="2">
        <f t="shared" si="2"/>
        <v>-1.0564842657820255</v>
      </c>
      <c r="J15" s="2">
        <f t="shared" si="2"/>
        <v>-1.0642345937724407</v>
      </c>
      <c r="K15" s="3">
        <f t="shared" si="0"/>
        <v>-1.0562488448887133</v>
      </c>
      <c r="L15" s="1">
        <f t="shared" si="3"/>
        <v>2</v>
      </c>
      <c r="M15" s="1">
        <v>1406.808</v>
      </c>
      <c r="N15" s="4">
        <f t="shared" si="1"/>
        <v>0.33892897964754254</v>
      </c>
    </row>
    <row r="16" spans="1:14" x14ac:dyDescent="0.2">
      <c r="A16" s="1" t="s">
        <v>19</v>
      </c>
      <c r="B16" s="1" t="s">
        <v>17</v>
      </c>
      <c r="C16" s="1">
        <v>503</v>
      </c>
      <c r="D16" t="s">
        <v>21</v>
      </c>
      <c r="E16" s="1">
        <v>1.2699999999999999E-2</v>
      </c>
      <c r="F16" s="1">
        <v>138.9</v>
      </c>
      <c r="G16" s="1">
        <v>926</v>
      </c>
      <c r="H16" s="2">
        <f t="shared" si="2"/>
        <v>-1.0453657588170977</v>
      </c>
      <c r="I16" s="2">
        <f t="shared" si="2"/>
        <v>-1.0573155552660187</v>
      </c>
      <c r="J16" s="2">
        <f t="shared" si="2"/>
        <v>-1.0651845087386791</v>
      </c>
      <c r="K16" s="3">
        <f t="shared" si="0"/>
        <v>-1.0568781977204065</v>
      </c>
      <c r="L16" s="1">
        <f t="shared" si="3"/>
        <v>1</v>
      </c>
      <c r="M16" s="1">
        <v>773.10720000000003</v>
      </c>
      <c r="N16" s="4">
        <f t="shared" si="1"/>
        <v>-0.19776403582840771</v>
      </c>
    </row>
    <row r="17" spans="1:14" x14ac:dyDescent="0.2">
      <c r="A17" s="1" t="s">
        <v>19</v>
      </c>
      <c r="B17" s="1" t="s">
        <v>18</v>
      </c>
      <c r="C17" s="1">
        <v>503</v>
      </c>
      <c r="D17" t="s">
        <v>21</v>
      </c>
      <c r="E17" s="1">
        <v>4.8899999999999999E-2</v>
      </c>
      <c r="F17" s="1">
        <v>537</v>
      </c>
      <c r="G17" s="1">
        <v>3580</v>
      </c>
      <c r="H17" s="2">
        <f t="shared" si="2"/>
        <v>-0.53654352198642552</v>
      </c>
      <c r="I17" s="2">
        <f t="shared" si="2"/>
        <v>-0.50575498263651064</v>
      </c>
      <c r="J17" s="2">
        <f t="shared" si="2"/>
        <v>-0.43491592863954015</v>
      </c>
      <c r="K17" s="3">
        <f t="shared" si="0"/>
        <v>-0.48665592284269688</v>
      </c>
      <c r="L17" s="1">
        <f t="shared" si="3"/>
        <v>7</v>
      </c>
      <c r="M17" s="1">
        <v>3472.0720000000001</v>
      </c>
      <c r="N17" s="4">
        <f t="shared" si="1"/>
        <v>-3.1084608844517015E-2</v>
      </c>
    </row>
    <row r="18" spans="1:14" x14ac:dyDescent="0.2">
      <c r="A18" s="1" t="s">
        <v>20</v>
      </c>
      <c r="B18" s="1" t="s">
        <v>15</v>
      </c>
      <c r="C18" s="1">
        <v>503</v>
      </c>
      <c r="D18" t="s">
        <v>21</v>
      </c>
      <c r="E18" s="1">
        <v>5.0900000000000001E-2</v>
      </c>
      <c r="F18" s="1">
        <v>559.20000000000005</v>
      </c>
      <c r="G18" s="1">
        <v>3728</v>
      </c>
      <c r="H18" s="2">
        <f t="shared" si="2"/>
        <v>-0.5084317961946756</v>
      </c>
      <c r="I18" s="2">
        <f t="shared" si="2"/>
        <v>-0.47499727172876105</v>
      </c>
      <c r="J18" s="2">
        <f t="shared" si="2"/>
        <v>-0.39976907488872154</v>
      </c>
      <c r="K18" s="3">
        <f t="shared" si="0"/>
        <v>-0.45493635033251961</v>
      </c>
      <c r="L18" s="1">
        <f t="shared" si="3"/>
        <v>9</v>
      </c>
      <c r="M18" s="1">
        <v>4027.04</v>
      </c>
      <c r="N18" s="4">
        <f t="shared" si="1"/>
        <v>7.4258015813103415E-2</v>
      </c>
    </row>
    <row r="19" spans="1:14" x14ac:dyDescent="0.2">
      <c r="A19" s="1" t="s">
        <v>20</v>
      </c>
      <c r="B19" s="1" t="s">
        <v>17</v>
      </c>
      <c r="C19" s="1">
        <v>503</v>
      </c>
      <c r="D19" t="s">
        <v>21</v>
      </c>
      <c r="E19" s="1">
        <v>3.4700000000000002E-2</v>
      </c>
      <c r="F19" s="1">
        <v>381</v>
      </c>
      <c r="G19" s="1">
        <v>2540</v>
      </c>
      <c r="H19" s="2">
        <f t="shared" si="2"/>
        <v>-0.73613677510784936</v>
      </c>
      <c r="I19" s="2">
        <f t="shared" si="2"/>
        <v>-0.72189024847475036</v>
      </c>
      <c r="J19" s="2">
        <f t="shared" si="2"/>
        <v>-0.68189381986150865</v>
      </c>
      <c r="K19" s="3">
        <f t="shared" si="0"/>
        <v>-0.71016563501938335</v>
      </c>
      <c r="L19" s="1">
        <f t="shared" si="3"/>
        <v>5</v>
      </c>
      <c r="M19" s="1">
        <v>2404.73</v>
      </c>
      <c r="N19" s="4">
        <f t="shared" si="1"/>
        <v>-5.6251637397961511E-2</v>
      </c>
    </row>
    <row r="20" spans="1:14" x14ac:dyDescent="0.2">
      <c r="A20" s="1" t="s">
        <v>20</v>
      </c>
      <c r="B20" s="1" t="s">
        <v>18</v>
      </c>
      <c r="C20" s="1">
        <v>503</v>
      </c>
      <c r="D20" t="s">
        <v>21</v>
      </c>
      <c r="E20" s="1">
        <v>0.11650000000000001</v>
      </c>
      <c r="F20" s="1">
        <v>1279.5</v>
      </c>
      <c r="G20" s="1">
        <v>8530</v>
      </c>
      <c r="H20" s="2">
        <f t="shared" si="2"/>
        <v>0.41363280977471978</v>
      </c>
      <c r="I20" s="2">
        <f t="shared" si="2"/>
        <v>0.52296575380511146</v>
      </c>
      <c r="J20" s="2">
        <f t="shared" si="2"/>
        <v>0.74060384208040619</v>
      </c>
      <c r="K20" s="3">
        <f t="shared" si="0"/>
        <v>0.57722110590611186</v>
      </c>
      <c r="L20" s="1">
        <f t="shared" si="3"/>
        <v>14</v>
      </c>
      <c r="M20" s="1">
        <v>8251.2880000000005</v>
      </c>
      <c r="N20" s="4">
        <f t="shared" si="1"/>
        <v>-3.3777999265084374E-2</v>
      </c>
    </row>
    <row r="22" spans="1:14" x14ac:dyDescent="0.2">
      <c r="D22" s="1" t="s">
        <v>23</v>
      </c>
      <c r="E22" s="2">
        <f>AVERAGE(E3:E20)</f>
        <v>8.7072222222222204E-2</v>
      </c>
      <c r="F22" s="2">
        <f t="shared" ref="F22" si="4">AVERAGE(F3:F20)</f>
        <v>902.03888888888878</v>
      </c>
      <c r="G22" s="2">
        <f t="shared" ref="G22" si="5">AVERAGE(G3:G20)</f>
        <v>5411.3888888888887</v>
      </c>
      <c r="I22" s="1" t="s">
        <v>27</v>
      </c>
      <c r="J22" s="1" t="s">
        <v>22</v>
      </c>
    </row>
    <row r="23" spans="1:14" x14ac:dyDescent="0.2">
      <c r="D23" s="1" t="s">
        <v>24</v>
      </c>
      <c r="E23" s="2">
        <f>STDEV(E3:E20)</f>
        <v>7.1144689401707026E-2</v>
      </c>
      <c r="F23" s="2">
        <f t="shared" ref="F23" si="6">STDEV(F3:F20)</f>
        <v>721.77022752387711</v>
      </c>
      <c r="G23" s="2">
        <f t="shared" ref="G23" si="7">STDEV(G3:G20)</f>
        <v>4210.9032304649163</v>
      </c>
      <c r="I23" s="1" t="s">
        <v>9</v>
      </c>
      <c r="J23" s="5">
        <v>0.4</v>
      </c>
    </row>
    <row r="24" spans="1:14" x14ac:dyDescent="0.2">
      <c r="I24" s="1" t="s">
        <v>7</v>
      </c>
      <c r="J24" s="5">
        <v>0.3</v>
      </c>
    </row>
    <row r="25" spans="1:14" x14ac:dyDescent="0.2">
      <c r="I25" s="1" t="s">
        <v>8</v>
      </c>
      <c r="J25" s="5">
        <v>0.3</v>
      </c>
    </row>
  </sheetData>
  <mergeCells count="4">
    <mergeCell ref="E1:G1"/>
    <mergeCell ref="A1:D1"/>
    <mergeCell ref="H1:J1"/>
    <mergeCell ref="K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37A4-8170-EC4A-8CBD-92F5FAEAFA3D}">
  <dimension ref="A1:N37"/>
  <sheetViews>
    <sheetView tabSelected="1" workbookViewId="0">
      <selection activeCell="G11" sqref="G11"/>
    </sheetView>
  </sheetViews>
  <sheetFormatPr baseColWidth="10" defaultRowHeight="16" x14ac:dyDescent="0.2"/>
  <cols>
    <col min="1" max="1" width="11.33203125" style="1" bestFit="1" customWidth="1"/>
    <col min="2" max="3" width="10.83203125" style="1"/>
    <col min="4" max="4" width="37.5" bestFit="1" customWidth="1"/>
    <col min="5" max="5" width="11" style="1" bestFit="1" customWidth="1"/>
    <col min="6" max="6" width="11.6640625" style="1" bestFit="1" customWidth="1"/>
    <col min="7" max="7" width="12.6640625" style="1" bestFit="1" customWidth="1"/>
    <col min="8" max="12" width="10.83203125" style="1"/>
    <col min="13" max="13" width="13.6640625" style="1" bestFit="1" customWidth="1"/>
    <col min="14" max="14" width="10.83203125" style="1"/>
  </cols>
  <sheetData>
    <row r="1" spans="1:14" x14ac:dyDescent="0.2">
      <c r="A1" s="6" t="s">
        <v>0</v>
      </c>
      <c r="B1" s="6"/>
      <c r="C1" s="6"/>
      <c r="D1" s="6"/>
      <c r="E1" s="6" t="s">
        <v>1</v>
      </c>
      <c r="F1" s="6"/>
      <c r="G1" s="6"/>
      <c r="H1" s="6" t="s">
        <v>25</v>
      </c>
      <c r="I1" s="6"/>
      <c r="J1" s="6"/>
      <c r="K1" s="6" t="s">
        <v>26</v>
      </c>
      <c r="L1" s="6"/>
      <c r="M1" s="1" t="s">
        <v>2</v>
      </c>
      <c r="N1" s="1" t="s">
        <v>13</v>
      </c>
    </row>
    <row r="2" spans="1:14" x14ac:dyDescent="0.2">
      <c r="A2" s="1" t="s">
        <v>3</v>
      </c>
      <c r="B2" s="1" t="s">
        <v>4</v>
      </c>
      <c r="C2" s="1" t="s">
        <v>5</v>
      </c>
      <c r="D2" t="s">
        <v>6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">
      <c r="A3" t="s">
        <v>19</v>
      </c>
      <c r="B3" t="s">
        <v>18</v>
      </c>
      <c r="C3">
        <v>103</v>
      </c>
      <c r="D3" t="s">
        <v>16</v>
      </c>
      <c r="E3" s="7">
        <v>1.2058859999999999E-2</v>
      </c>
      <c r="F3" s="8">
        <v>120.42</v>
      </c>
      <c r="G3" s="8">
        <v>669</v>
      </c>
      <c r="H3" s="2">
        <f>(E3-E$22)/E$23</f>
        <v>-0.53749789488309552</v>
      </c>
      <c r="I3" s="2">
        <f>(F3-F$22)/F$23</f>
        <v>-0.57987615984028595</v>
      </c>
      <c r="J3" s="2">
        <f>(G3-G$22)/G$23</f>
        <v>-0.6527387212277338</v>
      </c>
      <c r="K3" s="3">
        <f t="shared" ref="K3:K20" si="0">H3*$J$24+I3*$J$25+J3*$J$23</f>
        <v>-0.59630770490810803</v>
      </c>
      <c r="L3" s="1">
        <f>RANK(K3,$K$3:$K$20,1)</f>
        <v>5</v>
      </c>
      <c r="M3">
        <v>777.59739999999999</v>
      </c>
      <c r="N3" s="4">
        <f t="shared" ref="N3:N11" si="1">(M3-G3)/M3</f>
        <v>0.13965761716795863</v>
      </c>
    </row>
    <row r="4" spans="1:14" x14ac:dyDescent="0.2">
      <c r="A4" t="s">
        <v>19</v>
      </c>
      <c r="B4" t="s">
        <v>15</v>
      </c>
      <c r="C4">
        <v>103</v>
      </c>
      <c r="D4" t="s">
        <v>16</v>
      </c>
      <c r="E4" s="7">
        <v>1.2599610000000001E-2</v>
      </c>
      <c r="F4" s="8">
        <v>125.82</v>
      </c>
      <c r="G4" s="8">
        <v>699</v>
      </c>
      <c r="H4" s="2">
        <f t="shared" ref="H4:J20" si="2">(E4-E$22)/E$23</f>
        <v>-0.50139838354250421</v>
      </c>
      <c r="I4" s="2">
        <f t="shared" si="2"/>
        <v>-0.54486095475534924</v>
      </c>
      <c r="J4" s="2">
        <f t="shared" si="2"/>
        <v>-0.62051040114173694</v>
      </c>
      <c r="K4" s="3">
        <f t="shared" si="0"/>
        <v>-0.56208196194605087</v>
      </c>
      <c r="L4" s="1">
        <f>RANK(K4,$K$3:$K$20,1)</f>
        <v>6</v>
      </c>
      <c r="M4">
        <v>343.7602</v>
      </c>
      <c r="N4" s="4">
        <f t="shared" si="1"/>
        <v>-1.0333942091027408</v>
      </c>
    </row>
    <row r="5" spans="1:14" x14ac:dyDescent="0.2">
      <c r="A5" t="s">
        <v>19</v>
      </c>
      <c r="B5" t="s">
        <v>17</v>
      </c>
      <c r="C5">
        <v>103</v>
      </c>
      <c r="D5" t="s">
        <v>16</v>
      </c>
      <c r="E5" s="7">
        <v>1.8565999999999999E-3</v>
      </c>
      <c r="F5" s="8">
        <v>18.54</v>
      </c>
      <c r="G5" s="8">
        <v>103</v>
      </c>
      <c r="H5" s="2">
        <f t="shared" si="2"/>
        <v>-1.2185826855805721</v>
      </c>
      <c r="I5" s="2">
        <f t="shared" si="2"/>
        <v>-1.2404963624427587</v>
      </c>
      <c r="J5" s="2">
        <f t="shared" si="2"/>
        <v>-1.2607796935168742</v>
      </c>
      <c r="K5" s="3">
        <f t="shared" si="0"/>
        <v>-1.2420355918137491</v>
      </c>
      <c r="L5" s="1">
        <f>RANK(K5,$K$3:$K$20,1)</f>
        <v>2</v>
      </c>
      <c r="M5">
        <v>202.09520000000001</v>
      </c>
      <c r="N5" s="4">
        <f t="shared" si="1"/>
        <v>0.49033920647298901</v>
      </c>
    </row>
    <row r="6" spans="1:14" x14ac:dyDescent="0.2">
      <c r="A6" t="s">
        <v>14</v>
      </c>
      <c r="B6" t="s">
        <v>18</v>
      </c>
      <c r="C6">
        <v>103</v>
      </c>
      <c r="D6" t="s">
        <v>16</v>
      </c>
      <c r="E6" s="7">
        <v>6.0402440000000002E-2</v>
      </c>
      <c r="F6" s="8">
        <v>603.17999999999995</v>
      </c>
      <c r="G6" s="8">
        <v>3351</v>
      </c>
      <c r="H6" s="2">
        <f t="shared" si="2"/>
        <v>2.6898338008261606</v>
      </c>
      <c r="I6" s="2">
        <f t="shared" si="2"/>
        <v>2.5504831747530563</v>
      </c>
      <c r="J6" s="2">
        <f t="shared" si="2"/>
        <v>2.2284730944603846</v>
      </c>
      <c r="K6" s="3">
        <f t="shared" si="0"/>
        <v>2.463484330457919</v>
      </c>
      <c r="L6" s="1">
        <f t="shared" ref="L6:L20" si="3">RANK(K6,$K$3:$K$20,1)</f>
        <v>18</v>
      </c>
      <c r="M6">
        <v>3172.3519999999999</v>
      </c>
      <c r="N6" s="4">
        <f t="shared" si="1"/>
        <v>-5.6314053421562343E-2</v>
      </c>
    </row>
    <row r="7" spans="1:14" x14ac:dyDescent="0.2">
      <c r="A7" t="s">
        <v>14</v>
      </c>
      <c r="B7" t="s">
        <v>15</v>
      </c>
      <c r="C7">
        <v>103</v>
      </c>
      <c r="D7" t="s">
        <v>16</v>
      </c>
      <c r="E7" s="7">
        <v>2.3955489999999999E-2</v>
      </c>
      <c r="F7" s="8">
        <v>239.22</v>
      </c>
      <c r="G7" s="8">
        <v>1329</v>
      </c>
      <c r="H7" s="2">
        <f t="shared" si="2"/>
        <v>0.25670003317944368</v>
      </c>
      <c r="I7" s="2">
        <f t="shared" si="2"/>
        <v>0.19045835202832187</v>
      </c>
      <c r="J7" s="2">
        <f t="shared" si="2"/>
        <v>5.6284320664196918E-2</v>
      </c>
      <c r="K7" s="3">
        <f t="shared" si="0"/>
        <v>0.15666124382800842</v>
      </c>
      <c r="L7" s="1">
        <f t="shared" si="3"/>
        <v>12</v>
      </c>
      <c r="M7">
        <v>1481.778</v>
      </c>
      <c r="N7" s="4">
        <f t="shared" si="1"/>
        <v>0.10310451363159664</v>
      </c>
    </row>
    <row r="8" spans="1:14" x14ac:dyDescent="0.2">
      <c r="A8" t="s">
        <v>14</v>
      </c>
      <c r="B8" t="s">
        <v>17</v>
      </c>
      <c r="C8">
        <v>103</v>
      </c>
      <c r="D8" t="s">
        <v>16</v>
      </c>
      <c r="E8" s="7">
        <v>2.0350449999999999E-2</v>
      </c>
      <c r="F8" s="8">
        <v>203.22</v>
      </c>
      <c r="G8" s="8">
        <v>1129</v>
      </c>
      <c r="H8" s="2">
        <f t="shared" si="2"/>
        <v>1.6033953913081982E-2</v>
      </c>
      <c r="I8" s="2">
        <f t="shared" si="2"/>
        <v>-4.297634853792294E-2</v>
      </c>
      <c r="J8" s="2">
        <f t="shared" si="2"/>
        <v>-0.15857114657578206</v>
      </c>
      <c r="K8" s="3">
        <f t="shared" si="0"/>
        <v>-7.1511177017765104E-2</v>
      </c>
      <c r="L8" s="1">
        <f t="shared" si="3"/>
        <v>11</v>
      </c>
      <c r="M8">
        <v>1064.3422</v>
      </c>
      <c r="N8" s="4">
        <f t="shared" si="1"/>
        <v>-6.074907111641345E-2</v>
      </c>
    </row>
    <row r="9" spans="1:14" x14ac:dyDescent="0.2">
      <c r="A9" t="s">
        <v>20</v>
      </c>
      <c r="B9" t="s">
        <v>18</v>
      </c>
      <c r="C9">
        <v>103</v>
      </c>
      <c r="D9" t="s">
        <v>16</v>
      </c>
      <c r="E9" s="7">
        <v>3.5870140000000002E-2</v>
      </c>
      <c r="F9" s="8">
        <v>358.2</v>
      </c>
      <c r="G9" s="8">
        <v>1990</v>
      </c>
      <c r="H9" s="2">
        <f t="shared" si="2"/>
        <v>1.0521009444955336</v>
      </c>
      <c r="I9" s="2">
        <f t="shared" si="2"/>
        <v>0.96196003739976088</v>
      </c>
      <c r="J9" s="2">
        <f t="shared" si="2"/>
        <v>0.76638163989232744</v>
      </c>
      <c r="K9" s="3">
        <f t="shared" si="0"/>
        <v>0.91077095052551926</v>
      </c>
      <c r="L9" s="1">
        <f t="shared" si="3"/>
        <v>16</v>
      </c>
      <c r="M9">
        <v>1977.636</v>
      </c>
      <c r="N9" s="4">
        <f t="shared" si="1"/>
        <v>-6.2519088447014681E-3</v>
      </c>
    </row>
    <row r="10" spans="1:14" x14ac:dyDescent="0.2">
      <c r="A10" t="s">
        <v>20</v>
      </c>
      <c r="B10" t="s">
        <v>15</v>
      </c>
      <c r="C10">
        <v>103</v>
      </c>
      <c r="D10" t="s">
        <v>16</v>
      </c>
      <c r="E10" s="7">
        <v>1.8818310000000001E-2</v>
      </c>
      <c r="F10" s="8">
        <v>187.92</v>
      </c>
      <c r="G10" s="8">
        <v>1044</v>
      </c>
      <c r="H10" s="2">
        <f t="shared" si="2"/>
        <v>-8.6248996258667249E-2</v>
      </c>
      <c r="I10" s="2">
        <f t="shared" si="2"/>
        <v>-0.14218609627857703</v>
      </c>
      <c r="J10" s="2">
        <f t="shared" si="2"/>
        <v>-0.24988472015277313</v>
      </c>
      <c r="K10" s="3">
        <f t="shared" si="0"/>
        <v>-0.16848441582228255</v>
      </c>
      <c r="L10" s="1">
        <f t="shared" si="3"/>
        <v>10</v>
      </c>
      <c r="M10">
        <v>1042.0742</v>
      </c>
      <c r="N10" s="4">
        <f t="shared" si="1"/>
        <v>-1.8480449856641504E-3</v>
      </c>
    </row>
    <row r="11" spans="1:14" x14ac:dyDescent="0.2">
      <c r="A11" t="s">
        <v>20</v>
      </c>
      <c r="B11" t="s">
        <v>17</v>
      </c>
      <c r="C11">
        <v>103</v>
      </c>
      <c r="D11" t="s">
        <v>16</v>
      </c>
      <c r="E11" s="7">
        <v>1.2617639999999999E-2</v>
      </c>
      <c r="F11" s="8">
        <v>126</v>
      </c>
      <c r="G11" s="8">
        <v>700</v>
      </c>
      <c r="H11" s="2">
        <f t="shared" si="2"/>
        <v>-0.50019473270668202</v>
      </c>
      <c r="I11" s="2">
        <f t="shared" si="2"/>
        <v>-0.54369378125251799</v>
      </c>
      <c r="J11" s="2">
        <f t="shared" si="2"/>
        <v>-0.61943612380553703</v>
      </c>
      <c r="K11" s="3">
        <f t="shared" si="0"/>
        <v>-0.56094100370997479</v>
      </c>
      <c r="L11" s="1">
        <f t="shared" si="3"/>
        <v>7</v>
      </c>
      <c r="M11">
        <v>640.01340000000005</v>
      </c>
      <c r="N11" s="4">
        <f t="shared" si="1"/>
        <v>-9.3727100088841817E-2</v>
      </c>
    </row>
    <row r="12" spans="1:14" x14ac:dyDescent="0.2">
      <c r="A12" t="s">
        <v>19</v>
      </c>
      <c r="B12" t="s">
        <v>18</v>
      </c>
      <c r="C12">
        <v>103</v>
      </c>
      <c r="D12" t="s">
        <v>21</v>
      </c>
      <c r="E12" s="7">
        <v>6.8308900000000001E-3</v>
      </c>
      <c r="F12" s="8">
        <v>75.003199699999996</v>
      </c>
      <c r="G12" s="8">
        <v>500.02133099999998</v>
      </c>
      <c r="H12" s="2">
        <f>(E12-E$22)/E$23</f>
        <v>-0.88650790376570454</v>
      </c>
      <c r="I12" s="2">
        <f>(F12-F$22)/F$23</f>
        <v>-0.87437219258215926</v>
      </c>
      <c r="J12" s="2">
        <f t="shared" si="2"/>
        <v>-0.83426867563565765</v>
      </c>
      <c r="K12" s="3">
        <f t="shared" si="0"/>
        <v>-0.86197149915862226</v>
      </c>
      <c r="L12" s="1">
        <f t="shared" si="3"/>
        <v>3</v>
      </c>
      <c r="M12">
        <v>692.17566699999998</v>
      </c>
      <c r="N12" s="4">
        <f>(M12-G12)/M12</f>
        <v>0.27760920408084788</v>
      </c>
    </row>
    <row r="13" spans="1:14" x14ac:dyDescent="0.2">
      <c r="A13" t="s">
        <v>19</v>
      </c>
      <c r="B13" t="s">
        <v>15</v>
      </c>
      <c r="C13">
        <v>103</v>
      </c>
      <c r="D13" t="s">
        <v>21</v>
      </c>
      <c r="E13" s="7">
        <v>1.505047E-2</v>
      </c>
      <c r="F13" s="8">
        <v>165.25416000000001</v>
      </c>
      <c r="G13" s="8">
        <v>1101.6944000000001</v>
      </c>
      <c r="H13" s="2">
        <f>(E13-E$22)/E$23</f>
        <v>-0.33778331490782748</v>
      </c>
      <c r="I13" s="2">
        <f>(F13-F$22)/F$23</f>
        <v>-0.2891581399864217</v>
      </c>
      <c r="J13" s="2">
        <f t="shared" si="2"/>
        <v>-0.18790493380712184</v>
      </c>
      <c r="K13" s="3">
        <f t="shared" si="0"/>
        <v>-0.26324440999112347</v>
      </c>
      <c r="L13" s="1">
        <f t="shared" si="3"/>
        <v>8</v>
      </c>
      <c r="M13">
        <v>542.86199999999997</v>
      </c>
      <c r="N13" s="4">
        <f>(M13-G13)/M13</f>
        <v>-1.029418894673048</v>
      </c>
    </row>
    <row r="14" spans="1:14" x14ac:dyDescent="0.2">
      <c r="A14" t="s">
        <v>19</v>
      </c>
      <c r="B14" t="s">
        <v>17</v>
      </c>
      <c r="C14">
        <v>103</v>
      </c>
      <c r="D14" t="s">
        <v>21</v>
      </c>
      <c r="E14" s="7">
        <v>2.26E-5</v>
      </c>
      <c r="F14" s="8">
        <v>0.24817670999999999</v>
      </c>
      <c r="G14" s="8">
        <v>1.6545114299999999</v>
      </c>
      <c r="H14" s="2">
        <f>(E14-E$22)/E$23</f>
        <v>-1.3410172742049722</v>
      </c>
      <c r="I14" s="2">
        <f>(F14-F$22)/F$23</f>
        <v>-1.3591059816791979</v>
      </c>
      <c r="J14" s="2">
        <f t="shared" si="2"/>
        <v>-1.3696528550137308</v>
      </c>
      <c r="K14" s="3">
        <f t="shared" si="0"/>
        <v>-1.3578981187707433</v>
      </c>
      <c r="L14" s="1">
        <f t="shared" si="3"/>
        <v>1</v>
      </c>
      <c r="M14">
        <v>170.48566700000001</v>
      </c>
      <c r="N14" s="4">
        <f>(M14-G14)/M14</f>
        <v>0.99029530482465711</v>
      </c>
    </row>
    <row r="15" spans="1:14" x14ac:dyDescent="0.2">
      <c r="A15" t="s">
        <v>14</v>
      </c>
      <c r="B15" t="s">
        <v>18</v>
      </c>
      <c r="C15">
        <v>103</v>
      </c>
      <c r="D15" t="s">
        <v>21</v>
      </c>
      <c r="E15" s="7">
        <v>4.3413010000000002E-2</v>
      </c>
      <c r="F15" s="8">
        <v>476.67482999999999</v>
      </c>
      <c r="G15" s="8">
        <v>3177.8321999999998</v>
      </c>
      <c r="H15" s="2">
        <f>(E15-E$22)/E$23</f>
        <v>1.5556495734471849</v>
      </c>
      <c r="I15" s="2">
        <f>(F15-F$22)/F$23</f>
        <v>1.730186050335504</v>
      </c>
      <c r="J15" s="2">
        <f t="shared" si="2"/>
        <v>2.042442851560788</v>
      </c>
      <c r="K15" s="3">
        <f t="shared" si="0"/>
        <v>1.8027278277591217</v>
      </c>
      <c r="L15" s="1">
        <f t="shared" si="3"/>
        <v>17</v>
      </c>
      <c r="M15">
        <v>2894.9</v>
      </c>
      <c r="N15" s="4">
        <f>(M15-G15)/M15</f>
        <v>-9.7734705862033144E-2</v>
      </c>
    </row>
    <row r="16" spans="1:14" x14ac:dyDescent="0.2">
      <c r="A16" t="s">
        <v>14</v>
      </c>
      <c r="B16" t="s">
        <v>15</v>
      </c>
      <c r="C16">
        <v>103</v>
      </c>
      <c r="D16" t="s">
        <v>21</v>
      </c>
      <c r="E16" s="7">
        <v>3.0477710000000002E-2</v>
      </c>
      <c r="F16" s="8">
        <v>334.64524999999998</v>
      </c>
      <c r="G16" s="8">
        <v>2230.9683300000002</v>
      </c>
      <c r="H16" s="2">
        <f>(E16-E$22)/E$23</f>
        <v>0.69211187757302872</v>
      </c>
      <c r="I16" s="2">
        <f>(F16-F$22)/F$23</f>
        <v>0.80922403703412871</v>
      </c>
      <c r="J16" s="2">
        <f t="shared" si="2"/>
        <v>1.0252484555532648</v>
      </c>
      <c r="K16" s="3">
        <f t="shared" si="0"/>
        <v>0.86050015660345314</v>
      </c>
      <c r="L16" s="1">
        <f t="shared" si="3"/>
        <v>15</v>
      </c>
      <c r="M16">
        <v>2410.4316699999999</v>
      </c>
      <c r="N16" s="4">
        <f>(M16-G16)/M16</f>
        <v>7.4452780484750181E-2</v>
      </c>
    </row>
    <row r="17" spans="1:14" x14ac:dyDescent="0.2">
      <c r="A17" t="s">
        <v>14</v>
      </c>
      <c r="B17" t="s">
        <v>17</v>
      </c>
      <c r="C17">
        <v>103</v>
      </c>
      <c r="D17" t="s">
        <v>21</v>
      </c>
      <c r="E17" s="7">
        <v>1.561474E-2</v>
      </c>
      <c r="F17" s="8">
        <v>171.44979499999999</v>
      </c>
      <c r="G17" s="8">
        <v>1142.99864</v>
      </c>
      <c r="H17" s="2">
        <f>(E17-E$22)/E$23</f>
        <v>-0.30011365006426677</v>
      </c>
      <c r="I17" s="2">
        <f>(F17-F$22)/F$23</f>
        <v>-0.24898380106856777</v>
      </c>
      <c r="J17" s="2">
        <f t="shared" si="2"/>
        <v>-0.14353272488616076</v>
      </c>
      <c r="K17" s="3">
        <f t="shared" si="0"/>
        <v>-0.22214232529431466</v>
      </c>
      <c r="L17" s="1">
        <f t="shared" si="3"/>
        <v>9</v>
      </c>
      <c r="M17">
        <v>929.690833</v>
      </c>
      <c r="N17" s="4">
        <f>(M17-G17)/M17</f>
        <v>-0.22943950766049989</v>
      </c>
    </row>
    <row r="18" spans="1:14" x14ac:dyDescent="0.2">
      <c r="A18" t="s">
        <v>20</v>
      </c>
      <c r="B18" t="s">
        <v>18</v>
      </c>
      <c r="C18">
        <v>103</v>
      </c>
      <c r="D18" t="s">
        <v>21</v>
      </c>
      <c r="E18" s="7">
        <v>2.19642E-2</v>
      </c>
      <c r="F18" s="8">
        <v>241.16695799999999</v>
      </c>
      <c r="G18" s="8">
        <v>1607.77972</v>
      </c>
      <c r="H18" s="2">
        <f>(E18-E$22)/E$23</f>
        <v>0.1237650430039357</v>
      </c>
      <c r="I18" s="2">
        <f>(F18-F$22)/F$23</f>
        <v>0.20308300641012891</v>
      </c>
      <c r="J18" s="2">
        <f t="shared" si="2"/>
        <v>0.35577105565234951</v>
      </c>
      <c r="K18" s="3">
        <f t="shared" si="0"/>
        <v>0.24036283708515921</v>
      </c>
      <c r="L18" s="1">
        <f t="shared" si="3"/>
        <v>14</v>
      </c>
      <c r="M18">
        <v>1659.2966699999999</v>
      </c>
      <c r="N18" s="4">
        <f>(M18-G18)/M18</f>
        <v>3.1047461814046762E-2</v>
      </c>
    </row>
    <row r="19" spans="1:14" x14ac:dyDescent="0.2">
      <c r="A19" t="s">
        <v>20</v>
      </c>
      <c r="B19" t="s">
        <v>15</v>
      </c>
      <c r="C19">
        <v>103</v>
      </c>
      <c r="D19" t="s">
        <v>21</v>
      </c>
      <c r="E19" s="7">
        <v>2.1544489999999999E-2</v>
      </c>
      <c r="F19" s="8">
        <v>236.55854299999999</v>
      </c>
      <c r="G19" s="8">
        <v>1577.0569599999999</v>
      </c>
      <c r="H19" s="2">
        <f>(E19-E$22)/E$23</f>
        <v>9.5745947479646168E-2</v>
      </c>
      <c r="I19" s="2">
        <f>(F19-F$22)/F$23</f>
        <v>0.17320067375429576</v>
      </c>
      <c r="J19" s="2">
        <f t="shared" si="2"/>
        <v>0.32276629087884068</v>
      </c>
      <c r="K19" s="3">
        <f t="shared" si="0"/>
        <v>0.20979050272171884</v>
      </c>
      <c r="L19" s="1">
        <f t="shared" si="3"/>
        <v>13</v>
      </c>
      <c r="M19">
        <v>1554.94967</v>
      </c>
      <c r="N19" s="4">
        <f>(M19-G19)/M19</f>
        <v>-1.4217366919663658E-2</v>
      </c>
    </row>
    <row r="20" spans="1:14" x14ac:dyDescent="0.2">
      <c r="A20" t="s">
        <v>20</v>
      </c>
      <c r="B20" t="s">
        <v>17</v>
      </c>
      <c r="C20">
        <v>103</v>
      </c>
      <c r="D20" t="s">
        <v>21</v>
      </c>
      <c r="E20" s="7">
        <v>8.5372199999999999E-3</v>
      </c>
      <c r="F20" s="8">
        <v>93.738719500000002</v>
      </c>
      <c r="G20" s="8">
        <v>624.92479700000001</v>
      </c>
      <c r="H20" s="2">
        <f>(E20-E$22)/E$23</f>
        <v>-0.77259633800372385</v>
      </c>
      <c r="I20" s="2">
        <f>(F20-F$22)/F$23</f>
        <v>-0.75288551329143838</v>
      </c>
      <c r="J20" s="2">
        <f t="shared" si="2"/>
        <v>-0.70008771289904337</v>
      </c>
      <c r="K20" s="3">
        <f t="shared" si="0"/>
        <v>-0.73767964054816604</v>
      </c>
      <c r="L20" s="1">
        <f t="shared" si="3"/>
        <v>4</v>
      </c>
      <c r="M20">
        <v>557.83866699999999</v>
      </c>
      <c r="N20" s="4">
        <f>(M20-G20)/M20</f>
        <v>-0.12026081010264573</v>
      </c>
    </row>
    <row r="22" spans="1:14" x14ac:dyDescent="0.2">
      <c r="D22" s="1" t="s">
        <v>23</v>
      </c>
      <c r="E22" s="2">
        <f>AVERAGE(E3:E20)</f>
        <v>2.0110270555555556E-2</v>
      </c>
      <c r="F22" s="2">
        <f>AVERAGE(F3:F20)</f>
        <v>209.84775732833333</v>
      </c>
      <c r="G22" s="2">
        <f t="shared" ref="G22" si="4">AVERAGE(G3:G20)</f>
        <v>1276.607271635</v>
      </c>
      <c r="I22" s="1" t="s">
        <v>27</v>
      </c>
      <c r="J22" s="1" t="s">
        <v>22</v>
      </c>
    </row>
    <row r="23" spans="1:14" x14ac:dyDescent="0.2">
      <c r="D23" s="1" t="s">
        <v>24</v>
      </c>
      <c r="E23" s="2">
        <f>STDEV(E3:E20)</f>
        <v>1.4979427142327169E-2</v>
      </c>
      <c r="F23" s="2">
        <f>STDEV(F3:F20)</f>
        <v>154.21871689459388</v>
      </c>
      <c r="G23" s="2">
        <f t="shared" ref="G23" si="5">STDEV(G3:G20)</f>
        <v>930.85832336122758</v>
      </c>
      <c r="I23" s="1" t="s">
        <v>9</v>
      </c>
      <c r="J23" s="5">
        <v>0.4</v>
      </c>
    </row>
    <row r="24" spans="1:14" x14ac:dyDescent="0.2">
      <c r="I24" s="1" t="s">
        <v>7</v>
      </c>
      <c r="J24" s="5">
        <v>0.3</v>
      </c>
    </row>
    <row r="25" spans="1:14" x14ac:dyDescent="0.2">
      <c r="I25" s="1" t="s">
        <v>8</v>
      </c>
      <c r="J25" s="5">
        <v>0.3</v>
      </c>
    </row>
    <row r="27" spans="1:14" x14ac:dyDescent="0.2">
      <c r="A27"/>
      <c r="B27"/>
      <c r="C27"/>
      <c r="E27"/>
      <c r="F27"/>
      <c r="G27"/>
      <c r="H27"/>
    </row>
    <row r="28" spans="1:14" x14ac:dyDescent="0.2">
      <c r="A28"/>
      <c r="B28"/>
      <c r="C28"/>
      <c r="E28"/>
      <c r="F28"/>
      <c r="G28"/>
      <c r="H28"/>
      <c r="M28"/>
    </row>
    <row r="29" spans="1:14" x14ac:dyDescent="0.2">
      <c r="A29"/>
      <c r="B29"/>
      <c r="C29"/>
      <c r="E29"/>
      <c r="F29"/>
      <c r="G29"/>
      <c r="H29"/>
      <c r="M29"/>
    </row>
    <row r="30" spans="1:14" x14ac:dyDescent="0.2">
      <c r="A30"/>
      <c r="B30"/>
      <c r="C30"/>
      <c r="E30"/>
      <c r="F30"/>
      <c r="G30"/>
      <c r="H30"/>
      <c r="M30"/>
    </row>
    <row r="31" spans="1:14" x14ac:dyDescent="0.2">
      <c r="A31"/>
      <c r="B31"/>
      <c r="C31"/>
      <c r="E31"/>
      <c r="F31"/>
      <c r="G31"/>
      <c r="H31"/>
      <c r="M31"/>
    </row>
    <row r="32" spans="1:14" x14ac:dyDescent="0.2">
      <c r="A32"/>
      <c r="B32"/>
      <c r="C32"/>
      <c r="E32"/>
      <c r="F32"/>
      <c r="G32"/>
      <c r="H32"/>
      <c r="M32"/>
    </row>
    <row r="33" spans="1:13" x14ac:dyDescent="0.2">
      <c r="A33"/>
      <c r="B33"/>
      <c r="C33"/>
      <c r="E33"/>
      <c r="F33"/>
      <c r="G33"/>
      <c r="H33"/>
      <c r="M33"/>
    </row>
    <row r="34" spans="1:13" x14ac:dyDescent="0.2">
      <c r="A34"/>
      <c r="B34"/>
      <c r="C34"/>
      <c r="E34"/>
      <c r="F34"/>
      <c r="G34"/>
      <c r="H34"/>
      <c r="M34"/>
    </row>
    <row r="35" spans="1:13" x14ac:dyDescent="0.2">
      <c r="A35"/>
      <c r="B35"/>
      <c r="C35"/>
      <c r="E35"/>
      <c r="F35"/>
      <c r="G35"/>
      <c r="H35"/>
      <c r="M35"/>
    </row>
    <row r="36" spans="1:13" x14ac:dyDescent="0.2">
      <c r="A36"/>
      <c r="B36"/>
      <c r="C36"/>
      <c r="E36"/>
      <c r="F36"/>
      <c r="G36"/>
      <c r="H36"/>
      <c r="M36"/>
    </row>
    <row r="37" spans="1:13" x14ac:dyDescent="0.2">
      <c r="A37"/>
      <c r="B37"/>
      <c r="C37"/>
      <c r="E37"/>
      <c r="F37"/>
      <c r="G37"/>
      <c r="H37"/>
      <c r="M37"/>
    </row>
  </sheetData>
  <mergeCells count="4">
    <mergeCell ref="A1:D1"/>
    <mergeCell ref="E1:G1"/>
    <mergeCell ref="H1:J1"/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503</vt:lpstr>
      <vt:lpstr>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Bakhda</dc:creator>
  <cp:lastModifiedBy>Shikhar Bakhda</cp:lastModifiedBy>
  <dcterms:created xsi:type="dcterms:W3CDTF">2024-05-17T14:25:28Z</dcterms:created>
  <dcterms:modified xsi:type="dcterms:W3CDTF">2024-05-18T05:18:36Z</dcterms:modified>
</cp:coreProperties>
</file>