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D4B4B25-C847-4855-838F-6CD5FFD67507}" xr6:coauthVersionLast="45" xr6:coauthVersionMax="45" xr10:uidLastSave="{00000000-0000-0000-0000-000000000000}"/>
  <bookViews>
    <workbookView xWindow="3225" yWindow="465" windowWidth="18540" windowHeight="197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0" i="1" l="1"/>
  <c r="B40" i="1"/>
  <c r="C39" i="1"/>
  <c r="B39" i="1"/>
  <c r="C45" i="1"/>
  <c r="C44" i="1"/>
  <c r="B45" i="1"/>
  <c r="B44" i="1"/>
  <c r="C35" i="1"/>
  <c r="B35" i="1"/>
  <c r="D34" i="1"/>
  <c r="D33" i="1"/>
  <c r="C29" i="1"/>
  <c r="B29" i="1"/>
  <c r="D28" i="1"/>
  <c r="D27" i="1"/>
  <c r="C21" i="1"/>
  <c r="B21" i="1"/>
  <c r="C15" i="1"/>
  <c r="B15" i="1"/>
  <c r="D14" i="1"/>
  <c r="D13" i="1"/>
  <c r="D20" i="1"/>
  <c r="D19" i="1"/>
</calcChain>
</file>

<file path=xl/sharedStrings.xml><?xml version="1.0" encoding="utf-8"?>
<sst xmlns="http://schemas.openxmlformats.org/spreadsheetml/2006/main" count="52" uniqueCount="20">
  <si>
    <t>NUR Küba-Companies</t>
  </si>
  <si>
    <t>Company_Interface</t>
  </si>
  <si>
    <t>TEP</t>
  </si>
  <si>
    <t>PROD</t>
  </si>
  <si>
    <t>PERSONEN_ZU_FIRMA Company ACTIVE = 1</t>
  </si>
  <si>
    <t>PERSONEN_ZU_FIRMA Company ACTIVE = 0</t>
  </si>
  <si>
    <t>DELTA</t>
  </si>
  <si>
    <t>BSI_X_EXT_JOIN.ACTIVE = 1</t>
  </si>
  <si>
    <t>BSI_PERSON.IS_ACTIVE = 1</t>
  </si>
  <si>
    <t>Personen NICHT Küba (BSI_X_EXT_JOIN.INTERFACE_UID NOT IN (131310))</t>
  </si>
  <si>
    <t>Personen  Küba (BSI_X_EXT_JOIN.INTERFACE_UID  IN (131310))</t>
  </si>
  <si>
    <t>Abfrage TEP</t>
  </si>
  <si>
    <t>Abfrage PROD</t>
  </si>
  <si>
    <t>SUMME</t>
  </si>
  <si>
    <t>Personengruppe</t>
  </si>
  <si>
    <t>Abfrage mit Company ACTIVE IN (0, 1)</t>
  </si>
  <si>
    <t>Abfrage mit Company ACTIVE = 1</t>
  </si>
  <si>
    <t>Summe Personen</t>
  </si>
  <si>
    <t>KüBA Personen</t>
  </si>
  <si>
    <t>NICHT Küba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</si>
</sst>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41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685EA0-D990-43FB-A364-7C9E2ED05CA6}" name="Tabelle4" displayName="Tabelle4" ref="A3:C7" totalsRowShown="0" headerRowDxfId="40">
  <autoFilter ref="A3:C7" xr:uid="{50C8A3E2-812F-4C74-97E5-512931EE41D6}"/>
  <tableColumns count="3">
    <tableColumn id="1" xr3:uid="{592610F3-9294-4E30-9A5D-76349CD1469B}" name="Company_Interface"/>
    <tableColumn id="2" xr3:uid="{12FCB15D-3CE4-4805-82BA-59BCA75ECA9F}" name="PERSONEN_ZU_FIRMA Company ACTIVE = 0"/>
    <tableColumn id="3" xr3:uid="{6DE7EF0C-8CD5-4A64-A85E-25CCCEB7DFFC}" name="PERSONEN_ZU_FIRMA Company ACTIVE = 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D8D39-8EA4-4B6D-888C-7F8A5284FDC5}" name="Tabelle8" displayName="Tabelle8" ref="A12:D15" totalsRowCount="1" headerRowDxfId="34" dataDxfId="35">
  <autoFilter ref="A12:D14" xr:uid="{0E227976-B797-44C3-8B07-D17BB3ED88ED}"/>
  <tableColumns count="4">
    <tableColumn id="1" xr3:uid="{7AB86651-F4FD-41D1-80E6-825AED7BCDA8}" name="Personengruppe" totalsRowLabel="SUMME" dataDxfId="39" totalsRowDxfId="33"/>
    <tableColumn id="2" xr3:uid="{710BE0F5-5985-4D3C-8AA4-03956705DCE3}" name="BSI_X_EXT_JOIN.ACTIVE = 1" totalsRowFunction="sum" dataDxfId="38" totalsRowDxfId="32"/>
    <tableColumn id="3" xr3:uid="{0AD45C12-ADEB-4A09-94EE-25AC962ED7E9}" name="BSI_PERSON.IS_ACTIVE = 1" totalsRowFunction="sum" dataDxfId="37" totalsRowDxfId="31"/>
    <tableColumn id="4" xr3:uid="{C10A334C-01BA-44A9-9186-A93E2C4DB8BD}" name="DELTA" dataDxfId="36" totalsRowDxfId="30">
      <calculatedColumnFormula>+C13-B13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137BC6-BDC4-4B2C-AF39-CD34278A5641}" name="Tabelle9" displayName="Tabelle9" ref="A18:D21" totalsRowCount="1" headerRowDxfId="24" dataDxfId="25">
  <autoFilter ref="A18:D20" xr:uid="{745F8619-3630-405F-A387-9CC0542E9002}"/>
  <tableColumns count="4">
    <tableColumn id="1" xr3:uid="{4EF3242F-3535-4651-8B5C-62F85D54908C}" name="Personengruppe" totalsRowLabel="SUMME" dataDxfId="29" totalsRowDxfId="23"/>
    <tableColumn id="2" xr3:uid="{3BBD3510-BD4B-4C69-887D-75125FB69234}" name="BSI_X_EXT_JOIN.ACTIVE = 1" totalsRowFunction="sum" dataDxfId="28" totalsRowDxfId="22"/>
    <tableColumn id="3" xr3:uid="{2DFAAC0C-95B9-4A4B-9B37-ECF08ED5A475}" name="BSI_PERSON.IS_ACTIVE = 1" totalsRowFunction="sum" dataDxfId="27" totalsRowDxfId="21"/>
    <tableColumn id="4" xr3:uid="{0FA768EB-949E-4CB3-9A97-6D98B5D5DFCB}" name="DELTA" dataDxfId="26" totalsRowDxfId="20">
      <calculatedColumnFormula>+C19-B19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F5CE72-0D12-4114-ACE0-70F3441E6E0E}" name="Tabelle811" displayName="Tabelle811" ref="A26:D29" totalsRowCount="1" headerRowDxfId="19" dataDxfId="18">
  <autoFilter ref="A26:D28" xr:uid="{71E73DE8-EE79-4FED-AF22-9BADACCC2066}"/>
  <tableColumns count="4">
    <tableColumn id="1" xr3:uid="{9812FBC4-7551-40D4-AE42-D0648AFB5919}" name="Personengruppe" totalsRowLabel="SUMME" dataDxfId="17" totalsRowDxfId="3"/>
    <tableColumn id="2" xr3:uid="{E2FBEC66-2B50-4667-85B6-708C68D03C68}" name="BSI_X_EXT_JOIN.ACTIVE = 1" totalsRowFunction="sum" dataDxfId="16" totalsRowDxfId="2"/>
    <tableColumn id="3" xr3:uid="{33D0759E-AFD1-4AC8-820B-3B0BA9EB12F3}" name="BSI_PERSON.IS_ACTIVE = 1" totalsRowFunction="sum" dataDxfId="15" totalsRowDxfId="1"/>
    <tableColumn id="4" xr3:uid="{54B15F8A-7AF2-4A6C-AF18-DFBE0FEAC45D}" name="DELTA" dataDxfId="14" totalsRowDxfId="0">
      <calculatedColumnFormula>+C27-B27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65C08A9-C478-4ED4-A3AC-9515BAD726C5}" name="Tabelle912" displayName="Tabelle912" ref="A32:D35" totalsRowCount="1" headerRowDxfId="13" dataDxfId="12">
  <autoFilter ref="A32:D34" xr:uid="{89AA698F-EDFD-4F2C-975F-FBEA8BE42A8E}"/>
  <tableColumns count="4">
    <tableColumn id="1" xr3:uid="{9458311B-B65D-4E76-A7EE-BF6C72B8D152}" name="Personengruppe" totalsRowLabel="SUMME" dataDxfId="11" totalsRowDxfId="7"/>
    <tableColumn id="2" xr3:uid="{F8405046-C8FE-4F78-89AE-9C723131E4B6}" name="BSI_X_EXT_JOIN.ACTIVE = 1" totalsRowFunction="sum" dataDxfId="10" totalsRowDxfId="6"/>
    <tableColumn id="3" xr3:uid="{7F5040AC-D26E-4051-B177-61104DC44C09}" name="BSI_PERSON.IS_ACTIVE = 1" totalsRowFunction="sum" dataDxfId="9" totalsRowDxfId="5"/>
    <tableColumn id="4" xr3:uid="{6D1B0CC3-A3B0-4CC0-AB26-08907B922B1A}" name="DELTA" dataDxfId="8" totalsRowDxfId="4">
      <calculatedColumnFormula>+C33-B33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188D95-E3E8-4497-A013-DC0A5D1217C2}" name="Tabelle12" displayName="Tabelle12" ref="A38:C40" totalsRowShown="0">
  <autoFilter ref="A38:C40" xr:uid="{2A226A5B-3D40-4B8E-83E0-DCB77F9746B7}"/>
  <tableColumns count="3">
    <tableColumn id="1" xr3:uid="{B8C70BB9-E179-4890-A7D0-73B4E2A7CFD0}" name="Summe Personen"/>
    <tableColumn id="2" xr3:uid="{70D3B19C-7313-4645-851D-DF5B7169875A}" name="BSI_X_EXT_JOIN.ACTIVE = 1">
      <calculatedColumnFormula>+B12-B26</calculatedColumnFormula>
    </tableColumn>
    <tableColumn id="3" xr3:uid="{A8D5EE3A-5979-441C-A726-273427B18A03}" name="BSI_PERSON.IS_ACTIVE = 1">
      <calculatedColumnFormula>+C12-C26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EA5E6E-7D6C-4418-A8E0-7DE06CCF5401}" name="Tabelle13" displayName="Tabelle13" ref="A43:C45" totalsRowShown="0">
  <autoFilter ref="A43:C45" xr:uid="{28F72CC6-736E-4EF0-BBC1-3D3B3B86ED39}"/>
  <tableColumns count="3">
    <tableColumn id="1" xr3:uid="{F99B628E-2C41-4DBD-BB29-D7F13810C771}" name="Summe Personen"/>
    <tableColumn id="2" xr3:uid="{D7D164B5-2456-4106-8E1F-36C38F8AE370}" name="BSI_X_EXT_JOIN.ACTIVE = 1">
      <calculatedColumnFormula>+B18-B32</calculatedColumnFormula>
    </tableColumn>
    <tableColumn id="3" xr3:uid="{8AFFA44F-73BF-4A9E-9B5A-AFDFE1AE3F70}" name="BSI_PERSON.IS_ACTIVE = 1">
      <calculatedColumnFormula>+C18-C32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baseColWidth="10" defaultColWidth="9.140625" defaultRowHeight="15" x14ac:dyDescent="0.25"/>
  <cols>
    <col min="1" max="1" width="27.42578125" customWidth="1"/>
    <col min="2" max="2" width="27" customWidth="1"/>
    <col min="3" max="3" width="26.28515625" customWidth="1"/>
    <col min="4" max="4" width="10.140625" customWidth="1"/>
    <col min="5" max="5" width="22.7109375" customWidth="1"/>
  </cols>
  <sheetData>
    <row r="1" spans="1:5" x14ac:dyDescent="0.25">
      <c r="A1" s="1" t="s">
        <v>0</v>
      </c>
    </row>
    <row r="2" spans="1:5" x14ac:dyDescent="0.25">
      <c r="A2" s="1"/>
    </row>
    <row r="3" spans="1:5" s="3" customFormat="1" ht="30" x14ac:dyDescent="0.25">
      <c r="A3" s="4" t="s">
        <v>1</v>
      </c>
      <c r="B3" s="4" t="s">
        <v>5</v>
      </c>
      <c r="C3" s="4" t="s">
        <v>4</v>
      </c>
    </row>
    <row r="4" spans="1:5" x14ac:dyDescent="0.25">
      <c r="A4" s="2" t="s">
        <v>2</v>
      </c>
      <c r="B4" s="2"/>
    </row>
    <row r="5" spans="1:5" x14ac:dyDescent="0.25">
      <c r="A5">
        <v>131309</v>
      </c>
      <c r="B5">
        <v>374824</v>
      </c>
      <c r="C5">
        <v>0</v>
      </c>
    </row>
    <row r="6" spans="1:5" x14ac:dyDescent="0.25">
      <c r="A6" s="2" t="s">
        <v>3</v>
      </c>
      <c r="B6" s="2"/>
    </row>
    <row r="7" spans="1:5" x14ac:dyDescent="0.25">
      <c r="A7">
        <v>131309</v>
      </c>
      <c r="B7">
        <v>370496</v>
      </c>
      <c r="C7">
        <v>0</v>
      </c>
    </row>
    <row r="10" spans="1:5" x14ac:dyDescent="0.25">
      <c r="A10" s="1" t="s">
        <v>15</v>
      </c>
    </row>
    <row r="11" spans="1:5" x14ac:dyDescent="0.25">
      <c r="A11" s="4" t="s">
        <v>11</v>
      </c>
    </row>
    <row r="12" spans="1:5" x14ac:dyDescent="0.25">
      <c r="A12" s="3" t="s">
        <v>14</v>
      </c>
      <c r="B12" s="5" t="s">
        <v>7</v>
      </c>
      <c r="C12" s="5" t="s">
        <v>8</v>
      </c>
      <c r="D12" s="5" t="s">
        <v>6</v>
      </c>
      <c r="E12" s="5"/>
    </row>
    <row r="13" spans="1:5" ht="45" x14ac:dyDescent="0.25">
      <c r="A13" s="3" t="s">
        <v>9</v>
      </c>
      <c r="B13" s="5">
        <v>408796</v>
      </c>
      <c r="C13" s="5">
        <v>418639</v>
      </c>
      <c r="D13" s="5">
        <f>+C13-B13</f>
        <v>9843</v>
      </c>
      <c r="E13" s="5"/>
    </row>
    <row r="14" spans="1:5" ht="45" x14ac:dyDescent="0.25">
      <c r="A14" s="3" t="s">
        <v>10</v>
      </c>
      <c r="B14" s="5">
        <v>374880</v>
      </c>
      <c r="C14" s="5">
        <v>374825</v>
      </c>
      <c r="D14" s="5">
        <f>+C14-B14</f>
        <v>-55</v>
      </c>
      <c r="E14" s="5"/>
    </row>
    <row r="15" spans="1:5" x14ac:dyDescent="0.25">
      <c r="A15" s="3" t="s">
        <v>13</v>
      </c>
      <c r="B15" s="5">
        <f>SUBTOTAL(109,Tabelle8[BSI_X_EXT_JOIN.ACTIVE = 1])</f>
        <v>783676</v>
      </c>
      <c r="C15" s="5">
        <f>SUBTOTAL(109,Tabelle8[BSI_PERSON.IS_ACTIVE = 1])</f>
        <v>793464</v>
      </c>
      <c r="D15" s="5"/>
      <c r="E15" s="5"/>
    </row>
    <row r="16" spans="1:5" x14ac:dyDescent="0.25">
      <c r="A16" s="3"/>
      <c r="B16" s="5"/>
      <c r="C16" s="5"/>
      <c r="D16" s="5"/>
      <c r="E16" s="5"/>
    </row>
    <row r="17" spans="1:5" x14ac:dyDescent="0.25">
      <c r="A17" s="4" t="s">
        <v>12</v>
      </c>
      <c r="B17" s="5"/>
      <c r="C17" s="5"/>
      <c r="D17" s="5"/>
      <c r="E17" s="5"/>
    </row>
    <row r="18" spans="1:5" x14ac:dyDescent="0.25">
      <c r="A18" s="3" t="s">
        <v>14</v>
      </c>
      <c r="B18" s="5" t="s">
        <v>7</v>
      </c>
      <c r="C18" s="5" t="s">
        <v>8</v>
      </c>
      <c r="D18" s="5" t="s">
        <v>6</v>
      </c>
      <c r="E18" s="5"/>
    </row>
    <row r="19" spans="1:5" ht="45" x14ac:dyDescent="0.25">
      <c r="A19" s="3" t="s">
        <v>9</v>
      </c>
      <c r="B19" s="5">
        <v>427497</v>
      </c>
      <c r="C19" s="5">
        <v>437412</v>
      </c>
      <c r="D19" s="5">
        <f>+C19-B19</f>
        <v>9915</v>
      </c>
      <c r="E19" s="5"/>
    </row>
    <row r="20" spans="1:5" ht="45" x14ac:dyDescent="0.25">
      <c r="A20" s="3" t="s">
        <v>10</v>
      </c>
      <c r="B20" s="5">
        <v>370569</v>
      </c>
      <c r="C20" s="5">
        <v>370460</v>
      </c>
      <c r="D20" s="5">
        <f>+C20-B20</f>
        <v>-109</v>
      </c>
      <c r="E20" s="5"/>
    </row>
    <row r="21" spans="1:5" x14ac:dyDescent="0.25">
      <c r="A21" s="3" t="s">
        <v>13</v>
      </c>
      <c r="B21" s="5">
        <f>SUBTOTAL(109,Tabelle9[BSI_X_EXT_JOIN.ACTIVE = 1])</f>
        <v>798066</v>
      </c>
      <c r="C21" s="5">
        <f>SUBTOTAL(109,Tabelle9[BSI_PERSON.IS_ACTIVE = 1])</f>
        <v>807872</v>
      </c>
      <c r="D21" s="5"/>
    </row>
    <row r="24" spans="1:5" x14ac:dyDescent="0.25">
      <c r="A24" s="1" t="s">
        <v>16</v>
      </c>
    </row>
    <row r="25" spans="1:5" x14ac:dyDescent="0.25">
      <c r="A25" s="4" t="s">
        <v>11</v>
      </c>
    </row>
    <row r="26" spans="1:5" x14ac:dyDescent="0.25">
      <c r="A26" s="3" t="s">
        <v>14</v>
      </c>
      <c r="B26" s="5" t="s">
        <v>7</v>
      </c>
      <c r="C26" s="5" t="s">
        <v>8</v>
      </c>
      <c r="D26" s="5" t="s">
        <v>6</v>
      </c>
    </row>
    <row r="27" spans="1:5" ht="45" x14ac:dyDescent="0.25">
      <c r="A27" s="3" t="s">
        <v>9</v>
      </c>
      <c r="B27" s="5">
        <v>373431</v>
      </c>
      <c r="C27" s="5">
        <v>381912</v>
      </c>
      <c r="D27" s="5">
        <f>+C27-B27</f>
        <v>8481</v>
      </c>
    </row>
    <row r="28" spans="1:5" ht="45" x14ac:dyDescent="0.25">
      <c r="A28" s="3" t="s">
        <v>10</v>
      </c>
      <c r="B28" s="5">
        <v>333115</v>
      </c>
      <c r="C28" s="5">
        <v>333068</v>
      </c>
      <c r="D28" s="5">
        <f>+C28-B28</f>
        <v>-47</v>
      </c>
    </row>
    <row r="29" spans="1:5" x14ac:dyDescent="0.25">
      <c r="A29" s="3" t="s">
        <v>13</v>
      </c>
      <c r="B29" s="5">
        <f>SUBTOTAL(109,Tabelle811[BSI_X_EXT_JOIN.ACTIVE = 1])</f>
        <v>706546</v>
      </c>
      <c r="C29" s="5">
        <f>SUBTOTAL(109,Tabelle811[BSI_PERSON.IS_ACTIVE = 1])</f>
        <v>714980</v>
      </c>
      <c r="D29" s="5"/>
    </row>
    <row r="30" spans="1:5" x14ac:dyDescent="0.25">
      <c r="A30" s="3"/>
      <c r="B30" s="5"/>
      <c r="C30" s="5"/>
      <c r="D30" s="5"/>
    </row>
    <row r="31" spans="1:5" x14ac:dyDescent="0.25">
      <c r="A31" s="4" t="s">
        <v>12</v>
      </c>
      <c r="B31" s="5"/>
      <c r="C31" s="5"/>
      <c r="D31" s="5"/>
    </row>
    <row r="32" spans="1:5" x14ac:dyDescent="0.25">
      <c r="A32" s="3" t="s">
        <v>14</v>
      </c>
      <c r="B32" s="5" t="s">
        <v>7</v>
      </c>
      <c r="C32" s="5" t="s">
        <v>8</v>
      </c>
      <c r="D32" s="5" t="s">
        <v>6</v>
      </c>
    </row>
    <row r="33" spans="1:4" ht="45" x14ac:dyDescent="0.25">
      <c r="A33" s="3" t="s">
        <v>9</v>
      </c>
      <c r="B33" s="5">
        <v>382168</v>
      </c>
      <c r="C33" s="5">
        <v>390510</v>
      </c>
      <c r="D33" s="5">
        <f>+C33-B33</f>
        <v>8342</v>
      </c>
    </row>
    <row r="34" spans="1:4" ht="45" x14ac:dyDescent="0.25">
      <c r="A34" s="3" t="s">
        <v>10</v>
      </c>
      <c r="B34" s="5">
        <v>323626</v>
      </c>
      <c r="C34" s="5">
        <v>323724</v>
      </c>
      <c r="D34" s="5">
        <f>+C34-B34</f>
        <v>98</v>
      </c>
    </row>
    <row r="35" spans="1:4" x14ac:dyDescent="0.25">
      <c r="A35" s="3" t="s">
        <v>13</v>
      </c>
      <c r="B35" s="5">
        <f>SUBTOTAL(109,Tabelle912[BSI_X_EXT_JOIN.ACTIVE = 1])</f>
        <v>705794</v>
      </c>
      <c r="C35" s="5">
        <f>SUBTOTAL(109,Tabelle912[BSI_PERSON.IS_ACTIVE = 1])</f>
        <v>714234</v>
      </c>
      <c r="D35" s="5"/>
    </row>
    <row r="36" spans="1:4" x14ac:dyDescent="0.25">
      <c r="A36" s="3"/>
      <c r="B36" s="5"/>
      <c r="C36" s="5"/>
      <c r="D36" s="5"/>
    </row>
    <row r="37" spans="1:4" x14ac:dyDescent="0.25">
      <c r="A37" s="4" t="s">
        <v>2</v>
      </c>
      <c r="B37" s="5"/>
      <c r="C37" s="5"/>
      <c r="D37" s="5"/>
    </row>
    <row r="38" spans="1:4" x14ac:dyDescent="0.25">
      <c r="A38" t="s">
        <v>17</v>
      </c>
      <c r="B38" t="s">
        <v>7</v>
      </c>
      <c r="C38" t="s">
        <v>8</v>
      </c>
      <c r="D38" s="5"/>
    </row>
    <row r="39" spans="1:4" x14ac:dyDescent="0.25">
      <c r="A39" t="s">
        <v>18</v>
      </c>
      <c r="B39">
        <f>+B14-B28</f>
        <v>41765</v>
      </c>
      <c r="C39">
        <f>+C14-C28</f>
        <v>41757</v>
      </c>
      <c r="D39" s="5"/>
    </row>
    <row r="40" spans="1:4" x14ac:dyDescent="0.25">
      <c r="A40" t="s">
        <v>19</v>
      </c>
      <c r="B40">
        <f>+B13-B27</f>
        <v>35365</v>
      </c>
      <c r="C40">
        <f>+C13-C27</f>
        <v>36727</v>
      </c>
      <c r="D40" s="5"/>
    </row>
    <row r="41" spans="1:4" x14ac:dyDescent="0.25">
      <c r="D41" s="5"/>
    </row>
    <row r="42" spans="1:4" x14ac:dyDescent="0.25">
      <c r="A42" s="1" t="s">
        <v>3</v>
      </c>
    </row>
    <row r="43" spans="1:4" x14ac:dyDescent="0.25">
      <c r="A43" t="s">
        <v>17</v>
      </c>
      <c r="B43" t="s">
        <v>7</v>
      </c>
      <c r="C43" t="s">
        <v>8</v>
      </c>
    </row>
    <row r="44" spans="1:4" x14ac:dyDescent="0.25">
      <c r="A44" t="s">
        <v>18</v>
      </c>
      <c r="B44">
        <f>+B20-B34</f>
        <v>46943</v>
      </c>
      <c r="C44">
        <f>+C20-C34</f>
        <v>46736</v>
      </c>
    </row>
    <row r="45" spans="1:4" x14ac:dyDescent="0.25">
      <c r="A45" t="s">
        <v>19</v>
      </c>
      <c r="B45">
        <f>+B19-B33</f>
        <v>45329</v>
      </c>
      <c r="C45">
        <f>+C19-C33</f>
        <v>46902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2019-11-19T11:23:10Z</dcterms:modified>
</cp:coreProperties>
</file>