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7422aedecb047ff3/桌面/"/>
    </mc:Choice>
  </mc:AlternateContent>
  <xr:revisionPtr revIDLastSave="285" documentId="11_AD4DA82427541F7ACA7EB874C80E02626AE8DE08" xr6:coauthVersionLast="47" xr6:coauthVersionMax="47" xr10:uidLastSave="{30296842-B2FC-4DAA-8668-582A52D59832}"/>
  <bookViews>
    <workbookView xWindow="3984" yWindow="3612" windowWidth="30948" windowHeight="18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P2" i="1"/>
  <c r="O2" i="1"/>
  <c r="N2" i="1"/>
  <c r="K2" i="1"/>
  <c r="J2" i="1"/>
  <c r="K3" i="1"/>
  <c r="K4" i="1"/>
  <c r="O4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V2" i="1"/>
  <c r="T2" i="1"/>
  <c r="U2" i="1" s="1"/>
  <c r="W2" i="1" s="1"/>
  <c r="V3" i="1"/>
  <c r="M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2" i="1"/>
  <c r="H2" i="1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S2" i="1" s="1"/>
  <c r="B11" i="1"/>
  <c r="C11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2" i="1"/>
  <c r="F2" i="1" s="1"/>
  <c r="B10" i="1"/>
  <c r="C10" i="1"/>
  <c r="C3" i="1"/>
  <c r="C4" i="1"/>
  <c r="C5" i="1"/>
  <c r="C6" i="1"/>
  <c r="C7" i="1"/>
  <c r="C8" i="1"/>
  <c r="C9" i="1"/>
  <c r="C12" i="1"/>
  <c r="C13" i="1"/>
  <c r="C14" i="1"/>
  <c r="C15" i="1"/>
  <c r="C16" i="1"/>
  <c r="C17" i="1"/>
  <c r="C2" i="1"/>
  <c r="B4" i="1"/>
  <c r="B5" i="1"/>
  <c r="B6" i="1"/>
  <c r="B7" i="1"/>
  <c r="B8" i="1"/>
  <c r="B9" i="1"/>
  <c r="B12" i="1"/>
  <c r="B13" i="1"/>
  <c r="B14" i="1"/>
  <c r="B15" i="1"/>
  <c r="B16" i="1"/>
  <c r="B17" i="1"/>
  <c r="B3" i="1"/>
  <c r="O16" i="1" l="1"/>
  <c r="W3" i="1"/>
  <c r="O11" i="1"/>
  <c r="O9" i="1"/>
  <c r="O8" i="1"/>
  <c r="O7" i="1"/>
  <c r="O3" i="1"/>
  <c r="O14" i="1"/>
  <c r="O13" i="1"/>
  <c r="O10" i="1"/>
  <c r="O17" i="1"/>
  <c r="O15" i="1"/>
  <c r="O6" i="1"/>
  <c r="O12" i="1"/>
  <c r="O5" i="1"/>
  <c r="W11" i="1"/>
  <c r="W14" i="1"/>
  <c r="W13" i="1"/>
  <c r="W12" i="1"/>
  <c r="W10" i="1"/>
  <c r="W16" i="1"/>
  <c r="W8" i="1"/>
  <c r="W7" i="1"/>
  <c r="W15" i="1"/>
  <c r="W9" i="1"/>
  <c r="W4" i="1"/>
  <c r="W6" i="1"/>
  <c r="W5" i="1"/>
  <c r="W17" i="1"/>
</calcChain>
</file>

<file path=xl/sharedStrings.xml><?xml version="1.0" encoding="utf-8"?>
<sst xmlns="http://schemas.openxmlformats.org/spreadsheetml/2006/main" count="23" uniqueCount="21">
  <si>
    <t>v(km/h)</t>
    <phoneticPr fontId="1" type="noConversion"/>
  </si>
  <si>
    <t>v(m/s)</t>
    <phoneticPr fontId="1" type="noConversion"/>
  </si>
  <si>
    <t>E_K</t>
    <phoneticPr fontId="1" type="noConversion"/>
  </si>
  <si>
    <t>traction (kn)</t>
    <phoneticPr fontId="1" type="noConversion"/>
  </si>
  <si>
    <t>unit traction</t>
    <phoneticPr fontId="1" type="noConversion"/>
  </si>
  <si>
    <t>traction (kn)*2</t>
    <phoneticPr fontId="1" type="noConversion"/>
  </si>
  <si>
    <t>brakelm/kn)</t>
    <phoneticPr fontId="1" type="noConversion"/>
  </si>
  <si>
    <t>brakelm/kn)*2</t>
    <phoneticPr fontId="1" type="noConversion"/>
  </si>
  <si>
    <t>unit brake</t>
    <phoneticPr fontId="1" type="noConversion"/>
  </si>
  <si>
    <t>unit basic resist</t>
    <phoneticPr fontId="1" type="noConversion"/>
  </si>
  <si>
    <t>unit basic resist（机车1）</t>
    <phoneticPr fontId="1" type="noConversion"/>
  </si>
  <si>
    <t>unit basic resist（机车2）</t>
    <phoneticPr fontId="1" type="noConversion"/>
  </si>
  <si>
    <t>8k黏着系数</t>
    <phoneticPr fontId="1" type="noConversion"/>
  </si>
  <si>
    <t>黏着牵引力</t>
    <phoneticPr fontId="1" type="noConversion"/>
  </si>
  <si>
    <t>机车换算闸瓦压力</t>
    <phoneticPr fontId="1" type="noConversion"/>
  </si>
  <si>
    <t>车辆闸瓦压力（600）</t>
    <phoneticPr fontId="1" type="noConversion"/>
  </si>
  <si>
    <t>摩擦系数</t>
    <phoneticPr fontId="1" type="noConversion"/>
  </si>
  <si>
    <t>机车闸瓦压力</t>
    <phoneticPr fontId="1" type="noConversion"/>
  </si>
  <si>
    <t>车辆闸瓦压力</t>
    <phoneticPr fontId="1" type="noConversion"/>
  </si>
  <si>
    <t>B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</si>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</sst>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2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abSelected="1" topLeftCell="C1" workbookViewId="0">
      <selection activeCell="T36" sqref="T36"/>
    </sheetView>
  </sheetViews>
  <sheetFormatPr defaultRowHeight="13.8" x14ac:dyDescent="0.25"/>
  <cols>
    <col min="1" max="3" width="8.88671875" style="1"/>
    <col min="4" max="4" width="14" style="1" hidden="1" customWidth="1"/>
    <col min="5" max="5" width="14" style="1" customWidth="1"/>
    <col min="6" max="6" width="12.77734375" style="1" bestFit="1" customWidth="1"/>
    <col min="7" max="15" width="12.77734375" customWidth="1"/>
    <col min="16" max="16" width="12.77734375" style="1" customWidth="1"/>
    <col min="18" max="18" width="13.77734375" bestFit="1" customWidth="1"/>
    <col min="19" max="19" width="12.77734375" style="1" bestFit="1" customWidth="1"/>
    <col min="20" max="22" width="24.88671875" bestFit="1" customWidth="1"/>
    <col min="23" max="23" width="8.88671875" style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t="s">
        <v>12</v>
      </c>
      <c r="H1" t="s">
        <v>13</v>
      </c>
      <c r="I1" t="s">
        <v>14</v>
      </c>
      <c r="J1" t="s">
        <v>16</v>
      </c>
      <c r="K1" t="s">
        <v>17</v>
      </c>
      <c r="L1" t="s">
        <v>15</v>
      </c>
      <c r="M1" t="s">
        <v>16</v>
      </c>
      <c r="N1" t="s">
        <v>18</v>
      </c>
      <c r="O1" t="s">
        <v>19</v>
      </c>
      <c r="P1" s="1" t="s">
        <v>20</v>
      </c>
      <c r="Q1" t="s">
        <v>6</v>
      </c>
      <c r="R1" t="s">
        <v>7</v>
      </c>
      <c r="S1" s="1" t="s">
        <v>8</v>
      </c>
      <c r="T1" t="s">
        <v>10</v>
      </c>
      <c r="U1" t="s">
        <v>11</v>
      </c>
      <c r="V1" t="s">
        <v>11</v>
      </c>
      <c r="W1" s="1" t="s">
        <v>9</v>
      </c>
    </row>
    <row r="2" spans="1:23" x14ac:dyDescent="0.25">
      <c r="A2" s="1">
        <v>0</v>
      </c>
      <c r="B2" s="1">
        <v>0</v>
      </c>
      <c r="C2" s="1">
        <f>A2^2</f>
        <v>0</v>
      </c>
      <c r="D2" s="1">
        <v>760</v>
      </c>
      <c r="E2" s="1">
        <f>D2*2</f>
        <v>1520</v>
      </c>
      <c r="F2" s="1">
        <f>E2/((23.6+56.4)*25+200*2)</f>
        <v>0.6333333333333333</v>
      </c>
      <c r="G2">
        <f>0.38*((10+0.11*A2)/(10+0.2*A2))</f>
        <v>0.38</v>
      </c>
      <c r="H2">
        <f>G2*200*9.81</f>
        <v>745.56000000000006</v>
      </c>
      <c r="I2">
        <v>580</v>
      </c>
      <c r="J2">
        <f>0.307*((2*A2+150)/(3*A2+150))</f>
        <v>0.307</v>
      </c>
      <c r="K2">
        <f>I2*2*J2</f>
        <v>356.12</v>
      </c>
      <c r="L2">
        <v>195</v>
      </c>
      <c r="M2">
        <f>0.378*((2*A2+150)/(3*A2+150))</f>
        <v>0.378</v>
      </c>
      <c r="N2">
        <f>L2*M2*25</f>
        <v>1842.7499999999998</v>
      </c>
      <c r="O2">
        <f>(K2+N2)</f>
        <v>2198.87</v>
      </c>
      <c r="P2" s="1">
        <f>(O2*10^3/((200*2+(23.6+56.4)*25)*9.81))</f>
        <v>93.394070676180775</v>
      </c>
      <c r="Q2">
        <v>0</v>
      </c>
      <c r="R2">
        <f>Q2*2</f>
        <v>0</v>
      </c>
      <c r="S2" s="1">
        <f>R2/((23.6+56.4)*25+200*2)</f>
        <v>0</v>
      </c>
      <c r="T2">
        <f>1.2+0.0065*A2+0.000279*A2^2</f>
        <v>1.2</v>
      </c>
      <c r="U2">
        <f>T2*2</f>
        <v>2.4</v>
      </c>
      <c r="V2">
        <f>0.92+0.0048*A2+0.000125*A2^2</f>
        <v>0.92</v>
      </c>
      <c r="W2" s="1">
        <f>U2+V2</f>
        <v>3.32</v>
      </c>
    </row>
    <row r="3" spans="1:23" x14ac:dyDescent="0.25">
      <c r="A3" s="1">
        <v>5</v>
      </c>
      <c r="B3" s="1">
        <f>A3/3.6</f>
        <v>1.3888888888888888</v>
      </c>
      <c r="C3" s="1">
        <f t="shared" ref="C3:C17" si="0">A3^2</f>
        <v>25</v>
      </c>
      <c r="D3" s="1">
        <v>760</v>
      </c>
      <c r="E3" s="1">
        <f t="shared" ref="E3:E17" si="1">D3*2</f>
        <v>1520</v>
      </c>
      <c r="F3" s="1">
        <f t="shared" ref="F3:F17" si="2">E3/((23.6+56.4)*25+200*2)</f>
        <v>0.6333333333333333</v>
      </c>
      <c r="G3">
        <f t="shared" ref="G3:G17" si="3">0.38*((10+0.11*A3)/(10+0.2*A3))</f>
        <v>0.36445454545454548</v>
      </c>
      <c r="H3">
        <f t="shared" ref="H3:H17" si="4">G3*200*9.81</f>
        <v>715.05981818181817</v>
      </c>
      <c r="I3">
        <v>580</v>
      </c>
      <c r="J3">
        <f>0.307*((2*A3+150)/(3*A3+150))</f>
        <v>0.29769696969696968</v>
      </c>
      <c r="K3">
        <f t="shared" ref="K3:K17" si="5">I3*2*J3</f>
        <v>345.32848484848483</v>
      </c>
      <c r="L3">
        <v>195</v>
      </c>
      <c r="M3">
        <f t="shared" ref="M3:M17" si="6">0.378*((2*A3+150)/(3*A3+150))</f>
        <v>0.36654545454545456</v>
      </c>
      <c r="N3">
        <f t="shared" ref="N3:N17" si="7">L3*M3*25</f>
        <v>1786.909090909091</v>
      </c>
      <c r="O3">
        <f t="shared" ref="O3:O17" si="8">(K3+N3)</f>
        <v>2132.237575757576</v>
      </c>
      <c r="P3" s="1">
        <f t="shared" ref="P3:P17" si="9">(O3*10^3/((200*2+(23.6+56.4)*25)*9.81))</f>
        <v>90.563947322357123</v>
      </c>
      <c r="T3">
        <f>1.2+0.0065*A3+0.000279*A3^2</f>
        <v>1.2394749999999999</v>
      </c>
      <c r="U3">
        <f>T3*2</f>
        <v>2.4789499999999998</v>
      </c>
      <c r="V3">
        <f>0.92+0.0048*A3+0.000125*A3^2</f>
        <v>0.94712500000000011</v>
      </c>
      <c r="W3" s="1">
        <f>U3+V3</f>
        <v>3.426075</v>
      </c>
    </row>
    <row r="4" spans="1:23" x14ac:dyDescent="0.25">
      <c r="A4" s="1">
        <v>10</v>
      </c>
      <c r="B4" s="1">
        <f t="shared" ref="B4:B17" si="10">A4/3.6</f>
        <v>2.7777777777777777</v>
      </c>
      <c r="C4" s="1">
        <f t="shared" si="0"/>
        <v>100</v>
      </c>
      <c r="D4" s="1">
        <v>742</v>
      </c>
      <c r="E4" s="1">
        <f t="shared" si="1"/>
        <v>1484</v>
      </c>
      <c r="F4" s="1">
        <f t="shared" si="2"/>
        <v>0.61833333333333329</v>
      </c>
      <c r="G4">
        <f t="shared" si="3"/>
        <v>0.35149999999999998</v>
      </c>
      <c r="H4">
        <f>G4*200*9.81</f>
        <v>689.64300000000003</v>
      </c>
      <c r="I4">
        <v>580</v>
      </c>
      <c r="J4">
        <f t="shared" ref="J4:J17" si="11">0.307*((2*A4+150)/(3*A4+150))</f>
        <v>0.28994444444444445</v>
      </c>
      <c r="K4">
        <f t="shared" si="5"/>
        <v>336.33555555555557</v>
      </c>
      <c r="L4">
        <v>195</v>
      </c>
      <c r="M4">
        <f t="shared" si="6"/>
        <v>0.35699999999999998</v>
      </c>
      <c r="N4">
        <f t="shared" si="7"/>
        <v>1740.3749999999998</v>
      </c>
      <c r="O4">
        <f>(K4+N4)</f>
        <v>2076.7105555555554</v>
      </c>
      <c r="P4" s="1">
        <f t="shared" si="9"/>
        <v>88.205511194170725</v>
      </c>
      <c r="Q4">
        <v>510</v>
      </c>
      <c r="R4">
        <f t="shared" ref="R3:R17" si="12">Q4*2</f>
        <v>1020</v>
      </c>
      <c r="S4" s="1">
        <f>R4/((23.6+56.4)*25+200*2)</f>
        <v>0.42499999999999999</v>
      </c>
      <c r="T4">
        <f>1.2+0.0065*A4+0.000279*A4^2</f>
        <v>1.2928999999999999</v>
      </c>
      <c r="U4">
        <f t="shared" ref="U4:U17" si="13">T4*2</f>
        <v>2.5857999999999999</v>
      </c>
      <c r="V4">
        <f>0.92+0.0048*A4+0.000125*A4^2</f>
        <v>0.98050000000000004</v>
      </c>
      <c r="W4" s="1">
        <f t="shared" ref="W4:W17" si="14">U4+V4</f>
        <v>3.5663</v>
      </c>
    </row>
    <row r="5" spans="1:23" x14ac:dyDescent="0.25">
      <c r="A5" s="1">
        <v>20</v>
      </c>
      <c r="B5" s="1">
        <f t="shared" si="10"/>
        <v>5.5555555555555554</v>
      </c>
      <c r="C5" s="1">
        <f t="shared" si="0"/>
        <v>400</v>
      </c>
      <c r="D5" s="1">
        <v>706</v>
      </c>
      <c r="E5" s="1">
        <f t="shared" si="1"/>
        <v>1412</v>
      </c>
      <c r="F5" s="1">
        <f t="shared" si="2"/>
        <v>0.58833333333333337</v>
      </c>
      <c r="G5">
        <f t="shared" si="3"/>
        <v>0.33114285714285713</v>
      </c>
      <c r="H5">
        <f t="shared" si="4"/>
        <v>649.70228571428572</v>
      </c>
      <c r="I5">
        <v>580</v>
      </c>
      <c r="J5">
        <f t="shared" si="11"/>
        <v>0.27776190476190477</v>
      </c>
      <c r="K5">
        <f t="shared" si="5"/>
        <v>322.20380952380953</v>
      </c>
      <c r="L5">
        <v>195</v>
      </c>
      <c r="M5">
        <f t="shared" si="6"/>
        <v>0.34200000000000003</v>
      </c>
      <c r="N5">
        <f t="shared" si="7"/>
        <v>1667.2500000000002</v>
      </c>
      <c r="O5">
        <f t="shared" si="8"/>
        <v>1989.4538095238097</v>
      </c>
      <c r="P5" s="1">
        <f t="shared" si="9"/>
        <v>84.49939727844928</v>
      </c>
      <c r="Q5">
        <v>510</v>
      </c>
      <c r="R5">
        <f t="shared" si="12"/>
        <v>1020</v>
      </c>
      <c r="S5" s="1">
        <f t="shared" ref="S3:S17" si="15">R5/((23.6+56.4)*25+200*2)</f>
        <v>0.42499999999999999</v>
      </c>
      <c r="T5">
        <f>1.2+0.0065*A5+0.000279*A5^2</f>
        <v>1.4416</v>
      </c>
      <c r="U5">
        <f t="shared" si="13"/>
        <v>2.8832</v>
      </c>
      <c r="V5">
        <f>0.92+0.0048*A5+0.000125*A5^2</f>
        <v>1.0660000000000001</v>
      </c>
      <c r="W5" s="1">
        <f t="shared" si="14"/>
        <v>3.9492000000000003</v>
      </c>
    </row>
    <row r="6" spans="1:23" x14ac:dyDescent="0.25">
      <c r="A6" s="1">
        <v>30</v>
      </c>
      <c r="B6" s="1">
        <f t="shared" si="10"/>
        <v>8.3333333333333339</v>
      </c>
      <c r="C6" s="1">
        <f t="shared" si="0"/>
        <v>900</v>
      </c>
      <c r="D6" s="1">
        <v>670</v>
      </c>
      <c r="E6" s="1">
        <f t="shared" si="1"/>
        <v>1340</v>
      </c>
      <c r="F6" s="1">
        <f t="shared" si="2"/>
        <v>0.55833333333333335</v>
      </c>
      <c r="G6">
        <f t="shared" si="3"/>
        <v>0.31587500000000002</v>
      </c>
      <c r="H6">
        <f t="shared" si="4"/>
        <v>619.74675000000002</v>
      </c>
      <c r="I6">
        <v>580</v>
      </c>
      <c r="J6">
        <f t="shared" si="11"/>
        <v>0.268625</v>
      </c>
      <c r="K6">
        <f t="shared" si="5"/>
        <v>311.60500000000002</v>
      </c>
      <c r="L6">
        <v>195</v>
      </c>
      <c r="M6">
        <f t="shared" si="6"/>
        <v>0.33074999999999999</v>
      </c>
      <c r="N6">
        <f t="shared" si="7"/>
        <v>1612.40625</v>
      </c>
      <c r="O6">
        <f t="shared" si="8"/>
        <v>1924.01125</v>
      </c>
      <c r="P6" s="1">
        <f t="shared" si="9"/>
        <v>81.719811841658171</v>
      </c>
      <c r="Q6">
        <v>510</v>
      </c>
      <c r="R6">
        <f t="shared" si="12"/>
        <v>1020</v>
      </c>
      <c r="S6" s="1">
        <f t="shared" si="15"/>
        <v>0.42499999999999999</v>
      </c>
      <c r="T6">
        <f>1.2+0.0065*A6+0.000279*A6^2</f>
        <v>1.6461000000000001</v>
      </c>
      <c r="U6">
        <f t="shared" si="13"/>
        <v>3.2922000000000002</v>
      </c>
      <c r="V6">
        <f>0.92+0.0048*A6+0.000125*A6^2</f>
        <v>1.1765000000000001</v>
      </c>
      <c r="W6" s="1">
        <f t="shared" si="14"/>
        <v>4.4687000000000001</v>
      </c>
    </row>
    <row r="7" spans="1:23" x14ac:dyDescent="0.25">
      <c r="A7" s="1">
        <v>40</v>
      </c>
      <c r="B7" s="1">
        <f t="shared" si="10"/>
        <v>11.111111111111111</v>
      </c>
      <c r="C7" s="1">
        <f t="shared" si="0"/>
        <v>1600</v>
      </c>
      <c r="D7" s="1">
        <v>634</v>
      </c>
      <c r="E7" s="1">
        <f t="shared" si="1"/>
        <v>1268</v>
      </c>
      <c r="F7" s="1">
        <f t="shared" si="2"/>
        <v>0.52833333333333332</v>
      </c>
      <c r="G7">
        <f t="shared" si="3"/>
        <v>0.30400000000000005</v>
      </c>
      <c r="H7">
        <f t="shared" si="4"/>
        <v>596.44800000000009</v>
      </c>
      <c r="I7">
        <v>580</v>
      </c>
      <c r="J7">
        <f t="shared" si="11"/>
        <v>0.26151851851851854</v>
      </c>
      <c r="K7">
        <f t="shared" si="5"/>
        <v>303.36148148148152</v>
      </c>
      <c r="L7">
        <v>195</v>
      </c>
      <c r="M7">
        <f t="shared" si="6"/>
        <v>0.32200000000000001</v>
      </c>
      <c r="N7">
        <f t="shared" si="7"/>
        <v>1569.75</v>
      </c>
      <c r="O7">
        <f t="shared" si="8"/>
        <v>1873.1114814814814</v>
      </c>
      <c r="P7" s="1">
        <f t="shared" si="9"/>
        <v>79.557912057487314</v>
      </c>
      <c r="Q7">
        <v>510</v>
      </c>
      <c r="R7">
        <f t="shared" si="12"/>
        <v>1020</v>
      </c>
      <c r="S7" s="1">
        <f t="shared" si="15"/>
        <v>0.42499999999999999</v>
      </c>
      <c r="T7">
        <f>1.2+0.0065*A7+0.000279*A7^2</f>
        <v>1.9064000000000001</v>
      </c>
      <c r="U7">
        <f t="shared" si="13"/>
        <v>3.8128000000000002</v>
      </c>
      <c r="V7">
        <f>0.92+0.0048*A7+0.000125*A7^2</f>
        <v>1.3120000000000001</v>
      </c>
      <c r="W7" s="1">
        <f t="shared" si="14"/>
        <v>5.1248000000000005</v>
      </c>
    </row>
    <row r="8" spans="1:23" x14ac:dyDescent="0.25">
      <c r="A8" s="1">
        <v>50</v>
      </c>
      <c r="B8" s="1">
        <f t="shared" si="10"/>
        <v>13.888888888888889</v>
      </c>
      <c r="C8" s="1">
        <f t="shared" si="0"/>
        <v>2500</v>
      </c>
      <c r="D8" s="1">
        <v>599</v>
      </c>
      <c r="E8" s="1">
        <f t="shared" si="1"/>
        <v>1198</v>
      </c>
      <c r="F8" s="1">
        <f t="shared" si="2"/>
        <v>0.49916666666666665</v>
      </c>
      <c r="G8">
        <f t="shared" si="3"/>
        <v>0.29450000000000004</v>
      </c>
      <c r="H8">
        <f t="shared" si="4"/>
        <v>577.80900000000008</v>
      </c>
      <c r="I8">
        <v>580</v>
      </c>
      <c r="J8">
        <f t="shared" si="11"/>
        <v>0.25583333333333336</v>
      </c>
      <c r="K8">
        <f t="shared" si="5"/>
        <v>296.76666666666671</v>
      </c>
      <c r="L8">
        <v>195</v>
      </c>
      <c r="M8">
        <f t="shared" si="6"/>
        <v>0.315</v>
      </c>
      <c r="N8">
        <f t="shared" si="7"/>
        <v>1535.625</v>
      </c>
      <c r="O8">
        <f t="shared" si="8"/>
        <v>1832.3916666666667</v>
      </c>
      <c r="P8" s="1">
        <f t="shared" si="9"/>
        <v>77.828392230150641</v>
      </c>
      <c r="Q8">
        <v>510</v>
      </c>
      <c r="R8">
        <f t="shared" si="12"/>
        <v>1020</v>
      </c>
      <c r="S8" s="1">
        <f t="shared" si="15"/>
        <v>0.42499999999999999</v>
      </c>
      <c r="T8">
        <f>1.2+0.0065*A8+0.000279*A8^2</f>
        <v>2.2225000000000001</v>
      </c>
      <c r="U8">
        <f t="shared" si="13"/>
        <v>4.4450000000000003</v>
      </c>
      <c r="V8">
        <f>0.92+0.0048*A8+0.000125*A8^2</f>
        <v>1.4725000000000001</v>
      </c>
      <c r="W8" s="1">
        <f t="shared" si="14"/>
        <v>5.9175000000000004</v>
      </c>
    </row>
    <row r="9" spans="1:23" x14ac:dyDescent="0.25">
      <c r="A9" s="1">
        <v>60</v>
      </c>
      <c r="B9" s="1">
        <f t="shared" si="10"/>
        <v>16.666666666666668</v>
      </c>
      <c r="C9" s="1">
        <f t="shared" si="0"/>
        <v>3600</v>
      </c>
      <c r="E9" s="1">
        <f t="shared" si="1"/>
        <v>0</v>
      </c>
      <c r="F9" s="1">
        <f t="shared" si="2"/>
        <v>0</v>
      </c>
      <c r="G9">
        <f t="shared" si="3"/>
        <v>0.28672727272727278</v>
      </c>
      <c r="H9">
        <f t="shared" si="4"/>
        <v>562.5589090909092</v>
      </c>
      <c r="I9">
        <v>580</v>
      </c>
      <c r="J9">
        <f t="shared" si="11"/>
        <v>0.25118181818181817</v>
      </c>
      <c r="K9">
        <f t="shared" si="5"/>
        <v>291.37090909090909</v>
      </c>
      <c r="L9">
        <v>195</v>
      </c>
      <c r="M9">
        <f t="shared" si="6"/>
        <v>0.30927272727272731</v>
      </c>
      <c r="N9">
        <f t="shared" si="7"/>
        <v>1507.7045454545455</v>
      </c>
      <c r="O9">
        <f t="shared" si="8"/>
        <v>1799.0754545454547</v>
      </c>
      <c r="P9" s="1">
        <f t="shared" si="9"/>
        <v>76.413330553238808</v>
      </c>
      <c r="Q9">
        <v>510</v>
      </c>
      <c r="R9">
        <f t="shared" si="12"/>
        <v>1020</v>
      </c>
      <c r="S9" s="1">
        <f t="shared" si="15"/>
        <v>0.42499999999999999</v>
      </c>
      <c r="T9">
        <f>1.2+0.0065*A9+0.000279*A9^2</f>
        <v>2.5943999999999998</v>
      </c>
      <c r="U9">
        <f t="shared" si="13"/>
        <v>5.1887999999999996</v>
      </c>
      <c r="V9">
        <f>0.92+0.0048*A9+0.000125*A9^2</f>
        <v>1.6579999999999999</v>
      </c>
      <c r="W9" s="1">
        <f t="shared" si="14"/>
        <v>6.8468</v>
      </c>
    </row>
    <row r="10" spans="1:23" x14ac:dyDescent="0.25">
      <c r="A10" s="1">
        <v>62.4</v>
      </c>
      <c r="B10" s="1">
        <f t="shared" si="10"/>
        <v>17.333333333333332</v>
      </c>
      <c r="C10" s="1">
        <f t="shared" si="0"/>
        <v>3893.7599999999998</v>
      </c>
      <c r="D10" s="1">
        <v>554</v>
      </c>
      <c r="E10" s="1">
        <f t="shared" si="1"/>
        <v>1108</v>
      </c>
      <c r="F10" s="1">
        <f t="shared" si="2"/>
        <v>0.46166666666666667</v>
      </c>
      <c r="G10">
        <f t="shared" si="3"/>
        <v>0.28506761565836297</v>
      </c>
      <c r="H10">
        <f t="shared" si="4"/>
        <v>559.30266192170814</v>
      </c>
      <c r="I10">
        <v>580</v>
      </c>
      <c r="J10">
        <f t="shared" si="11"/>
        <v>0.25018861209964416</v>
      </c>
      <c r="K10">
        <f t="shared" si="5"/>
        <v>290.21879003558723</v>
      </c>
      <c r="L10">
        <v>195</v>
      </c>
      <c r="M10">
        <f t="shared" si="6"/>
        <v>0.30804982206405696</v>
      </c>
      <c r="N10">
        <f t="shared" si="7"/>
        <v>1501.7428825622776</v>
      </c>
      <c r="O10">
        <f t="shared" si="8"/>
        <v>1791.9616725978649</v>
      </c>
      <c r="P10" s="1">
        <f t="shared" si="9"/>
        <v>76.111182152474726</v>
      </c>
      <c r="Q10">
        <v>510</v>
      </c>
      <c r="R10">
        <f t="shared" si="12"/>
        <v>1020</v>
      </c>
      <c r="S10" s="1">
        <f t="shared" si="15"/>
        <v>0.42499999999999999</v>
      </c>
      <c r="T10">
        <f>1.2+0.0065*A10+0.000279*A10^2</f>
        <v>2.69195904</v>
      </c>
      <c r="U10">
        <f t="shared" si="13"/>
        <v>5.3839180799999999</v>
      </c>
      <c r="V10">
        <f>0.92+0.0048*A10+0.000125*A10^2</f>
        <v>1.70624</v>
      </c>
      <c r="W10" s="1">
        <f t="shared" si="14"/>
        <v>7.0901580800000001</v>
      </c>
    </row>
    <row r="11" spans="1:23" x14ac:dyDescent="0.25">
      <c r="A11" s="1">
        <v>67.8</v>
      </c>
      <c r="B11" s="1">
        <f t="shared" si="10"/>
        <v>18.833333333333332</v>
      </c>
      <c r="C11" s="1">
        <f t="shared" si="0"/>
        <v>4596.8399999999992</v>
      </c>
      <c r="G11">
        <f t="shared" si="3"/>
        <v>0.28158064516129028</v>
      </c>
      <c r="H11">
        <f t="shared" si="4"/>
        <v>552.46122580645158</v>
      </c>
      <c r="I11">
        <v>580</v>
      </c>
      <c r="J11">
        <f t="shared" si="11"/>
        <v>0.24810186757215622</v>
      </c>
      <c r="K11">
        <f t="shared" si="5"/>
        <v>287.79816638370119</v>
      </c>
      <c r="L11">
        <v>195</v>
      </c>
      <c r="M11">
        <f t="shared" si="6"/>
        <v>0.3054804753820034</v>
      </c>
      <c r="N11">
        <f t="shared" si="7"/>
        <v>1489.2173174872664</v>
      </c>
      <c r="O11">
        <f t="shared" si="8"/>
        <v>1777.0154838709677</v>
      </c>
      <c r="P11" s="1">
        <f t="shared" si="9"/>
        <v>75.476362719629961</v>
      </c>
      <c r="Q11">
        <v>510</v>
      </c>
      <c r="R11">
        <f t="shared" si="12"/>
        <v>1020</v>
      </c>
      <c r="S11" s="1">
        <f t="shared" si="15"/>
        <v>0.42499999999999999</v>
      </c>
      <c r="T11">
        <f>1.2+0.0065*A11+0.000279*A11^2</f>
        <v>2.9232183599999999</v>
      </c>
      <c r="U11">
        <f t="shared" si="13"/>
        <v>5.8464367199999998</v>
      </c>
      <c r="V11">
        <f>0.92+0.0048*A11+0.000125*A11^2</f>
        <v>1.8200449999999999</v>
      </c>
      <c r="W11" s="1">
        <f t="shared" si="14"/>
        <v>7.6664817200000002</v>
      </c>
    </row>
    <row r="12" spans="1:23" x14ac:dyDescent="0.25">
      <c r="A12" s="1">
        <v>70</v>
      </c>
      <c r="B12" s="1">
        <f t="shared" si="10"/>
        <v>19.444444444444443</v>
      </c>
      <c r="C12" s="1">
        <f t="shared" si="0"/>
        <v>4900</v>
      </c>
      <c r="D12" s="1">
        <v>493.7</v>
      </c>
      <c r="E12" s="1">
        <f t="shared" si="1"/>
        <v>987.4</v>
      </c>
      <c r="F12" s="1">
        <f t="shared" si="2"/>
        <v>0.41141666666666665</v>
      </c>
      <c r="G12">
        <f t="shared" si="3"/>
        <v>0.28025</v>
      </c>
      <c r="H12">
        <f t="shared" si="4"/>
        <v>549.85050000000001</v>
      </c>
      <c r="I12">
        <v>580</v>
      </c>
      <c r="J12">
        <f t="shared" si="11"/>
        <v>0.24730555555555556</v>
      </c>
      <c r="K12">
        <f t="shared" si="5"/>
        <v>286.87444444444446</v>
      </c>
      <c r="L12">
        <v>195</v>
      </c>
      <c r="M12">
        <f t="shared" si="6"/>
        <v>0.30449999999999999</v>
      </c>
      <c r="N12">
        <f t="shared" si="7"/>
        <v>1484.4375</v>
      </c>
      <c r="O12">
        <f t="shared" si="8"/>
        <v>1771.3119444444444</v>
      </c>
      <c r="P12" s="1">
        <f t="shared" si="9"/>
        <v>75.234112489145616</v>
      </c>
      <c r="R12">
        <f t="shared" si="12"/>
        <v>0</v>
      </c>
      <c r="S12" s="1">
        <f t="shared" si="15"/>
        <v>0</v>
      </c>
      <c r="T12">
        <f>1.2+0.0065*A12+0.000279*A12^2</f>
        <v>3.0221</v>
      </c>
      <c r="U12">
        <f t="shared" si="13"/>
        <v>6.0442</v>
      </c>
      <c r="V12">
        <f>0.92+0.0048*A12+0.000125*A12^2</f>
        <v>1.8685</v>
      </c>
      <c r="W12" s="1">
        <f t="shared" si="14"/>
        <v>7.9127000000000001</v>
      </c>
    </row>
    <row r="13" spans="1:23" x14ac:dyDescent="0.25">
      <c r="A13" s="1">
        <v>80</v>
      </c>
      <c r="B13" s="1">
        <f t="shared" si="10"/>
        <v>22.222222222222221</v>
      </c>
      <c r="C13" s="1">
        <f t="shared" si="0"/>
        <v>6400</v>
      </c>
      <c r="D13" s="1">
        <v>432</v>
      </c>
      <c r="E13" s="1">
        <f t="shared" si="1"/>
        <v>864</v>
      </c>
      <c r="F13" s="1">
        <f t="shared" si="2"/>
        <v>0.36</v>
      </c>
      <c r="G13">
        <f t="shared" si="3"/>
        <v>0.27476923076923077</v>
      </c>
      <c r="H13">
        <f t="shared" si="4"/>
        <v>539.0972307692308</v>
      </c>
      <c r="I13">
        <v>580</v>
      </c>
      <c r="J13">
        <f t="shared" si="11"/>
        <v>0.244025641025641</v>
      </c>
      <c r="K13">
        <f t="shared" si="5"/>
        <v>283.06974358974355</v>
      </c>
      <c r="L13">
        <v>195</v>
      </c>
      <c r="M13">
        <f t="shared" si="6"/>
        <v>0.30046153846153845</v>
      </c>
      <c r="N13">
        <f t="shared" si="7"/>
        <v>1464.75</v>
      </c>
      <c r="O13">
        <f t="shared" si="8"/>
        <v>1747.8197435897437</v>
      </c>
      <c r="P13" s="1">
        <f t="shared" si="9"/>
        <v>74.236312588759077</v>
      </c>
      <c r="Q13">
        <v>432</v>
      </c>
      <c r="R13">
        <f t="shared" si="12"/>
        <v>864</v>
      </c>
      <c r="S13" s="1">
        <f t="shared" si="15"/>
        <v>0.36</v>
      </c>
      <c r="T13">
        <f>1.2+0.0065*A13+0.000279*A13^2</f>
        <v>3.5056000000000003</v>
      </c>
      <c r="U13">
        <f t="shared" si="13"/>
        <v>7.0112000000000005</v>
      </c>
      <c r="V13">
        <f>0.92+0.0048*A13+0.000125*A13^2</f>
        <v>2.1040000000000001</v>
      </c>
      <c r="W13" s="1">
        <f t="shared" si="14"/>
        <v>9.1152000000000015</v>
      </c>
    </row>
    <row r="14" spans="1:23" x14ac:dyDescent="0.25">
      <c r="A14" s="1">
        <v>90</v>
      </c>
      <c r="B14" s="1">
        <f t="shared" si="10"/>
        <v>25</v>
      </c>
      <c r="C14" s="1">
        <f t="shared" si="0"/>
        <v>8100</v>
      </c>
      <c r="D14" s="1">
        <v>384</v>
      </c>
      <c r="E14" s="1">
        <f t="shared" si="1"/>
        <v>768</v>
      </c>
      <c r="F14" s="1">
        <f t="shared" si="2"/>
        <v>0.32</v>
      </c>
      <c r="G14">
        <f t="shared" si="3"/>
        <v>0.27007142857142852</v>
      </c>
      <c r="H14">
        <f t="shared" si="4"/>
        <v>529.8801428571428</v>
      </c>
      <c r="I14">
        <v>580</v>
      </c>
      <c r="J14">
        <f t="shared" si="11"/>
        <v>0.24121428571428571</v>
      </c>
      <c r="K14">
        <f t="shared" si="5"/>
        <v>279.80857142857144</v>
      </c>
      <c r="L14">
        <v>195</v>
      </c>
      <c r="M14">
        <f t="shared" si="6"/>
        <v>0.29699999999999999</v>
      </c>
      <c r="N14">
        <f t="shared" si="7"/>
        <v>1447.875</v>
      </c>
      <c r="O14">
        <f t="shared" si="8"/>
        <v>1727.6835714285714</v>
      </c>
      <c r="P14" s="1">
        <f t="shared" si="9"/>
        <v>73.381055531284886</v>
      </c>
      <c r="Q14">
        <v>384</v>
      </c>
      <c r="R14">
        <f t="shared" si="12"/>
        <v>768</v>
      </c>
      <c r="S14" s="1">
        <f t="shared" si="15"/>
        <v>0.32</v>
      </c>
      <c r="T14">
        <f>1.2+0.0065*A14+0.000279*A14^2</f>
        <v>4.0449000000000002</v>
      </c>
      <c r="U14">
        <f t="shared" si="13"/>
        <v>8.0898000000000003</v>
      </c>
      <c r="V14">
        <f>0.92+0.0048*A14+0.000125*A14^2</f>
        <v>2.3644999999999996</v>
      </c>
      <c r="W14" s="1">
        <f t="shared" si="14"/>
        <v>10.4543</v>
      </c>
    </row>
    <row r="15" spans="1:23" x14ac:dyDescent="0.25">
      <c r="A15" s="1">
        <v>100</v>
      </c>
      <c r="B15" s="1">
        <f t="shared" si="10"/>
        <v>27.777777777777779</v>
      </c>
      <c r="C15" s="1">
        <f t="shared" si="0"/>
        <v>10000</v>
      </c>
      <c r="D15" s="1">
        <v>345.6</v>
      </c>
      <c r="E15" s="1">
        <f t="shared" si="1"/>
        <v>691.2</v>
      </c>
      <c r="F15" s="1">
        <f t="shared" si="2"/>
        <v>0.28800000000000003</v>
      </c>
      <c r="G15">
        <f t="shared" si="3"/>
        <v>0.26599999999999996</v>
      </c>
      <c r="H15">
        <f t="shared" si="4"/>
        <v>521.89199999999994</v>
      </c>
      <c r="I15">
        <v>580</v>
      </c>
      <c r="J15">
        <f t="shared" si="11"/>
        <v>0.23877777777777778</v>
      </c>
      <c r="K15">
        <f t="shared" si="5"/>
        <v>276.98222222222222</v>
      </c>
      <c r="L15">
        <v>195</v>
      </c>
      <c r="M15">
        <f t="shared" si="6"/>
        <v>0.29399999999999998</v>
      </c>
      <c r="N15">
        <f t="shared" si="7"/>
        <v>1433.25</v>
      </c>
      <c r="O15">
        <f t="shared" si="8"/>
        <v>1710.2322222222222</v>
      </c>
      <c r="P15" s="1">
        <f t="shared" si="9"/>
        <v>72.639832748140591</v>
      </c>
      <c r="Q15">
        <v>345.6</v>
      </c>
      <c r="R15">
        <f t="shared" si="12"/>
        <v>691.2</v>
      </c>
      <c r="S15" s="1">
        <f t="shared" si="15"/>
        <v>0.28800000000000003</v>
      </c>
      <c r="T15">
        <f>1.2+0.0065*A15+0.000279*A15^2</f>
        <v>4.6400000000000006</v>
      </c>
      <c r="U15">
        <f t="shared" si="13"/>
        <v>9.2800000000000011</v>
      </c>
      <c r="V15">
        <f>0.92+0.0048*A15+0.000125*A15^2</f>
        <v>2.65</v>
      </c>
      <c r="W15" s="1">
        <f t="shared" si="14"/>
        <v>11.930000000000001</v>
      </c>
    </row>
    <row r="16" spans="1:23" x14ac:dyDescent="0.25">
      <c r="A16" s="1">
        <v>110</v>
      </c>
      <c r="B16" s="1">
        <f t="shared" si="10"/>
        <v>30.555555555555554</v>
      </c>
      <c r="C16" s="1">
        <f t="shared" si="0"/>
        <v>12100</v>
      </c>
      <c r="D16" s="1">
        <v>314.2</v>
      </c>
      <c r="E16" s="1">
        <f t="shared" si="1"/>
        <v>628.4</v>
      </c>
      <c r="F16" s="1">
        <f t="shared" si="2"/>
        <v>0.26183333333333331</v>
      </c>
      <c r="G16">
        <f t="shared" si="3"/>
        <v>0.26243750000000005</v>
      </c>
      <c r="H16">
        <f t="shared" si="4"/>
        <v>514.90237500000012</v>
      </c>
      <c r="I16">
        <v>580</v>
      </c>
      <c r="J16">
        <f t="shared" si="11"/>
        <v>0.23664583333333333</v>
      </c>
      <c r="K16">
        <f t="shared" si="5"/>
        <v>274.50916666666666</v>
      </c>
      <c r="L16">
        <v>195</v>
      </c>
      <c r="M16">
        <f t="shared" si="6"/>
        <v>0.291375</v>
      </c>
      <c r="N16">
        <f t="shared" si="7"/>
        <v>1420.453125</v>
      </c>
      <c r="O16">
        <f t="shared" si="8"/>
        <v>1694.9622916666667</v>
      </c>
      <c r="P16" s="1">
        <f t="shared" si="9"/>
        <v>71.991262812889346</v>
      </c>
      <c r="Q16">
        <v>314.2</v>
      </c>
      <c r="R16">
        <f t="shared" si="12"/>
        <v>628.4</v>
      </c>
      <c r="S16" s="1">
        <f t="shared" si="15"/>
        <v>0.26183333333333331</v>
      </c>
      <c r="T16">
        <f>1.2+0.0065*A16+0.000279*A16^2</f>
        <v>5.2909000000000006</v>
      </c>
      <c r="U16">
        <f t="shared" si="13"/>
        <v>10.581800000000001</v>
      </c>
      <c r="V16">
        <f>0.92+0.0048*A16+0.000125*A16^2</f>
        <v>2.9604999999999997</v>
      </c>
      <c r="W16" s="1">
        <f t="shared" si="14"/>
        <v>13.542300000000001</v>
      </c>
    </row>
    <row r="17" spans="1:23" x14ac:dyDescent="0.25">
      <c r="A17" s="1">
        <v>120</v>
      </c>
      <c r="B17" s="1">
        <f t="shared" si="10"/>
        <v>33.333333333333336</v>
      </c>
      <c r="C17" s="1">
        <f t="shared" si="0"/>
        <v>14400</v>
      </c>
      <c r="D17" s="1">
        <v>288</v>
      </c>
      <c r="E17" s="1">
        <f t="shared" si="1"/>
        <v>576</v>
      </c>
      <c r="F17" s="1">
        <f t="shared" si="2"/>
        <v>0.24</v>
      </c>
      <c r="G17">
        <f t="shared" si="3"/>
        <v>0.25929411764705884</v>
      </c>
      <c r="H17">
        <f t="shared" si="4"/>
        <v>508.73505882352947</v>
      </c>
      <c r="I17">
        <v>580</v>
      </c>
      <c r="J17">
        <f t="shared" si="11"/>
        <v>0.23476470588235293</v>
      </c>
      <c r="K17">
        <f t="shared" si="5"/>
        <v>272.3270588235294</v>
      </c>
      <c r="L17">
        <v>195</v>
      </c>
      <c r="M17">
        <f t="shared" si="6"/>
        <v>0.28905882352941176</v>
      </c>
      <c r="N17">
        <f t="shared" si="7"/>
        <v>1409.1617647058824</v>
      </c>
      <c r="O17">
        <f t="shared" si="8"/>
        <v>1681.4888235294118</v>
      </c>
      <c r="P17" s="1">
        <f t="shared" si="9"/>
        <v>71.418995222961769</v>
      </c>
      <c r="Q17">
        <v>288</v>
      </c>
      <c r="R17">
        <f t="shared" si="12"/>
        <v>576</v>
      </c>
      <c r="S17" s="1">
        <f t="shared" si="15"/>
        <v>0.24</v>
      </c>
      <c r="T17">
        <f>1.2+0.0065*A17+0.000279*A17^2</f>
        <v>5.9976000000000003</v>
      </c>
      <c r="U17">
        <f t="shared" si="13"/>
        <v>11.995200000000001</v>
      </c>
      <c r="V17">
        <f>0.92+0.0048*A17+0.000125*A17^2</f>
        <v>3.2960000000000003</v>
      </c>
      <c r="W17" s="1">
        <f t="shared" si="14"/>
        <v>15.2912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</dc:creator>
  <cp:lastModifiedBy>scarlett liu</cp:lastModifiedBy>
  <dcterms:created xsi:type="dcterms:W3CDTF">2015-06-05T18:19:34Z</dcterms:created>
  <dcterms:modified xsi:type="dcterms:W3CDTF">2023-11-07T11:46:25Z</dcterms:modified>
</cp:coreProperties>
</file>