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U:\Adaptive Robotics\TCA\TSA machine Tighe\"/>
    </mc:Choice>
  </mc:AlternateContent>
  <xr:revisionPtr revIDLastSave="0" documentId="8_{D0C5EFE1-99D3-4426-B0CB-CE73BC980120}" xr6:coauthVersionLast="47" xr6:coauthVersionMax="47" xr10:uidLastSave="{00000000-0000-0000-0000-000000000000}"/>
  <bookViews>
    <workbookView xWindow="0" yWindow="0" windowWidth="21570" windowHeight="7980" firstSheet="3" xr2:uid="{981EE1E3-CF31-4FEB-BFBA-02512E8306F2}"/>
  </bookViews>
  <sheets>
    <sheet name="Parts list" sheetId="1" r:id="rId1"/>
    <sheet name="data sheets" sheetId="2" r:id="rId2"/>
    <sheet name="Motor inputs" sheetId="3" r:id="rId3"/>
    <sheet name="Problem list" sheetId="4" r:id="rId4"/>
    <sheet name="Sheet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I22" i="3" l="1"/>
  <c r="I20" i="3"/>
  <c r="E8" i="3"/>
  <c r="U9" i="3"/>
  <c r="V9" i="3" s="1"/>
  <c r="X9" i="3" s="1"/>
  <c r="Y9" i="3" s="1"/>
  <c r="U8" i="3"/>
  <c r="V8" i="3" s="1"/>
  <c r="X8" i="3" s="1"/>
  <c r="Y8" i="3" s="1"/>
  <c r="X7" i="3"/>
  <c r="Y7" i="3" s="1"/>
  <c r="A9" i="3" l="1"/>
  <c r="A10" i="3" s="1"/>
  <c r="A11" i="3" s="1"/>
  <c r="A12" i="3" s="1"/>
  <c r="H9" i="1"/>
  <c r="H15" i="1" l="1"/>
  <c r="H5" i="1"/>
  <c r="H6" i="1"/>
  <c r="H7" i="1"/>
  <c r="H8" i="1"/>
  <c r="H10" i="1"/>
  <c r="H11" i="1"/>
  <c r="H12" i="1"/>
  <c r="H13" i="1"/>
  <c r="H14" i="1"/>
  <c r="H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H17" i="1" l="1"/>
</calcChain>
</file>

<file path=xl/sharedStrings.xml><?xml version="1.0" encoding="utf-8"?>
<sst xmlns="http://schemas.openxmlformats.org/spreadsheetml/2006/main" count="224" uniqueCount="159">
  <si>
    <t xml:space="preserve">Parts list for TSA machine </t>
  </si>
  <si>
    <t>number</t>
  </si>
  <si>
    <t>part name</t>
  </si>
  <si>
    <t>Specification</t>
  </si>
  <si>
    <t>count</t>
  </si>
  <si>
    <t>source/notes</t>
  </si>
  <si>
    <t>link</t>
  </si>
  <si>
    <t>price each</t>
  </si>
  <si>
    <t>price total</t>
  </si>
  <si>
    <t>NEMA 17 motor (5 pack)</t>
  </si>
  <si>
    <t xml:space="preserve">42 N*cm, 1.5A, </t>
  </si>
  <si>
    <t>comes with five  1m cables</t>
  </si>
  <si>
    <t>https://www.amazon.com/dp/B07LCHHQ97/ref=sspa_dk_detail_1?psc=1&amp;pd_rd_i=B07LCHHQ97&amp;pd_rd_w=r3Ymw&amp;pf_rd_p=8a8f3917-7900-4ce8-ad90-adf0d53c0985&amp;pd_rd_wg=MjyxL&amp;pf_rd_r=6YV80FA3S8W7DF817S2W&amp;pd_rd_r=a90d7abb-9788-11e9-99dd-a594ef557a8f</t>
  </si>
  <si>
    <t>2m guide rod (12mm)</t>
  </si>
  <si>
    <t>https://www.mcmaster.com/6112k55</t>
  </si>
  <si>
    <t>1m guide rod (8mm)</t>
  </si>
  <si>
    <t>must have custom cut</t>
  </si>
  <si>
    <t>https://www.amazon.com/PDTech-diameter-bearing-lengths-hardened/dp/B06VXYDK8K/ref=sr_1_4?keywords=1m+guide+rod&amp;qid=1561501211&amp;s=gateway&amp;sr=8-4</t>
  </si>
  <si>
    <t>.8m guide rod (8mm)</t>
  </si>
  <si>
    <t>included in above order</t>
  </si>
  <si>
    <t>1m t8 lead screw</t>
  </si>
  <si>
    <t>lead screw only</t>
  </si>
  <si>
    <t>https://www.amazon.com/dp/B079G5RJJ2/?coliid=IOGMLFQDSBY67&amp;colid=1ZVX6HY7TRMQO&amp;psc=1&amp;ref_=lv_ov_lig_dp_it</t>
  </si>
  <si>
    <t>t8 lead screw nut, kit</t>
  </si>
  <si>
    <t>https://www.amazon.com/dp/B01H1SFI46/?coliid=I1U38UNFT605FR&amp;colid=1ZVX6HY7TRMQO&amp;psc=1&amp;ref_=lv_ov_lig_dp_it</t>
  </si>
  <si>
    <t>3434t220 pulley</t>
  </si>
  <si>
    <t>https://www.mcmaster.com/3434t22</t>
  </si>
  <si>
    <t>12mm linear bearing (10 pack)</t>
  </si>
  <si>
    <t>https://www.amazon.com/122030-Bearing-Bushing-Printer-Applications/dp/B078MJ3B7K/ref=pd_sbs_328_1/139-1452081-8559710?_encoding=UTF8&amp;pd_rd_i=B078MJ3B7K&amp;pd_rd_r=24592039-9796-11e9-8f7f-83a000a89c14&amp;pd_rd_w=ssv4f&amp;pd_rd_wg=Oezxv&amp;pf_rd_p=588939de-d3f8-42f1-a3d8-d556eae5797d&amp;pf_rd_r=6WRT885534B4CT6SS5WT&amp;psc=1&amp;refRID=6WRT885534B4CT6SS5WT</t>
  </si>
  <si>
    <t xml:space="preserve">8mm linear bearing </t>
  </si>
  <si>
    <t>https://a.co/d/biAFhTq</t>
  </si>
  <si>
    <t>BIQU limit switch (5 pack)</t>
  </si>
  <si>
    <t>https://www.amazon.com/BIQU-Endstop-Mechanical-Switch-Printer/dp/B01FX8SR8A/ref=asc_df_B01FX8SR8A/?tag=hyprod-20&amp;linkCode=df0&amp;hvadid=312146426535&amp;hvpos=1o1&amp;hvnetw=g&amp;hvrand=4965560395794685093&amp;hvpone=&amp;hvptwo=&amp;hvqmt=&amp;hvdev=c&amp;hvdvcmdl=&amp;hvlocint=&amp;hvlocphy=1014517&amp;hvtargid=pla-570650526193&amp;psc=1</t>
  </si>
  <si>
    <t>NEMA 17 motor control kit</t>
  </si>
  <si>
    <t>arudino/shield/motor drivers/etc</t>
  </si>
  <si>
    <t>https://www.amazon.com/kuman-Printer-Controller-Arduino-Starter/dp/B016D6DSBW/ref=sr_1_1_sspa?keywords=ramps+1.4&amp;qid=1561495764&amp;s=industrial&amp;sr=1-1-spons&amp;psc=1</t>
  </si>
  <si>
    <t>NEMA 17 vibration dampers (6 pack)</t>
  </si>
  <si>
    <t>https://www.amazon.com/dp/B07N6HD4C2/ref=sspa_dk_detail_0?psc=1&amp;pd_rd_i=B07N6HD4C2&amp;pd_rd_w=PmEFP&amp;pf_rd_p=8a8f3917-7900-4ce8-ad90-adf0d53c0985&amp;pd_rd_wg=iOYyJ&amp;pf_rd_r=NDAW5YZXB29VX599MTB9&amp;pd_rd_r=c4473c63-9788-11e9-8535-97e82f798254</t>
  </si>
  <si>
    <t>Motor Functions</t>
  </si>
  <si>
    <t>dir 1 = CW</t>
  </si>
  <si>
    <t>Coiler/ Traveler speed ratio (type i)</t>
  </si>
  <si>
    <t>coils/cm    n=</t>
  </si>
  <si>
    <t>Mandril speed</t>
  </si>
  <si>
    <t>dir 0 = CCW</t>
  </si>
  <si>
    <t>4*56/700</t>
  </si>
  <si>
    <t xml:space="preserve">traveler speed </t>
  </si>
  <si>
    <t xml:space="preserve">  </t>
  </si>
  <si>
    <t>STEP CALCULATOR</t>
  </si>
  <si>
    <t>top motor travel</t>
  </si>
  <si>
    <t>TWISTING</t>
  </si>
  <si>
    <t xml:space="preserve">upper mandril motor </t>
  </si>
  <si>
    <t>lower mandril motor</t>
  </si>
  <si>
    <t>traveler lead screw</t>
  </si>
  <si>
    <t>motor adjust  lead screw</t>
  </si>
  <si>
    <t>adjustable position motor</t>
  </si>
  <si>
    <t>nat. thread length (m)</t>
  </si>
  <si>
    <t>ratio</t>
  </si>
  <si>
    <t>rotations</t>
  </si>
  <si>
    <t>steps/rot</t>
  </si>
  <si>
    <t>total steps</t>
  </si>
  <si>
    <t>steps each motor</t>
  </si>
  <si>
    <t>Mode</t>
  </si>
  <si>
    <t>function</t>
  </si>
  <si>
    <t>E0 Dir</t>
  </si>
  <si>
    <t>E0 speed</t>
  </si>
  <si>
    <t>E0 steps</t>
  </si>
  <si>
    <t>E1 Dir</t>
  </si>
  <si>
    <t>E1 speed</t>
  </si>
  <si>
    <t>E1 steps</t>
  </si>
  <si>
    <t>X Dir</t>
  </si>
  <si>
    <t>X speed</t>
  </si>
  <si>
    <t>X steps</t>
  </si>
  <si>
    <t>Y Dir</t>
  </si>
  <si>
    <t>Y Speed</t>
  </si>
  <si>
    <t>Y Steps</t>
  </si>
  <si>
    <t>Z Dir</t>
  </si>
  <si>
    <t>Z Speed</t>
  </si>
  <si>
    <t>Z Steps</t>
  </si>
  <si>
    <t>twist thread</t>
  </si>
  <si>
    <t xml:space="preserve">MAX </t>
  </si>
  <si>
    <t>-</t>
  </si>
  <si>
    <t>MAX</t>
  </si>
  <si>
    <t>Coil around mandril</t>
  </si>
  <si>
    <t>coilSpeed</t>
  </si>
  <si>
    <t>travelSpeed</t>
  </si>
  <si>
    <t>travelerSteps</t>
  </si>
  <si>
    <t>travelSpeed/2</t>
  </si>
  <si>
    <t>travelerSteps*.9</t>
  </si>
  <si>
    <t>Reverse coil around mandril</t>
  </si>
  <si>
    <t>Turn mandril only</t>
  </si>
  <si>
    <t xml:space="preserve">Home travelers </t>
  </si>
  <si>
    <t>motorTravelDist</t>
  </si>
  <si>
    <t xml:space="preserve"> </t>
  </si>
  <si>
    <t>reverse mandril only</t>
  </si>
  <si>
    <t>follower only</t>
  </si>
  <si>
    <t>follower only reverse</t>
  </si>
  <si>
    <t>coil COPPER around mandril</t>
  </si>
  <si>
    <t>Mandril steps</t>
  </si>
  <si>
    <t>traveler steps</t>
  </si>
  <si>
    <t>.86m</t>
  </si>
  <si>
    <t>Problem list</t>
  </si>
  <si>
    <t>priority</t>
  </si>
  <si>
    <t xml:space="preserve">Solution </t>
  </si>
  <si>
    <t>complete</t>
  </si>
  <si>
    <t>upper mandril side hook</t>
  </si>
  <si>
    <t>low</t>
  </si>
  <si>
    <t xml:space="preserve">print one </t>
  </si>
  <si>
    <t xml:space="preserve">install mechanincal stops </t>
  </si>
  <si>
    <t>mid</t>
  </si>
  <si>
    <t xml:space="preserve">   code</t>
  </si>
  <si>
    <t>X</t>
  </si>
  <si>
    <t xml:space="preserve">   mount</t>
  </si>
  <si>
    <t xml:space="preserve">make bigger lever for bottom stop so both plates can stop it </t>
  </si>
  <si>
    <t xml:space="preserve">cable management </t>
  </si>
  <si>
    <t>Vibration</t>
  </si>
  <si>
    <t xml:space="preserve">     motors</t>
  </si>
  <si>
    <t>print gasket with flexible material</t>
  </si>
  <si>
    <t xml:space="preserve">     cantilever lead screw</t>
  </si>
  <si>
    <t>secure end with clip and bearing</t>
  </si>
  <si>
    <t>botom pulley mount needs fixed</t>
  </si>
  <si>
    <t>hot glued</t>
  </si>
  <si>
    <t>loc tite motor couplers</t>
  </si>
  <si>
    <t>3 guide rod contacts on the traveler plate</t>
  </si>
  <si>
    <t>high</t>
  </si>
  <si>
    <t>use free 8mm guide rod to avoid collision while twisting</t>
  </si>
  <si>
    <t>install feet</t>
  </si>
  <si>
    <t>wall mount</t>
  </si>
  <si>
    <t>better hooks</t>
  </si>
  <si>
    <t xml:space="preserve">design case for controller </t>
  </si>
  <si>
    <t xml:space="preserve">   button configuration</t>
  </si>
  <si>
    <t xml:space="preserve">   velocity control</t>
  </si>
  <si>
    <t>wrap wires</t>
  </si>
  <si>
    <t>Adaptive Robotics ideas</t>
  </si>
  <si>
    <t>ANIMALS</t>
  </si>
  <si>
    <t xml:space="preserve">chamelion </t>
  </si>
  <si>
    <t xml:space="preserve">frog/tadpole </t>
  </si>
  <si>
    <t xml:space="preserve">tree growing in rock </t>
  </si>
  <si>
    <t xml:space="preserve">not dynamic enough </t>
  </si>
  <si>
    <t xml:space="preserve">butterfly metamorphosing </t>
  </si>
  <si>
    <t>snow leopard</t>
  </si>
  <si>
    <t>snow bunny</t>
  </si>
  <si>
    <t>girraffe</t>
  </si>
  <si>
    <t>MORPHING IDEAS</t>
  </si>
  <si>
    <t xml:space="preserve">evolution from monkey to man to robot </t>
  </si>
  <si>
    <t>fish walking</t>
  </si>
  <si>
    <t>power cord growing to plant</t>
  </si>
  <si>
    <t>rodent morphing into bird</t>
  </si>
  <si>
    <t>half sun/ half gear</t>
  </si>
  <si>
    <r>
      <rPr>
        <b/>
        <sz val="11"/>
        <color theme="1"/>
        <rFont val="Calibri"/>
        <family val="2"/>
        <scheme val="minor"/>
      </rPr>
      <t>PATTERN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ABSTRACT</t>
    </r>
  </si>
  <si>
    <t>arrows moving different directions</t>
  </si>
  <si>
    <t>represents change</t>
  </si>
  <si>
    <t xml:space="preserve">cyclic pattern breaking </t>
  </si>
  <si>
    <t xml:space="preserve">change in pattern </t>
  </si>
  <si>
    <t>hexagon and cube</t>
  </si>
  <si>
    <t>shows 1 thing that is actually 2</t>
  </si>
  <si>
    <t xml:space="preserve">optical illusions </t>
  </si>
  <si>
    <t>memorable, catchy, kind of "gimmicky"</t>
  </si>
  <si>
    <t xml:space="preserve">abstract A.R. shapes </t>
  </si>
  <si>
    <t>popular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</si>
</sst>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0" fontId="4" fillId="0" borderId="0" xfId="1" applyFont="1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5" fillId="0" borderId="0" xfId="0" applyFont="1"/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rgb="FFFFC000"/>
      </font>
    </dxf>
    <dxf>
      <font>
        <b/>
        <i val="0"/>
        <color rgb="FFC0000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jpeg"/><Relationship Id="rId13" Type="http://schemas.openxmlformats.org/officeDocument/2006/relationships/image" Target="../media/image19.jpe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jpeg"/><Relationship Id="rId2" Type="http://schemas.openxmlformats.org/officeDocument/2006/relationships/image" Target="../media/image8.jpe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jpeg"/><Relationship Id="rId5" Type="http://schemas.openxmlformats.org/officeDocument/2006/relationships/image" Target="../media/image11.jpeg"/><Relationship Id="rId10" Type="http://schemas.openxmlformats.org/officeDocument/2006/relationships/image" Target="../media/image16.jpeg"/><Relationship Id="rId4" Type="http://schemas.openxmlformats.org/officeDocument/2006/relationships/image" Target="../media/image10.jpeg"/><Relationship Id="rId9" Type="http://schemas.openxmlformats.org/officeDocument/2006/relationships/image" Target="../media/image15.gif"/><Relationship Id="rId14" Type="http://schemas.openxmlformats.org/officeDocument/2006/relationships/image" Target="../media/image2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9</xdr:col>
      <xdr:colOff>136071</xdr:colOff>
      <xdr:row>24</xdr:row>
      <xdr:rowOff>21949</xdr:rowOff>
    </xdr:to>
    <xdr:pic>
      <xdr:nvPicPr>
        <xdr:cNvPr id="2" name="Picture 1" descr="https://images-na.ssl-images-amazon.com/images/I/511NY0WV5gL._SL1000_.jpg">
          <a:extLst>
            <a:ext uri="{FF2B5EF4-FFF2-40B4-BE49-F238E27FC236}">
              <a16:creationId xmlns:a16="http://schemas.microsoft.com/office/drawing/2014/main" id="{7A54A2F6-FB20-45C3-A878-9C585EAF5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4643" y="190500"/>
          <a:ext cx="4422321" cy="4403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70757</xdr:colOff>
      <xdr:row>84</xdr:row>
      <xdr:rowOff>3369</xdr:rowOff>
    </xdr:from>
    <xdr:to>
      <xdr:col>24</xdr:col>
      <xdr:colOff>138793</xdr:colOff>
      <xdr:row>120</xdr:row>
      <xdr:rowOff>84005</xdr:rowOff>
    </xdr:to>
    <xdr:pic>
      <xdr:nvPicPr>
        <xdr:cNvPr id="5" name="Picture 4" descr="https://reprap.org/mediawiki/images/3/3f/Arduinomegapololushieldschematic.png">
          <a:extLst>
            <a:ext uri="{FF2B5EF4-FFF2-40B4-BE49-F238E27FC236}">
              <a16:creationId xmlns:a16="http://schemas.microsoft.com/office/drawing/2014/main" id="{FF3C90AE-66E1-429F-870A-1AA2868A7C99}"/>
            </a:ext>
            <a:ext uri="{147F2762-F138-4A5C-976F-8EAC2B608ADB}">
              <a16:predDERef xmlns:a16="http://schemas.microsoft.com/office/drawing/2014/main" pred="{7A54A2F6-FB20-45C3-A878-9C585EAF5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7157" y="16005369"/>
          <a:ext cx="9212036" cy="69386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268014</xdr:colOff>
      <xdr:row>114</xdr:row>
      <xdr:rowOff>135321</xdr:rowOff>
    </xdr:from>
    <xdr:to>
      <xdr:col>12</xdr:col>
      <xdr:colOff>572814</xdr:colOff>
      <xdr:row>143</xdr:row>
      <xdr:rowOff>59121</xdr:rowOff>
    </xdr:to>
    <xdr:pic>
      <xdr:nvPicPr>
        <xdr:cNvPr id="7" name="Picture 6" descr="File:Arduinomega1-4connectors.png">
          <a:extLst>
            <a:ext uri="{FF2B5EF4-FFF2-40B4-BE49-F238E27FC236}">
              <a16:creationId xmlns:a16="http://schemas.microsoft.com/office/drawing/2014/main" id="{EA387718-4F59-41E5-8369-8F6B2F9F97A0}"/>
            </a:ext>
            <a:ext uri="{147F2762-F138-4A5C-976F-8EAC2B608ADB}">
              <a16:predDERef xmlns:a16="http://schemas.microsoft.com/office/drawing/2014/main" pred="{FF3C90AE-66E1-429F-870A-1AA2868A7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014" y="21852321"/>
          <a:ext cx="7620000" cy="5448300"/>
        </a:xfrm>
        <a:prstGeom prst="rect">
          <a:avLst/>
        </a:prstGeom>
        <a:noFill/>
        <a:ln w="12700"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98</xdr:row>
      <xdr:rowOff>0</xdr:rowOff>
    </xdr:from>
    <xdr:to>
      <xdr:col>25</xdr:col>
      <xdr:colOff>171450</xdr:colOff>
      <xdr:row>121</xdr:row>
      <xdr:rowOff>76200</xdr:rowOff>
    </xdr:to>
    <xdr:pic>
      <xdr:nvPicPr>
        <xdr:cNvPr id="10" name="Picture 9" descr="arduino mega dimensions">
          <a:extLst>
            <a:ext uri="{FF2B5EF4-FFF2-40B4-BE49-F238E27FC236}">
              <a16:creationId xmlns:a16="http://schemas.microsoft.com/office/drawing/2014/main" id="{526BA9E8-26D2-4A59-8E4A-0F6DC1765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4821" y="18669000"/>
          <a:ext cx="6294665" cy="445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435429</xdr:colOff>
      <xdr:row>30</xdr:row>
      <xdr:rowOff>163285</xdr:rowOff>
    </xdr:from>
    <xdr:to>
      <xdr:col>19</xdr:col>
      <xdr:colOff>85045</xdr:colOff>
      <xdr:row>54</xdr:row>
      <xdr:rowOff>117692</xdr:rowOff>
    </xdr:to>
    <xdr:pic>
      <xdr:nvPicPr>
        <xdr:cNvPr id="15" name="Picture 14" descr="https://images-na.ssl-images-amazon.com/images/I/81eSJ5bCmIL._SL1500_.jpg">
          <a:extLst>
            <a:ext uri="{FF2B5EF4-FFF2-40B4-BE49-F238E27FC236}">
              <a16:creationId xmlns:a16="http://schemas.microsoft.com/office/drawing/2014/main" id="{963680D6-A6F3-4D89-B821-F43BE5350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5" y="5878285"/>
          <a:ext cx="4548187" cy="45264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289034</xdr:colOff>
      <xdr:row>121</xdr:row>
      <xdr:rowOff>151086</xdr:rowOff>
    </xdr:from>
    <xdr:to>
      <xdr:col>7</xdr:col>
      <xdr:colOff>564931</xdr:colOff>
      <xdr:row>123</xdr:row>
      <xdr:rowOff>85397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D526A67-F9D5-4BD9-96FA-4C65CA081C16}"/>
            </a:ext>
          </a:extLst>
        </xdr:cNvPr>
        <xdr:cNvSpPr/>
      </xdr:nvSpPr>
      <xdr:spPr>
        <a:xfrm>
          <a:off x="3954517" y="23201586"/>
          <a:ext cx="886811" cy="315311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BUTTONS  1</a:t>
          </a:r>
        </a:p>
      </xdr:txBody>
    </xdr:sp>
    <xdr:clientData/>
  </xdr:twoCellAnchor>
  <xdr:twoCellAnchor>
    <xdr:from>
      <xdr:col>7</xdr:col>
      <xdr:colOff>571500</xdr:colOff>
      <xdr:row>121</xdr:row>
      <xdr:rowOff>157655</xdr:rowOff>
    </xdr:from>
    <xdr:to>
      <xdr:col>8</xdr:col>
      <xdr:colOff>249621</xdr:colOff>
      <xdr:row>123</xdr:row>
      <xdr:rowOff>65690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F2171A0-B31A-4EFB-8A8E-552C970AA365}"/>
            </a:ext>
          </a:extLst>
        </xdr:cNvPr>
        <xdr:cNvSpPr/>
      </xdr:nvSpPr>
      <xdr:spPr>
        <a:xfrm>
          <a:off x="4847897" y="23208155"/>
          <a:ext cx="289034" cy="28903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9</xdr:col>
      <xdr:colOff>466397</xdr:colOff>
      <xdr:row>121</xdr:row>
      <xdr:rowOff>151086</xdr:rowOff>
    </xdr:from>
    <xdr:to>
      <xdr:col>10</xdr:col>
      <xdr:colOff>203638</xdr:colOff>
      <xdr:row>123</xdr:row>
      <xdr:rowOff>85397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4328AC5-EA0F-4C15-934D-E4563056255D}"/>
            </a:ext>
          </a:extLst>
        </xdr:cNvPr>
        <xdr:cNvSpPr/>
      </xdr:nvSpPr>
      <xdr:spPr>
        <a:xfrm>
          <a:off x="5964621" y="23201586"/>
          <a:ext cx="348155" cy="315311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>
              <a:solidFill>
                <a:schemeClr val="tx1"/>
              </a:solidFill>
            </a:rPr>
            <a:t>rev</a:t>
          </a:r>
        </a:p>
      </xdr:txBody>
    </xdr:sp>
    <xdr:clientData/>
  </xdr:twoCellAnchor>
  <xdr:twoCellAnchor>
    <xdr:from>
      <xdr:col>7</xdr:col>
      <xdr:colOff>262758</xdr:colOff>
      <xdr:row>123</xdr:row>
      <xdr:rowOff>85397</xdr:rowOff>
    </xdr:from>
    <xdr:to>
      <xdr:col>7</xdr:col>
      <xdr:colOff>545224</xdr:colOff>
      <xdr:row>124</xdr:row>
      <xdr:rowOff>177362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2833C0A-05FC-481A-9138-B8877FE88710}"/>
            </a:ext>
          </a:extLst>
        </xdr:cNvPr>
        <xdr:cNvSpPr/>
      </xdr:nvSpPr>
      <xdr:spPr>
        <a:xfrm>
          <a:off x="4539155" y="23516897"/>
          <a:ext cx="282466" cy="282465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7</xdr:col>
      <xdr:colOff>584637</xdr:colOff>
      <xdr:row>123</xdr:row>
      <xdr:rowOff>91966</xdr:rowOff>
    </xdr:from>
    <xdr:to>
      <xdr:col>8</xdr:col>
      <xdr:colOff>249621</xdr:colOff>
      <xdr:row>124</xdr:row>
      <xdr:rowOff>177362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95EDCDF-4B8C-4E5D-9D58-8ABB666DBEAE}"/>
            </a:ext>
          </a:extLst>
        </xdr:cNvPr>
        <xdr:cNvSpPr/>
      </xdr:nvSpPr>
      <xdr:spPr>
        <a:xfrm>
          <a:off x="4861034" y="23523466"/>
          <a:ext cx="275897" cy="275896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9</xdr:col>
      <xdr:colOff>144517</xdr:colOff>
      <xdr:row>121</xdr:row>
      <xdr:rowOff>164224</xdr:rowOff>
    </xdr:from>
    <xdr:to>
      <xdr:col>9</xdr:col>
      <xdr:colOff>426983</xdr:colOff>
      <xdr:row>123</xdr:row>
      <xdr:rowOff>78828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F874EAE-1D7E-4774-9EE3-C25D0354BB22}"/>
            </a:ext>
          </a:extLst>
        </xdr:cNvPr>
        <xdr:cNvSpPr/>
      </xdr:nvSpPr>
      <xdr:spPr>
        <a:xfrm>
          <a:off x="5642741" y="23214724"/>
          <a:ext cx="282466" cy="295604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10</xdr:col>
      <xdr:colOff>328448</xdr:colOff>
      <xdr:row>103</xdr:row>
      <xdr:rowOff>144517</xdr:rowOff>
    </xdr:from>
    <xdr:to>
      <xdr:col>10</xdr:col>
      <xdr:colOff>518948</xdr:colOff>
      <xdr:row>106</xdr:row>
      <xdr:rowOff>59121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AE0F76A1-1BE0-4ED2-B4C1-873BE0D0FA14}"/>
            </a:ext>
          </a:extLst>
        </xdr:cNvPr>
        <xdr:cNvSpPr/>
      </xdr:nvSpPr>
      <xdr:spPr>
        <a:xfrm>
          <a:off x="6437586" y="19766017"/>
          <a:ext cx="190500" cy="486104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 baseline="0"/>
            <a:t>min</a:t>
          </a:r>
        </a:p>
      </xdr:txBody>
    </xdr:sp>
    <xdr:clientData/>
  </xdr:twoCellAnchor>
  <xdr:twoCellAnchor>
    <xdr:from>
      <xdr:col>10</xdr:col>
      <xdr:colOff>558362</xdr:colOff>
      <xdr:row>103</xdr:row>
      <xdr:rowOff>170793</xdr:rowOff>
    </xdr:from>
    <xdr:to>
      <xdr:col>11</xdr:col>
      <xdr:colOff>65689</xdr:colOff>
      <xdr:row>106</xdr:row>
      <xdr:rowOff>72259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67010972-7464-4B8B-BC18-25331720AF6C}"/>
            </a:ext>
          </a:extLst>
        </xdr:cNvPr>
        <xdr:cNvSpPr/>
      </xdr:nvSpPr>
      <xdr:spPr>
        <a:xfrm>
          <a:off x="6667500" y="19792293"/>
          <a:ext cx="118241" cy="472966"/>
        </a:xfrm>
        <a:prstGeom prst="rect">
          <a:avLst/>
        </a:prstGeom>
        <a:solidFill>
          <a:srgbClr val="7030A0">
            <a:alpha val="50000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/>
            <a:t>Max</a:t>
          </a:r>
        </a:p>
      </xdr:txBody>
    </xdr:sp>
    <xdr:clientData/>
  </xdr:twoCellAnchor>
  <xdr:twoCellAnchor>
    <xdr:from>
      <xdr:col>9</xdr:col>
      <xdr:colOff>124812</xdr:colOff>
      <xdr:row>123</xdr:row>
      <xdr:rowOff>59122</xdr:rowOff>
    </xdr:from>
    <xdr:to>
      <xdr:col>9</xdr:col>
      <xdr:colOff>466398</xdr:colOff>
      <xdr:row>125</xdr:row>
      <xdr:rowOff>6570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FC0810A7-AEBB-48F9-A07A-DB07BFFEF381}"/>
            </a:ext>
          </a:extLst>
        </xdr:cNvPr>
        <xdr:cNvSpPr/>
      </xdr:nvSpPr>
      <xdr:spPr>
        <a:xfrm>
          <a:off x="5623036" y="23490622"/>
          <a:ext cx="341586" cy="328448"/>
        </a:xfrm>
        <a:prstGeom prst="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pot</a:t>
          </a:r>
        </a:p>
      </xdr:txBody>
    </xdr:sp>
    <xdr:clientData/>
  </xdr:twoCellAnchor>
  <xdr:twoCellAnchor>
    <xdr:from>
      <xdr:col>13</xdr:col>
      <xdr:colOff>457200</xdr:colOff>
      <xdr:row>122</xdr:row>
      <xdr:rowOff>152400</xdr:rowOff>
    </xdr:from>
    <xdr:to>
      <xdr:col>14</xdr:col>
      <xdr:colOff>276225</xdr:colOff>
      <xdr:row>124</xdr:row>
      <xdr:rowOff>171450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A619F8C-7ED1-4EEB-B915-DB5F0F7D13E2}"/>
            </a:ext>
          </a:extLst>
        </xdr:cNvPr>
        <xdr:cNvSpPr/>
      </xdr:nvSpPr>
      <xdr:spPr>
        <a:xfrm>
          <a:off x="8382000" y="23393400"/>
          <a:ext cx="428625" cy="400050"/>
        </a:xfrm>
        <a:prstGeom prst="rect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FAN</a:t>
          </a:r>
        </a:p>
      </xdr:txBody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11</xdr:col>
      <xdr:colOff>208338</xdr:colOff>
      <xdr:row>53</xdr:row>
      <xdr:rowOff>108857</xdr:rowOff>
    </xdr:to>
    <xdr:pic>
      <xdr:nvPicPr>
        <xdr:cNvPr id="32" name="Picture 31" descr="Image result for rocker switch with led dimensions">
          <a:extLst>
            <a:ext uri="{FF2B5EF4-FFF2-40B4-BE49-F238E27FC236}">
              <a16:creationId xmlns:a16="http://schemas.microsoft.com/office/drawing/2014/main" id="{BC29787F-9AD1-4F57-B825-F0A931036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" y="5334000"/>
          <a:ext cx="6331553" cy="4871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219076</xdr:colOff>
      <xdr:row>13</xdr:row>
      <xdr:rowOff>114301</xdr:rowOff>
    </xdr:from>
    <xdr:to>
      <xdr:col>16</xdr:col>
      <xdr:colOff>600076</xdr:colOff>
      <xdr:row>18</xdr:row>
      <xdr:rowOff>152401</xdr:rowOff>
    </xdr:to>
    <xdr:pic>
      <xdr:nvPicPr>
        <xdr:cNvPr id="3" name="Picture 2" descr="Image result for adapt symbol">
          <a:extLst>
            <a:ext uri="{FF2B5EF4-FFF2-40B4-BE49-F238E27FC236}">
              <a16:creationId xmlns:a16="http://schemas.microsoft.com/office/drawing/2014/main" id="{6832B079-AA35-4F22-879E-07D8A372D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3076" y="2590801"/>
          <a:ext cx="990600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14</xdr:row>
      <xdr:rowOff>9525</xdr:rowOff>
    </xdr:from>
    <xdr:to>
      <xdr:col>12</xdr:col>
      <xdr:colOff>342900</xdr:colOff>
      <xdr:row>19</xdr:row>
      <xdr:rowOff>92062</xdr:rowOff>
    </xdr:to>
    <xdr:pic>
      <xdr:nvPicPr>
        <xdr:cNvPr id="5" name="Picture 4" descr="Image result for break the cycle symbol">
          <a:extLst>
            <a:ext uri="{FF2B5EF4-FFF2-40B4-BE49-F238E27FC236}">
              <a16:creationId xmlns:a16="http://schemas.microsoft.com/office/drawing/2014/main" id="{E1922529-8B7A-4A1F-896B-413AE9E1B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3150" y="2676525"/>
          <a:ext cx="1504950" cy="103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533400</xdr:colOff>
      <xdr:row>13</xdr:row>
      <xdr:rowOff>66675</xdr:rowOff>
    </xdr:from>
    <xdr:to>
      <xdr:col>14</xdr:col>
      <xdr:colOff>257175</xdr:colOff>
      <xdr:row>18</xdr:row>
      <xdr:rowOff>57150</xdr:rowOff>
    </xdr:to>
    <xdr:pic>
      <xdr:nvPicPr>
        <xdr:cNvPr id="7" name="Picture 6" descr="Image result for break the cycle symbol">
          <a:extLst>
            <a:ext uri="{FF2B5EF4-FFF2-40B4-BE49-F238E27FC236}">
              <a16:creationId xmlns:a16="http://schemas.microsoft.com/office/drawing/2014/main" id="{EE92FFCC-552D-49D3-87A6-34FB3FA0E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543175"/>
          <a:ext cx="942975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28</xdr:row>
      <xdr:rowOff>0</xdr:rowOff>
    </xdr:from>
    <xdr:to>
      <xdr:col>13</xdr:col>
      <xdr:colOff>304800</xdr:colOff>
      <xdr:row>29</xdr:row>
      <xdr:rowOff>114300</xdr:rowOff>
    </xdr:to>
    <xdr:sp macro="" textlink="">
      <xdr:nvSpPr>
        <xdr:cNvPr id="5127" name="AutoShape 7" descr="Image result for break the cycle symbol">
          <a:extLst>
            <a:ext uri="{FF2B5EF4-FFF2-40B4-BE49-F238E27FC236}">
              <a16:creationId xmlns:a16="http://schemas.microsoft.com/office/drawing/2014/main" id="{FDF14465-CEEA-40AF-8A81-9A42A62203C4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28</xdr:row>
      <xdr:rowOff>0</xdr:rowOff>
    </xdr:from>
    <xdr:to>
      <xdr:col>13</xdr:col>
      <xdr:colOff>304800</xdr:colOff>
      <xdr:row>29</xdr:row>
      <xdr:rowOff>114300</xdr:rowOff>
    </xdr:to>
    <xdr:sp macro="" textlink="">
      <xdr:nvSpPr>
        <xdr:cNvPr id="5128" name="AutoShape 8" descr="Image result for break the cycle symbol">
          <a:extLst>
            <a:ext uri="{FF2B5EF4-FFF2-40B4-BE49-F238E27FC236}">
              <a16:creationId xmlns:a16="http://schemas.microsoft.com/office/drawing/2014/main" id="{7753A3FC-A356-415E-896C-5E7A6B2EDD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409575</xdr:colOff>
      <xdr:row>20</xdr:row>
      <xdr:rowOff>161925</xdr:rowOff>
    </xdr:from>
    <xdr:to>
      <xdr:col>18</xdr:col>
      <xdr:colOff>209550</xdr:colOff>
      <xdr:row>26</xdr:row>
      <xdr:rowOff>38100</xdr:rowOff>
    </xdr:to>
    <xdr:pic>
      <xdr:nvPicPr>
        <xdr:cNvPr id="15" name="Picture 14" descr="Image result for break the cycle symbol">
          <a:extLst>
            <a:ext uri="{FF2B5EF4-FFF2-40B4-BE49-F238E27FC236}">
              <a16:creationId xmlns:a16="http://schemas.microsoft.com/office/drawing/2014/main" id="{F4508D4A-B9DC-49F1-976F-F941CD47F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3971925"/>
          <a:ext cx="1019175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266700</xdr:colOff>
      <xdr:row>20</xdr:row>
      <xdr:rowOff>9525</xdr:rowOff>
    </xdr:from>
    <xdr:to>
      <xdr:col>12</xdr:col>
      <xdr:colOff>200025</xdr:colOff>
      <xdr:row>26</xdr:row>
      <xdr:rowOff>19050</xdr:rowOff>
    </xdr:to>
    <xdr:pic>
      <xdr:nvPicPr>
        <xdr:cNvPr id="16" name="Picture 15" descr="Image result for hexagon cube">
          <a:extLst>
            <a:ext uri="{FF2B5EF4-FFF2-40B4-BE49-F238E27FC236}">
              <a16:creationId xmlns:a16="http://schemas.microsoft.com/office/drawing/2014/main" id="{3E83BC96-16FA-44D3-9A60-058460931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62700" y="3819525"/>
          <a:ext cx="11525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561975</xdr:colOff>
      <xdr:row>19</xdr:row>
      <xdr:rowOff>38099</xdr:rowOff>
    </xdr:from>
    <xdr:to>
      <xdr:col>15</xdr:col>
      <xdr:colOff>507807</xdr:colOff>
      <xdr:row>27</xdr:row>
      <xdr:rowOff>104775</xdr:rowOff>
    </xdr:to>
    <xdr:pic>
      <xdr:nvPicPr>
        <xdr:cNvPr id="17" name="Picture 16" descr="Image result for hexagon cube">
          <a:extLst>
            <a:ext uri="{FF2B5EF4-FFF2-40B4-BE49-F238E27FC236}">
              <a16:creationId xmlns:a16="http://schemas.microsoft.com/office/drawing/2014/main" id="{7E38B4D5-45C3-47DA-BFC9-D245A89DFC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41" r="16714"/>
        <a:stretch/>
      </xdr:blipFill>
      <xdr:spPr bwMode="auto">
        <a:xfrm>
          <a:off x="7877175" y="3657599"/>
          <a:ext cx="1774632" cy="15906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209550</xdr:colOff>
      <xdr:row>27</xdr:row>
      <xdr:rowOff>161925</xdr:rowOff>
    </xdr:from>
    <xdr:to>
      <xdr:col>12</xdr:col>
      <xdr:colOff>85725</xdr:colOff>
      <xdr:row>33</xdr:row>
      <xdr:rowOff>114300</xdr:rowOff>
    </xdr:to>
    <xdr:pic>
      <xdr:nvPicPr>
        <xdr:cNvPr id="18" name="Picture 17" descr="Image result for simple optical illusions">
          <a:extLst>
            <a:ext uri="{FF2B5EF4-FFF2-40B4-BE49-F238E27FC236}">
              <a16:creationId xmlns:a16="http://schemas.microsoft.com/office/drawing/2014/main" id="{E7D0327E-C680-4DD8-AB87-68392CB70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5305425"/>
          <a:ext cx="10953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28</xdr:row>
      <xdr:rowOff>19051</xdr:rowOff>
    </xdr:from>
    <xdr:to>
      <xdr:col>14</xdr:col>
      <xdr:colOff>533401</xdr:colOff>
      <xdr:row>34</xdr:row>
      <xdr:rowOff>19051</xdr:rowOff>
    </xdr:to>
    <xdr:pic>
      <xdr:nvPicPr>
        <xdr:cNvPr id="19" name="Picture 18" descr="Related image">
          <a:extLst>
            <a:ext uri="{FF2B5EF4-FFF2-40B4-BE49-F238E27FC236}">
              <a16:creationId xmlns:a16="http://schemas.microsoft.com/office/drawing/2014/main" id="{BA8C5CAC-7E9B-4684-AFBE-3DA1DA068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1" y="5353051"/>
          <a:ext cx="11430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609599</xdr:colOff>
      <xdr:row>28</xdr:row>
      <xdr:rowOff>190499</xdr:rowOff>
    </xdr:from>
    <xdr:to>
      <xdr:col>19</xdr:col>
      <xdr:colOff>9524</xdr:colOff>
      <xdr:row>38</xdr:row>
      <xdr:rowOff>123824</xdr:rowOff>
    </xdr:to>
    <xdr:pic>
      <xdr:nvPicPr>
        <xdr:cNvPr id="20" name="Picture 19" descr="Image result for optical illusion">
          <a:extLst>
            <a:ext uri="{FF2B5EF4-FFF2-40B4-BE49-F238E27FC236}">
              <a16:creationId xmlns:a16="http://schemas.microsoft.com/office/drawing/2014/main" id="{A9FA0354-EE1D-479A-B3EF-9F5D61189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599" y="5524499"/>
          <a:ext cx="1838325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57151</xdr:colOff>
      <xdr:row>6</xdr:row>
      <xdr:rowOff>85725</xdr:rowOff>
    </xdr:from>
    <xdr:to>
      <xdr:col>14</xdr:col>
      <xdr:colOff>323851</xdr:colOff>
      <xdr:row>12</xdr:row>
      <xdr:rowOff>123825</xdr:rowOff>
    </xdr:to>
    <xdr:pic>
      <xdr:nvPicPr>
        <xdr:cNvPr id="21" name="Picture 20" descr="Image result for fish bird tessellation by escher">
          <a:extLst>
            <a:ext uri="{FF2B5EF4-FFF2-40B4-BE49-F238E27FC236}">
              <a16:creationId xmlns:a16="http://schemas.microsoft.com/office/drawing/2014/main" id="{A945F149-593A-4558-A16F-5217B79082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183" r="10931" b="13941"/>
        <a:stretch/>
      </xdr:blipFill>
      <xdr:spPr bwMode="auto">
        <a:xfrm>
          <a:off x="6762751" y="1228725"/>
          <a:ext cx="20955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476250</xdr:colOff>
      <xdr:row>35</xdr:row>
      <xdr:rowOff>133350</xdr:rowOff>
    </xdr:from>
    <xdr:to>
      <xdr:col>10</xdr:col>
      <xdr:colOff>485775</xdr:colOff>
      <xdr:row>42</xdr:row>
      <xdr:rowOff>28575</xdr:rowOff>
    </xdr:to>
    <xdr:pic>
      <xdr:nvPicPr>
        <xdr:cNvPr id="22" name="Picture 21" descr="Image result for ar logo">
          <a:extLst>
            <a:ext uri="{FF2B5EF4-FFF2-40B4-BE49-F238E27FC236}">
              <a16:creationId xmlns:a16="http://schemas.microsoft.com/office/drawing/2014/main" id="{B7BBFCB1-6C29-4390-BF6B-7FAA5114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800850"/>
          <a:ext cx="12287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152400</xdr:colOff>
      <xdr:row>37</xdr:row>
      <xdr:rowOff>57150</xdr:rowOff>
    </xdr:from>
    <xdr:to>
      <xdr:col>12</xdr:col>
      <xdr:colOff>533399</xdr:colOff>
      <xdr:row>42</xdr:row>
      <xdr:rowOff>95249</xdr:rowOff>
    </xdr:to>
    <xdr:pic>
      <xdr:nvPicPr>
        <xdr:cNvPr id="23" name="Picture 22" descr="Image result for ar logo">
          <a:extLst>
            <a:ext uri="{FF2B5EF4-FFF2-40B4-BE49-F238E27FC236}">
              <a16:creationId xmlns:a16="http://schemas.microsoft.com/office/drawing/2014/main" id="{64F58428-F083-4BCB-941D-F477FDA3D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7105650"/>
          <a:ext cx="990599" cy="990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257176</xdr:colOff>
      <xdr:row>37</xdr:row>
      <xdr:rowOff>1</xdr:rowOff>
    </xdr:from>
    <xdr:to>
      <xdr:col>15</xdr:col>
      <xdr:colOff>104776</xdr:colOff>
      <xdr:row>42</xdr:row>
      <xdr:rowOff>114301</xdr:rowOff>
    </xdr:to>
    <xdr:pic>
      <xdr:nvPicPr>
        <xdr:cNvPr id="24" name="Picture 23" descr="Related image">
          <a:extLst>
            <a:ext uri="{FF2B5EF4-FFF2-40B4-BE49-F238E27FC236}">
              <a16:creationId xmlns:a16="http://schemas.microsoft.com/office/drawing/2014/main" id="{284256F6-B8B3-4592-A658-34DF3D2D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1976" y="7048501"/>
          <a:ext cx="10668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85726</xdr:colOff>
      <xdr:row>7</xdr:row>
      <xdr:rowOff>38099</xdr:rowOff>
    </xdr:from>
    <xdr:to>
      <xdr:col>24</xdr:col>
      <xdr:colOff>381001</xdr:colOff>
      <xdr:row>16</xdr:row>
      <xdr:rowOff>85724</xdr:rowOff>
    </xdr:to>
    <xdr:pic>
      <xdr:nvPicPr>
        <xdr:cNvPr id="27" name="Picture 26" descr="Image result for swimming fish logo">
          <a:extLst>
            <a:ext uri="{FF2B5EF4-FFF2-40B4-BE49-F238E27FC236}">
              <a16:creationId xmlns:a16="http://schemas.microsoft.com/office/drawing/2014/main" id="{93FA9868-9355-4C23-984B-9A9ED1FB32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518" t="11638" r="11724" b="8620"/>
        <a:stretch/>
      </xdr:blipFill>
      <xdr:spPr bwMode="auto">
        <a:xfrm rot="11773907">
          <a:off x="14106526" y="1371599"/>
          <a:ext cx="904875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BA94D1-CDA1-4CE3-A9D4-CE4081C814DC}" name="Table3" displayName="Table3" ref="A1:D24" totalsRowShown="0">
  <autoFilter ref="A1:D24" xr:uid="{93959334-E204-4BB5-9217-3FFACB61AC10}"/>
  <tableColumns count="4">
    <tableColumn id="1" xr3:uid="{F8B1F675-4DFD-4107-B731-95E816764C53}" name="Problem list"/>
    <tableColumn id="4" xr3:uid="{BF208EDC-3EFE-4D76-87A1-F1DC51A98098}" name="priority" dataDxfId="1"/>
    <tableColumn id="2" xr3:uid="{B363B77E-5045-48E9-883A-7F3B9D3D0C84}" name="Solution "/>
    <tableColumn id="3" xr3:uid="{5EF65EF5-24D3-4CAB-A1A9-E1367D3CCC10}" name="complet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>
            <a:alpha val="50000"/>
          </a:schemeClr>
        </a:solidFill>
        <a:ln>
          <a:noFill/>
        </a:ln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DTech-diameter-bearing-lengths-hardened/dp/B06VXYDK8K/ref=sr_1_4?keywords=1m+guide+rod&amp;qid=1561501211&amp;s=gateway&amp;sr=8-4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com/dp/B07LCHHQ97/ref=sspa_dk_detail_1?psc=1&amp;pd_rd_i=B07LCHHQ97&amp;pd_rd_w=r3Ymw&amp;pf_rd_p=8a8f3917-7900-4ce8-ad90-adf0d53c0985&amp;pd_rd_wg=MjyxL&amp;pf_rd_r=6YV80FA3S8W7DF817S2W&amp;pd_rd_r=a90d7abb-9788-11e9-99dd-a594ef557a8f" TargetMode="External"/><Relationship Id="rId7" Type="http://schemas.openxmlformats.org/officeDocument/2006/relationships/hyperlink" Target="https://www.amazon.com/PDTech-diameter-bearing-lengths-hardened/dp/B06VXYDK8K/ref=sr_1_4?keywords=1m+guide+rod&amp;qid=1561501211&amp;s=gateway&amp;sr=8-4" TargetMode="External"/><Relationship Id="rId12" Type="http://schemas.openxmlformats.org/officeDocument/2006/relationships/hyperlink" Target="https://a.co/d/biAFhTq" TargetMode="External"/><Relationship Id="rId2" Type="http://schemas.openxmlformats.org/officeDocument/2006/relationships/hyperlink" Target="https://www.mcmaster.com/3434t22" TargetMode="External"/><Relationship Id="rId1" Type="http://schemas.openxmlformats.org/officeDocument/2006/relationships/hyperlink" Target="https://www.amazon.com/BIQU-Endstop-Mechanical-Switch-Printer/dp/B01FX8SR8A/ref=asc_df_B01FX8SR8A/?tag=hyprod-20&amp;linkCode=df0&amp;hvadid=312146426535&amp;hvpos=1o1&amp;hvnetw=g&amp;hvrand=4965560395794685093&amp;hvpone=&amp;hvptwo=&amp;hvqmt=&amp;hvdev=c&amp;hvdvcmdl=&amp;hvlocint=&amp;hvlocphy=1014517&amp;hvtargid=pla-570650526193&amp;psc=1" TargetMode="External"/><Relationship Id="rId6" Type="http://schemas.openxmlformats.org/officeDocument/2006/relationships/hyperlink" Target="https://www.amazon.com/122030-Bearing-Bushing-Printer-Applications/dp/B078MJ3B7K/ref=pd_sbs_328_1/139-1452081-8559710?_encoding=UTF8&amp;pd_rd_i=B078MJ3B7K&amp;pd_rd_r=24592039-9796-11e9-8f7f-83a000a89c14&amp;pd_rd_w=ssv4f&amp;pd_rd_wg=Oezxv&amp;pf_rd_p=588939de-d3f8-42f1-a3d8-d556eae5797d&amp;pf_rd_r=6WRT885534B4CT6SS5WT&amp;psc=1&amp;refRID=6WRT885534B4CT6SS5WT" TargetMode="External"/><Relationship Id="rId11" Type="http://schemas.openxmlformats.org/officeDocument/2006/relationships/hyperlink" Target="https://www.amazon.com/dp/B01H1SFI46/?coliid=I1U38UNFT605FR&amp;colid=1ZVX6HY7TRMQO&amp;psc=1&amp;ref_=lv_ov_lig_dp_it" TargetMode="External"/><Relationship Id="rId5" Type="http://schemas.openxmlformats.org/officeDocument/2006/relationships/hyperlink" Target="https://www.amazon.com/kuman-Printer-Controller-Arduino-Starter/dp/B016D6DSBW/ref=sr_1_1_sspa?keywords=ramps+1.4&amp;qid=1561495764&amp;s=industrial&amp;sr=1-1-spons&amp;psc=1" TargetMode="External"/><Relationship Id="rId10" Type="http://schemas.openxmlformats.org/officeDocument/2006/relationships/hyperlink" Target="https://www.amazon.com/dp/B079G5RJJ2/?coliid=IOGMLFQDSBY67&amp;colid=1ZVX6HY7TRMQO&amp;psc=1&amp;ref_=lv_ov_lig_dp_it" TargetMode="External"/><Relationship Id="rId4" Type="http://schemas.openxmlformats.org/officeDocument/2006/relationships/hyperlink" Target="https://www.mcmaster.com/6112k55" TargetMode="External"/><Relationship Id="rId9" Type="http://schemas.openxmlformats.org/officeDocument/2006/relationships/hyperlink" Target="https://www.amazon.com/dp/B07N6HD4C2/ref=sspa_dk_detail_0?psc=1&amp;pd_rd_i=B07N6HD4C2&amp;pd_rd_w=PmEFP&amp;pf_rd_p=8a8f3917-7900-4ce8-ad90-adf0d53c0985&amp;pd_rd_wg=iOYyJ&amp;pf_rd_r=NDAW5YZXB29VX599MTB9&amp;pd_rd_r=c4473c63-9788-11e9-8535-97e82f7982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6F0FC-9428-4F10-AF95-10A87E856588}">
  <dimension ref="A1:H31"/>
  <sheetViews>
    <sheetView tabSelected="1" workbookViewId="0">
      <selection activeCell="E15" sqref="E15"/>
    </sheetView>
  </sheetViews>
  <sheetFormatPr defaultRowHeight="15"/>
  <cols>
    <col min="2" max="3" width="32.28515625" customWidth="1"/>
    <col min="5" max="5" width="32.7109375" customWidth="1"/>
    <col min="6" max="6" width="53" customWidth="1"/>
    <col min="7" max="7" width="12.140625" customWidth="1"/>
  </cols>
  <sheetData>
    <row r="1" spans="1:8">
      <c r="A1" s="3" t="s">
        <v>0</v>
      </c>
    </row>
    <row r="2" spans="1:8">
      <c r="A2" s="3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1">
        <v>1</v>
      </c>
      <c r="B4" t="s">
        <v>9</v>
      </c>
      <c r="C4" t="s">
        <v>10</v>
      </c>
      <c r="D4">
        <v>1</v>
      </c>
      <c r="E4" s="4" t="s">
        <v>11</v>
      </c>
      <c r="F4" s="5" t="s">
        <v>12</v>
      </c>
      <c r="G4">
        <v>42.7</v>
      </c>
      <c r="H4">
        <f>G4*D4</f>
        <v>42.7</v>
      </c>
    </row>
    <row r="5" spans="1:8">
      <c r="A5" s="1">
        <f>A4+1</f>
        <v>2</v>
      </c>
      <c r="B5" t="s">
        <v>13</v>
      </c>
      <c r="D5">
        <v>2</v>
      </c>
      <c r="E5" s="4"/>
      <c r="F5" s="5" t="s">
        <v>14</v>
      </c>
      <c r="G5">
        <v>76.28</v>
      </c>
      <c r="H5">
        <f t="shared" ref="H5:H15" si="0">G5*D5</f>
        <v>152.56</v>
      </c>
    </row>
    <row r="6" spans="1:8">
      <c r="A6" s="1">
        <f t="shared" ref="A6:A16" si="1">A5+1</f>
        <v>3</v>
      </c>
      <c r="B6" t="s">
        <v>15</v>
      </c>
      <c r="D6" s="6">
        <v>1</v>
      </c>
      <c r="E6" s="7" t="s">
        <v>16</v>
      </c>
      <c r="F6" s="8" t="s">
        <v>17</v>
      </c>
      <c r="G6" s="6">
        <v>64</v>
      </c>
      <c r="H6" s="6">
        <f t="shared" si="0"/>
        <v>64</v>
      </c>
    </row>
    <row r="7" spans="1:8">
      <c r="A7" s="1">
        <f t="shared" si="1"/>
        <v>4</v>
      </c>
      <c r="B7" t="s">
        <v>18</v>
      </c>
      <c r="D7" s="6">
        <v>0</v>
      </c>
      <c r="E7" s="7" t="s">
        <v>19</v>
      </c>
      <c r="F7" s="8" t="s">
        <v>17</v>
      </c>
      <c r="G7" s="6"/>
      <c r="H7" s="6">
        <f t="shared" si="0"/>
        <v>0</v>
      </c>
    </row>
    <row r="8" spans="1:8">
      <c r="A8" s="1">
        <f t="shared" si="1"/>
        <v>5</v>
      </c>
      <c r="B8" t="s">
        <v>20</v>
      </c>
      <c r="D8">
        <v>2</v>
      </c>
      <c r="E8" s="4" t="s">
        <v>21</v>
      </c>
      <c r="F8" s="5" t="s">
        <v>22</v>
      </c>
      <c r="G8">
        <v>17.68</v>
      </c>
      <c r="H8">
        <f t="shared" si="0"/>
        <v>35.36</v>
      </c>
    </row>
    <row r="9" spans="1:8">
      <c r="A9" s="1">
        <f t="shared" si="1"/>
        <v>6</v>
      </c>
      <c r="B9" t="s">
        <v>23</v>
      </c>
      <c r="D9">
        <v>2</v>
      </c>
      <c r="E9" s="4"/>
      <c r="F9" s="5" t="s">
        <v>24</v>
      </c>
      <c r="G9">
        <v>11.99</v>
      </c>
      <c r="H9">
        <f t="shared" si="0"/>
        <v>23.98</v>
      </c>
    </row>
    <row r="10" spans="1:8">
      <c r="A10" s="1">
        <f t="shared" si="1"/>
        <v>7</v>
      </c>
      <c r="B10" t="s">
        <v>25</v>
      </c>
      <c r="D10">
        <v>2</v>
      </c>
      <c r="E10" s="4"/>
      <c r="F10" s="5" t="s">
        <v>26</v>
      </c>
      <c r="G10">
        <v>4.67</v>
      </c>
      <c r="H10">
        <f t="shared" si="0"/>
        <v>9.34</v>
      </c>
    </row>
    <row r="11" spans="1:8">
      <c r="A11" s="1">
        <f t="shared" si="1"/>
        <v>8</v>
      </c>
      <c r="B11" t="s">
        <v>27</v>
      </c>
      <c r="D11">
        <v>1</v>
      </c>
      <c r="E11" s="4"/>
      <c r="F11" s="5" t="s">
        <v>28</v>
      </c>
      <c r="G11">
        <v>15.69</v>
      </c>
      <c r="H11">
        <f t="shared" si="0"/>
        <v>15.69</v>
      </c>
    </row>
    <row r="12" spans="1:8">
      <c r="A12" s="1">
        <f t="shared" si="1"/>
        <v>9</v>
      </c>
      <c r="B12" t="s">
        <v>29</v>
      </c>
      <c r="D12">
        <v>3</v>
      </c>
      <c r="E12" s="4"/>
      <c r="F12" s="5" t="s">
        <v>30</v>
      </c>
      <c r="H12">
        <f t="shared" si="0"/>
        <v>0</v>
      </c>
    </row>
    <row r="13" spans="1:8">
      <c r="A13" s="1">
        <f t="shared" si="1"/>
        <v>10</v>
      </c>
      <c r="B13" t="s">
        <v>31</v>
      </c>
      <c r="D13">
        <v>1</v>
      </c>
      <c r="E13" s="4"/>
      <c r="F13" s="5" t="s">
        <v>32</v>
      </c>
      <c r="G13">
        <v>8.99</v>
      </c>
      <c r="H13">
        <f t="shared" si="0"/>
        <v>8.99</v>
      </c>
    </row>
    <row r="14" spans="1:8">
      <c r="A14" s="1">
        <f t="shared" si="1"/>
        <v>11</v>
      </c>
      <c r="B14" t="s">
        <v>33</v>
      </c>
      <c r="D14">
        <v>1</v>
      </c>
      <c r="E14" s="4" t="s">
        <v>34</v>
      </c>
      <c r="F14" s="5" t="s">
        <v>35</v>
      </c>
      <c r="G14">
        <v>39.89</v>
      </c>
      <c r="H14">
        <f t="shared" si="0"/>
        <v>39.89</v>
      </c>
    </row>
    <row r="15" spans="1:8">
      <c r="A15" s="1">
        <f t="shared" si="1"/>
        <v>12</v>
      </c>
      <c r="B15" t="s">
        <v>36</v>
      </c>
      <c r="D15">
        <v>0</v>
      </c>
      <c r="E15" s="4"/>
      <c r="F15" s="5" t="s">
        <v>37</v>
      </c>
      <c r="G15">
        <v>17.989999999999998</v>
      </c>
      <c r="H15">
        <f t="shared" si="0"/>
        <v>0</v>
      </c>
    </row>
    <row r="16" spans="1:8">
      <c r="A16" s="1">
        <f t="shared" si="1"/>
        <v>13</v>
      </c>
    </row>
    <row r="17" spans="1:8">
      <c r="A17" s="1"/>
      <c r="H17">
        <f>SUM(H4:H15)</f>
        <v>392.51</v>
      </c>
    </row>
    <row r="18" spans="1:8">
      <c r="A18" s="1"/>
    </row>
    <row r="19" spans="1:8">
      <c r="A19" s="1"/>
    </row>
    <row r="20" spans="1:8">
      <c r="A20" s="1"/>
    </row>
    <row r="21" spans="1:8">
      <c r="A21" s="1"/>
    </row>
    <row r="22" spans="1:8">
      <c r="A22" s="1"/>
    </row>
    <row r="23" spans="1:8">
      <c r="A23" s="1"/>
    </row>
    <row r="24" spans="1:8">
      <c r="A24" s="1"/>
    </row>
    <row r="25" spans="1:8">
      <c r="A25" s="1"/>
    </row>
    <row r="26" spans="1:8">
      <c r="A26" s="1"/>
    </row>
    <row r="27" spans="1:8">
      <c r="A27" s="1"/>
    </row>
    <row r="28" spans="1:8">
      <c r="A28" s="1"/>
    </row>
    <row r="29" spans="1:8">
      <c r="A29" s="1"/>
    </row>
    <row r="30" spans="1:8">
      <c r="A30" s="1"/>
    </row>
    <row r="31" spans="1:8">
      <c r="A31" s="1"/>
    </row>
  </sheetData>
  <hyperlinks>
    <hyperlink ref="F13" r:id="rId1" display="https://www.amazon.com/BIQU-Endstop-Mechanical-Switch-Printer/dp/B01FX8SR8A/ref=asc_df_B01FX8SR8A/?tag=hyprod-20&amp;linkCode=df0&amp;hvadid=312146426535&amp;hvpos=1o1&amp;hvnetw=g&amp;hvrand=4965560395794685093&amp;hvpone=&amp;hvptwo=&amp;hvqmt=&amp;hvdev=c&amp;hvdvcmdl=&amp;hvlocint=&amp;hvlocphy=1014517&amp;hvtargid=pla-570650526193&amp;psc=1" xr:uid="{A866C369-2141-469E-BDE3-D930831543AF}"/>
    <hyperlink ref="F10" r:id="rId2" xr:uid="{8B87C024-395C-4AFD-BE5D-0ADEA40D637C}"/>
    <hyperlink ref="F4" r:id="rId3" xr:uid="{AFEF5EF2-3FF1-4B71-B1B8-41B1D5208397}"/>
    <hyperlink ref="F5" r:id="rId4" xr:uid="{9F306CBF-C980-4ADD-8236-26D0372237C2}"/>
    <hyperlink ref="F14" r:id="rId5" xr:uid="{000AC7D3-35CA-4C17-A5F1-DCE6D8DF2F61}"/>
    <hyperlink ref="F11" r:id="rId6" display="https://www.amazon.com/122030-Bearing-Bushing-Printer-Applications/dp/B078MJ3B7K/ref=pd_sbs_328_1/139-1452081-8559710?_encoding=UTF8&amp;pd_rd_i=B078MJ3B7K&amp;pd_rd_r=24592039-9796-11e9-8f7f-83a000a89c14&amp;pd_rd_w=ssv4f&amp;pd_rd_wg=Oezxv&amp;pf_rd_p=588939de-d3f8-42f1-a3d8-d556eae5797d&amp;pf_rd_r=6WRT885534B4CT6SS5WT&amp;psc=1&amp;refRID=6WRT885534B4CT6SS5WT" xr:uid="{3ADF2267-F7EA-427B-AD38-423D83264596}"/>
    <hyperlink ref="F6" r:id="rId7" xr:uid="{F0FDA627-ACA3-4CD0-B22E-F89E8A53730A}"/>
    <hyperlink ref="F7" r:id="rId8" xr:uid="{4473309F-ACE7-4011-8F27-56A65C87F526}"/>
    <hyperlink ref="F15" r:id="rId9" xr:uid="{5392319C-5D83-4976-85DB-104958CFABFB}"/>
    <hyperlink ref="F8" r:id="rId10" xr:uid="{0580E942-D4FA-4AEF-95C4-FB9513ED90CE}"/>
    <hyperlink ref="F9" r:id="rId11" xr:uid="{41B8227D-5A36-42E9-B3BE-CD4F83345A89}"/>
    <hyperlink ref="F12" r:id="rId12" xr:uid="{738E6783-BD0E-47B9-8952-E6B7AF2641FD}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A363-A9E6-4F8F-8804-5CF56591B57B}">
  <dimension ref="B2"/>
  <sheetViews>
    <sheetView topLeftCell="A89" zoomScale="70" zoomScaleNormal="70" workbookViewId="0">
      <selection activeCell="AI128" sqref="AI128"/>
    </sheetView>
  </sheetViews>
  <sheetFormatPr defaultRowHeight="15"/>
  <sheetData>
    <row r="2" spans="2:2">
      <c r="B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B096-3136-40F4-B86F-5C0EE9F15301}">
  <dimension ref="A1:Y22"/>
  <sheetViews>
    <sheetView topLeftCell="A10" zoomScale="85" zoomScaleNormal="85" workbookViewId="0">
      <selection activeCell="B16" sqref="B16"/>
    </sheetView>
  </sheetViews>
  <sheetFormatPr defaultRowHeight="15"/>
  <cols>
    <col min="2" max="2" width="32.5703125" customWidth="1"/>
    <col min="3" max="4" width="11" customWidth="1"/>
    <col min="5" max="5" width="9.5703125" customWidth="1"/>
    <col min="6" max="6" width="7.5703125" customWidth="1"/>
    <col min="9" max="9" width="8.42578125" customWidth="1"/>
    <col min="10" max="10" width="12.7109375" customWidth="1"/>
    <col min="11" max="11" width="11.85546875" customWidth="1"/>
    <col min="12" max="12" width="8.7109375" customWidth="1"/>
    <col min="13" max="13" width="14.7109375" customWidth="1"/>
    <col min="14" max="14" width="15.28515625" customWidth="1"/>
    <col min="18" max="18" width="11.85546875" customWidth="1"/>
    <col min="20" max="20" width="21" customWidth="1"/>
    <col min="21" max="21" width="18.5703125" customWidth="1"/>
    <col min="23" max="23" width="9.28515625" customWidth="1"/>
    <col min="24" max="24" width="10" customWidth="1"/>
    <col min="25" max="25" width="15.7109375" customWidth="1"/>
  </cols>
  <sheetData>
    <row r="1" spans="1:25">
      <c r="A1" t="s">
        <v>38</v>
      </c>
    </row>
    <row r="2" spans="1:25">
      <c r="F2" t="s">
        <v>39</v>
      </c>
      <c r="J2" t="s">
        <v>40</v>
      </c>
      <c r="N2" t="s">
        <v>41</v>
      </c>
    </row>
    <row r="3" spans="1:25">
      <c r="B3" t="s">
        <v>42</v>
      </c>
      <c r="F3" t="s">
        <v>43</v>
      </c>
      <c r="J3" t="s">
        <v>44</v>
      </c>
      <c r="K3">
        <f>4*56/700</f>
        <v>0.32</v>
      </c>
    </row>
    <row r="4" spans="1:25">
      <c r="B4" t="s">
        <v>45</v>
      </c>
      <c r="K4" t="s">
        <v>46</v>
      </c>
      <c r="S4" t="s">
        <v>47</v>
      </c>
    </row>
    <row r="5" spans="1:25">
      <c r="B5" t="s">
        <v>48</v>
      </c>
      <c r="S5" s="15"/>
      <c r="T5" t="s">
        <v>49</v>
      </c>
    </row>
    <row r="6" spans="1:25">
      <c r="C6" t="s">
        <v>50</v>
      </c>
      <c r="F6" t="s">
        <v>51</v>
      </c>
      <c r="I6" t="s">
        <v>52</v>
      </c>
      <c r="L6" t="s">
        <v>53</v>
      </c>
      <c r="O6" t="s">
        <v>54</v>
      </c>
      <c r="T6" t="s">
        <v>55</v>
      </c>
      <c r="U6" t="s">
        <v>56</v>
      </c>
      <c r="V6" t="s">
        <v>57</v>
      </c>
      <c r="W6" t="s">
        <v>58</v>
      </c>
      <c r="X6" t="s">
        <v>59</v>
      </c>
      <c r="Y6" t="s">
        <v>60</v>
      </c>
    </row>
    <row r="7" spans="1:25">
      <c r="A7" s="2" t="s">
        <v>61</v>
      </c>
      <c r="B7" s="2" t="s">
        <v>62</v>
      </c>
      <c r="C7" s="9" t="s">
        <v>63</v>
      </c>
      <c r="D7" s="9" t="s">
        <v>64</v>
      </c>
      <c r="E7" s="9" t="s">
        <v>65</v>
      </c>
      <c r="F7" s="10" t="s">
        <v>66</v>
      </c>
      <c r="G7" s="10" t="s">
        <v>67</v>
      </c>
      <c r="H7" s="10" t="s">
        <v>68</v>
      </c>
      <c r="I7" s="9" t="s">
        <v>69</v>
      </c>
      <c r="J7" s="9" t="s">
        <v>70</v>
      </c>
      <c r="K7" s="9" t="s">
        <v>71</v>
      </c>
      <c r="L7" s="10" t="s">
        <v>72</v>
      </c>
      <c r="M7" s="10" t="s">
        <v>73</v>
      </c>
      <c r="N7" s="10" t="s">
        <v>74</v>
      </c>
      <c r="O7" s="9" t="s">
        <v>75</v>
      </c>
      <c r="P7" s="9" t="s">
        <v>76</v>
      </c>
      <c r="Q7" s="9" t="s">
        <v>77</v>
      </c>
      <c r="T7">
        <v>1.2</v>
      </c>
      <c r="U7">
        <v>1</v>
      </c>
      <c r="V7">
        <v>720</v>
      </c>
      <c r="W7">
        <v>200</v>
      </c>
      <c r="X7">
        <f>V7*W7</f>
        <v>144000</v>
      </c>
      <c r="Y7">
        <f>X7/2</f>
        <v>72000</v>
      </c>
    </row>
    <row r="8" spans="1:25">
      <c r="A8" s="1">
        <v>1</v>
      </c>
      <c r="B8" t="s">
        <v>78</v>
      </c>
      <c r="C8" s="11">
        <v>1</v>
      </c>
      <c r="D8" s="11" t="s">
        <v>79</v>
      </c>
      <c r="E8" s="11">
        <f>432000/2</f>
        <v>216000</v>
      </c>
      <c r="F8" s="12" t="s">
        <v>80</v>
      </c>
      <c r="G8" s="12" t="s">
        <v>80</v>
      </c>
      <c r="H8" s="12" t="s">
        <v>80</v>
      </c>
      <c r="I8" s="11" t="s">
        <v>80</v>
      </c>
      <c r="J8" s="11" t="s">
        <v>80</v>
      </c>
      <c r="K8" s="11" t="s">
        <v>80</v>
      </c>
      <c r="L8" s="12" t="s">
        <v>80</v>
      </c>
      <c r="M8" s="12" t="s">
        <v>80</v>
      </c>
      <c r="N8" s="12" t="s">
        <v>80</v>
      </c>
      <c r="O8" s="11">
        <v>-1</v>
      </c>
      <c r="P8" s="11" t="s">
        <v>81</v>
      </c>
      <c r="Q8" s="11">
        <v>216000</v>
      </c>
      <c r="T8">
        <v>3.6</v>
      </c>
      <c r="U8">
        <f>T8/$T$7</f>
        <v>3</v>
      </c>
      <c r="V8">
        <f>U8*$V$7</f>
        <v>2160</v>
      </c>
      <c r="W8">
        <v>200</v>
      </c>
      <c r="X8">
        <f>V8*W8</f>
        <v>432000</v>
      </c>
      <c r="Y8">
        <f t="shared" ref="Y8:Y9" si="0">X8/2</f>
        <v>216000</v>
      </c>
    </row>
    <row r="9" spans="1:25">
      <c r="A9" s="1">
        <f>A8+1</f>
        <v>2</v>
      </c>
      <c r="B9" t="s">
        <v>82</v>
      </c>
      <c r="C9" s="11">
        <v>1</v>
      </c>
      <c r="D9" s="11" t="s">
        <v>83</v>
      </c>
      <c r="E9" s="11">
        <v>270000</v>
      </c>
      <c r="F9" s="12">
        <v>-1</v>
      </c>
      <c r="G9" s="12" t="s">
        <v>83</v>
      </c>
      <c r="H9" s="12">
        <v>270000</v>
      </c>
      <c r="I9" s="11">
        <v>-1</v>
      </c>
      <c r="J9" s="11" t="s">
        <v>84</v>
      </c>
      <c r="K9" s="11" t="s">
        <v>85</v>
      </c>
      <c r="L9" s="12">
        <v>-1</v>
      </c>
      <c r="M9" s="12" t="s">
        <v>86</v>
      </c>
      <c r="N9" s="12" t="s">
        <v>87</v>
      </c>
      <c r="O9" s="16">
        <v>1</v>
      </c>
      <c r="P9" s="16" t="s">
        <v>83</v>
      </c>
      <c r="Q9" s="16">
        <v>100000</v>
      </c>
      <c r="R9" s="1"/>
      <c r="T9">
        <v>4</v>
      </c>
      <c r="U9">
        <f t="shared" ref="U9" si="1">T9/$T$7</f>
        <v>3.3333333333333335</v>
      </c>
      <c r="V9">
        <f t="shared" ref="V9" si="2">U9*$V$7</f>
        <v>2400</v>
      </c>
      <c r="W9">
        <v>200</v>
      </c>
      <c r="X9">
        <f t="shared" ref="X9" si="3">V9*W9</f>
        <v>480000</v>
      </c>
      <c r="Y9">
        <f t="shared" si="0"/>
        <v>240000</v>
      </c>
    </row>
    <row r="10" spans="1:25">
      <c r="A10" s="1">
        <f t="shared" ref="A10:A12" si="4">A9+1</f>
        <v>3</v>
      </c>
      <c r="B10" t="s">
        <v>88</v>
      </c>
      <c r="C10" s="11">
        <v>-1</v>
      </c>
      <c r="D10" s="11" t="s">
        <v>83</v>
      </c>
      <c r="E10" s="11">
        <v>270000</v>
      </c>
      <c r="F10" s="12">
        <v>1</v>
      </c>
      <c r="G10" s="12" t="s">
        <v>83</v>
      </c>
      <c r="H10" s="12">
        <v>270000</v>
      </c>
      <c r="I10" s="11">
        <v>1</v>
      </c>
      <c r="J10" s="11" t="s">
        <v>84</v>
      </c>
      <c r="K10" s="11" t="s">
        <v>85</v>
      </c>
      <c r="L10" s="12">
        <v>1</v>
      </c>
      <c r="M10" s="12" t="s">
        <v>86</v>
      </c>
      <c r="N10" s="12" t="s">
        <v>87</v>
      </c>
      <c r="O10" s="11" t="s">
        <v>80</v>
      </c>
      <c r="P10" s="11" t="s">
        <v>80</v>
      </c>
      <c r="Q10" s="11" t="s">
        <v>80</v>
      </c>
      <c r="R10" s="1"/>
    </row>
    <row r="11" spans="1:25">
      <c r="A11" s="1">
        <f t="shared" si="4"/>
        <v>4</v>
      </c>
      <c r="B11" t="s">
        <v>89</v>
      </c>
      <c r="C11" s="11">
        <v>1</v>
      </c>
      <c r="D11" s="11" t="s">
        <v>83</v>
      </c>
      <c r="E11" s="11">
        <v>270000</v>
      </c>
      <c r="F11" s="12">
        <v>-1</v>
      </c>
      <c r="G11" s="12" t="s">
        <v>83</v>
      </c>
      <c r="H11" s="12">
        <v>270000</v>
      </c>
      <c r="I11" s="11" t="s">
        <v>80</v>
      </c>
      <c r="J11" s="11" t="s">
        <v>80</v>
      </c>
      <c r="K11" s="11" t="s">
        <v>80</v>
      </c>
      <c r="L11" s="12" t="s">
        <v>80</v>
      </c>
      <c r="M11" s="12" t="s">
        <v>80</v>
      </c>
      <c r="N11" s="12" t="s">
        <v>80</v>
      </c>
      <c r="O11" s="11" t="s">
        <v>80</v>
      </c>
      <c r="P11" s="11" t="s">
        <v>80</v>
      </c>
      <c r="Q11" s="11" t="s">
        <v>80</v>
      </c>
      <c r="R11" s="1"/>
    </row>
    <row r="12" spans="1:25">
      <c r="A12" s="1">
        <f t="shared" si="4"/>
        <v>5</v>
      </c>
      <c r="B12" t="s">
        <v>90</v>
      </c>
      <c r="C12" s="11" t="s">
        <v>80</v>
      </c>
      <c r="D12" s="11" t="s">
        <v>80</v>
      </c>
      <c r="E12" s="11" t="s">
        <v>80</v>
      </c>
      <c r="F12" s="12" t="s">
        <v>80</v>
      </c>
      <c r="G12" s="12" t="s">
        <v>80</v>
      </c>
      <c r="H12" s="12" t="s">
        <v>80</v>
      </c>
      <c r="I12" s="11">
        <v>1</v>
      </c>
      <c r="J12" s="11" t="s">
        <v>81</v>
      </c>
      <c r="K12" s="11" t="s">
        <v>85</v>
      </c>
      <c r="L12" s="12">
        <v>1</v>
      </c>
      <c r="M12" s="12" t="s">
        <v>81</v>
      </c>
      <c r="N12" s="12" t="s">
        <v>91</v>
      </c>
      <c r="O12" s="11" t="s">
        <v>80</v>
      </c>
      <c r="P12" s="11" t="s">
        <v>80</v>
      </c>
      <c r="Q12" s="11" t="s">
        <v>80</v>
      </c>
      <c r="R12" s="1" t="s">
        <v>92</v>
      </c>
    </row>
    <row r="13" spans="1:25">
      <c r="A13" s="13">
        <v>6</v>
      </c>
      <c r="B13" s="14" t="s">
        <v>93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25">
      <c r="A14" s="13">
        <v>7</v>
      </c>
      <c r="B14" s="14" t="s">
        <v>94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25">
      <c r="A15" s="13">
        <v>8</v>
      </c>
      <c r="B15" s="14" t="s">
        <v>95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5">
      <c r="A16" s="13">
        <v>9</v>
      </c>
      <c r="B16" s="13" t="s">
        <v>96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20" spans="1:18">
      <c r="G20" t="s">
        <v>97</v>
      </c>
      <c r="I20">
        <f>15*90*200</f>
        <v>270000</v>
      </c>
    </row>
    <row r="21" spans="1:18">
      <c r="G21" t="s">
        <v>98</v>
      </c>
    </row>
    <row r="22" spans="1:18">
      <c r="H22" t="s">
        <v>99</v>
      </c>
      <c r="I22">
        <f>(860/2)*200</f>
        <v>86000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886-D94F-4303-BC68-DAF63F7CB2A0}">
  <dimension ref="A1:G24"/>
  <sheetViews>
    <sheetView workbookViewId="0">
      <selection activeCell="C27" sqref="C27"/>
    </sheetView>
  </sheetViews>
  <sheetFormatPr defaultRowHeight="15"/>
  <cols>
    <col min="1" max="1" width="37.5703125" customWidth="1"/>
    <col min="2" max="2" width="9.85546875" customWidth="1"/>
    <col min="3" max="3" width="62.7109375" customWidth="1"/>
    <col min="4" max="4" width="11" customWidth="1"/>
  </cols>
  <sheetData>
    <row r="1" spans="1:4">
      <c r="A1" t="s">
        <v>100</v>
      </c>
      <c r="B1" t="s">
        <v>101</v>
      </c>
      <c r="C1" t="s">
        <v>102</v>
      </c>
      <c r="D1" t="s">
        <v>103</v>
      </c>
    </row>
    <row r="2" spans="1:4">
      <c r="B2" s="1"/>
    </row>
    <row r="3" spans="1:4">
      <c r="A3" t="s">
        <v>104</v>
      </c>
      <c r="B3" s="1" t="s">
        <v>105</v>
      </c>
      <c r="C3" t="s">
        <v>106</v>
      </c>
      <c r="D3" s="1"/>
    </row>
    <row r="4" spans="1:4">
      <c r="A4" t="s">
        <v>107</v>
      </c>
      <c r="B4" s="1" t="s">
        <v>108</v>
      </c>
      <c r="D4" s="1"/>
    </row>
    <row r="5" spans="1:4">
      <c r="A5" t="s">
        <v>109</v>
      </c>
      <c r="B5" s="1" t="s">
        <v>80</v>
      </c>
      <c r="D5" s="1" t="s">
        <v>110</v>
      </c>
    </row>
    <row r="6" spans="1:4">
      <c r="A6" t="s">
        <v>111</v>
      </c>
      <c r="B6" s="1" t="s">
        <v>108</v>
      </c>
      <c r="C6" t="s">
        <v>112</v>
      </c>
      <c r="D6" s="1"/>
    </row>
    <row r="7" spans="1:4">
      <c r="A7" t="s">
        <v>113</v>
      </c>
      <c r="B7" s="1" t="s">
        <v>105</v>
      </c>
      <c r="D7" s="1"/>
    </row>
    <row r="8" spans="1:4">
      <c r="A8" t="s">
        <v>114</v>
      </c>
      <c r="B8" s="1" t="s">
        <v>105</v>
      </c>
      <c r="D8" s="1"/>
    </row>
    <row r="9" spans="1:4">
      <c r="A9" t="s">
        <v>115</v>
      </c>
      <c r="B9" s="1" t="s">
        <v>105</v>
      </c>
      <c r="C9" t="s">
        <v>116</v>
      </c>
      <c r="D9" s="1"/>
    </row>
    <row r="10" spans="1:4">
      <c r="A10" t="s">
        <v>117</v>
      </c>
      <c r="B10" s="1" t="s">
        <v>80</v>
      </c>
      <c r="C10" t="s">
        <v>118</v>
      </c>
      <c r="D10" s="1" t="s">
        <v>110</v>
      </c>
    </row>
    <row r="11" spans="1:4">
      <c r="A11" t="s">
        <v>119</v>
      </c>
      <c r="B11" s="1" t="s">
        <v>80</v>
      </c>
      <c r="C11" t="s">
        <v>120</v>
      </c>
      <c r="D11" s="1" t="s">
        <v>110</v>
      </c>
    </row>
    <row r="12" spans="1:4">
      <c r="A12" t="s">
        <v>121</v>
      </c>
      <c r="B12" s="1" t="s">
        <v>80</v>
      </c>
      <c r="D12" s="1" t="s">
        <v>110</v>
      </c>
    </row>
    <row r="13" spans="1:4">
      <c r="A13" t="s">
        <v>122</v>
      </c>
      <c r="B13" s="1" t="s">
        <v>123</v>
      </c>
      <c r="C13" t="s">
        <v>124</v>
      </c>
      <c r="D13" s="1"/>
    </row>
    <row r="14" spans="1:4">
      <c r="A14" t="s">
        <v>125</v>
      </c>
      <c r="B14" s="1" t="s">
        <v>108</v>
      </c>
      <c r="D14" s="1"/>
    </row>
    <row r="15" spans="1:4">
      <c r="A15" t="s">
        <v>126</v>
      </c>
      <c r="B15" s="1" t="s">
        <v>108</v>
      </c>
      <c r="D15" s="1"/>
    </row>
    <row r="16" spans="1:4">
      <c r="A16" t="s">
        <v>127</v>
      </c>
      <c r="B16" s="1" t="s">
        <v>105</v>
      </c>
      <c r="D16" s="1"/>
    </row>
    <row r="17" spans="1:7">
      <c r="A17" t="s">
        <v>128</v>
      </c>
      <c r="B17" s="1" t="s">
        <v>123</v>
      </c>
      <c r="D17" s="1"/>
    </row>
    <row r="18" spans="1:7">
      <c r="A18" t="s">
        <v>129</v>
      </c>
      <c r="B18" s="1" t="s">
        <v>80</v>
      </c>
      <c r="D18" s="1" t="s">
        <v>110</v>
      </c>
    </row>
    <row r="19" spans="1:7">
      <c r="A19" t="s">
        <v>130</v>
      </c>
      <c r="B19" s="1" t="s">
        <v>80</v>
      </c>
      <c r="D19" s="1" t="s">
        <v>110</v>
      </c>
    </row>
    <row r="20" spans="1:7">
      <c r="A20" t="s">
        <v>131</v>
      </c>
      <c r="B20" s="1" t="s">
        <v>105</v>
      </c>
      <c r="D20" s="1"/>
    </row>
    <row r="21" spans="1:7">
      <c r="B21" s="1"/>
      <c r="D21" s="1"/>
    </row>
    <row r="22" spans="1:7">
      <c r="B22" s="1"/>
      <c r="D22" s="1"/>
      <c r="G22" t="s">
        <v>92</v>
      </c>
    </row>
    <row r="23" spans="1:7">
      <c r="B23" s="1"/>
      <c r="D23" s="1"/>
    </row>
    <row r="24" spans="1:7">
      <c r="B24" s="1"/>
      <c r="D24" s="1"/>
    </row>
  </sheetData>
  <conditionalFormatting sqref="B3:B24">
    <cfRule type="containsText" dxfId="4" priority="1" operator="containsText" text="low">
      <formula>NOT(ISERROR(SEARCH("low",B3)))</formula>
    </cfRule>
    <cfRule type="containsText" dxfId="3" priority="2" operator="containsText" text="high">
      <formula>NOT(ISERROR(SEARCH("high",B3)))</formula>
    </cfRule>
    <cfRule type="containsText" dxfId="2" priority="3" operator="containsText" text="mid">
      <formula>NOT(ISERROR(SEARCH("mid",B3)))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63E7-D976-4B16-A15E-B3B1FBCC9F3D}">
  <dimension ref="A1:F29"/>
  <sheetViews>
    <sheetView workbookViewId="0">
      <selection activeCell="AA26" sqref="AA26"/>
    </sheetView>
  </sheetViews>
  <sheetFormatPr defaultRowHeight="15"/>
  <sheetData>
    <row r="1" spans="1:5">
      <c r="A1" t="s">
        <v>132</v>
      </c>
    </row>
    <row r="4" spans="1:5">
      <c r="A4" s="3" t="s">
        <v>133</v>
      </c>
    </row>
    <row r="5" spans="1:5">
      <c r="A5" t="s">
        <v>134</v>
      </c>
    </row>
    <row r="6" spans="1:5">
      <c r="A6" t="s">
        <v>135</v>
      </c>
    </row>
    <row r="7" spans="1:5">
      <c r="A7" t="s">
        <v>136</v>
      </c>
      <c r="E7" t="s">
        <v>137</v>
      </c>
    </row>
    <row r="8" spans="1:5">
      <c r="A8" t="s">
        <v>138</v>
      </c>
    </row>
    <row r="9" spans="1:5">
      <c r="A9" t="s">
        <v>139</v>
      </c>
    </row>
    <row r="10" spans="1:5">
      <c r="A10" t="s">
        <v>140</v>
      </c>
    </row>
    <row r="11" spans="1:5">
      <c r="A11" t="s">
        <v>141</v>
      </c>
    </row>
    <row r="13" spans="1:5">
      <c r="A13" s="3" t="s">
        <v>142</v>
      </c>
    </row>
    <row r="14" spans="1:5">
      <c r="A14" t="s">
        <v>143</v>
      </c>
    </row>
    <row r="15" spans="1:5">
      <c r="A15" t="s">
        <v>144</v>
      </c>
    </row>
    <row r="16" spans="1:5">
      <c r="A16" t="s">
        <v>145</v>
      </c>
    </row>
    <row r="17" spans="1:6">
      <c r="A17" t="s">
        <v>146</v>
      </c>
    </row>
    <row r="18" spans="1:6">
      <c r="A18" t="s">
        <v>147</v>
      </c>
    </row>
    <row r="23" spans="1:6">
      <c r="A23" t="s">
        <v>148</v>
      </c>
    </row>
    <row r="24" spans="1:6">
      <c r="A24" t="s">
        <v>149</v>
      </c>
      <c r="F24" t="s">
        <v>150</v>
      </c>
    </row>
    <row r="25" spans="1:6">
      <c r="A25" t="s">
        <v>151</v>
      </c>
      <c r="F25" t="s">
        <v>150</v>
      </c>
    </row>
    <row r="26" spans="1:6">
      <c r="A26" t="s">
        <v>152</v>
      </c>
    </row>
    <row r="27" spans="1:6">
      <c r="A27" t="s">
        <v>153</v>
      </c>
      <c r="F27" t="s">
        <v>154</v>
      </c>
    </row>
    <row r="28" spans="1:6">
      <c r="A28" t="s">
        <v>155</v>
      </c>
      <c r="F28" t="s">
        <v>156</v>
      </c>
    </row>
    <row r="29" spans="1:6">
      <c r="A29" t="s">
        <v>157</v>
      </c>
      <c r="F29" t="s">
        <v>158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9ECD9461F20468B2D0C2D97487034" ma:contentTypeVersion="15" ma:contentTypeDescription="Create a new document." ma:contentTypeScope="" ma:versionID="0b6077a3787143ecc09c2e9fcfc52a86">
  <xsd:schema xmlns:xsd="http://www.w3.org/2001/XMLSchema" xmlns:xs="http://www.w3.org/2001/XMLSchema" xmlns:p="http://schemas.microsoft.com/office/2006/metadata/properties" xmlns:ns2="ceb93287-5c15-4fe9-beca-1fa5f737ede9" xmlns:ns3="fb0406e1-cf5e-4919-8d68-04acccd2c754" targetNamespace="http://schemas.microsoft.com/office/2006/metadata/properties" ma:root="true" ma:fieldsID="9304bd09b12663728daeb398f7ff2db4" ns2:_="" ns3:_="">
    <xsd:import namespace="ceb93287-5c15-4fe9-beca-1fa5f737ede9"/>
    <xsd:import namespace="fb0406e1-cf5e-4919-8d68-04acccd2c7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b93287-5c15-4fe9-beca-1fa5f737ed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ba7718bf-da1f-4f11-8a5d-37be31d801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406e1-cf5e-4919-8d68-04acccd2c7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157630b5-5f71-4aac-9c12-f4d5add27e74}" ma:internalName="TaxCatchAll" ma:showField="CatchAllData" ma:web="fb0406e1-cf5e-4919-8d68-04acccd2c7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4BDAE8-AF46-42A6-9CF9-673547A9AC72}"/>
</file>

<file path=customXml/itemProps2.xml><?xml version="1.0" encoding="utf-8"?>
<ds:datastoreItem xmlns:ds="http://schemas.openxmlformats.org/officeDocument/2006/customXml" ds:itemID="{3E526372-4749-47E8-9CB2-FE4B6ADE49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Colorado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Tighe</dc:creator>
  <cp:keywords/>
  <dc:description/>
  <cp:lastModifiedBy/>
  <cp:revision/>
  <dcterms:created xsi:type="dcterms:W3CDTF">2019-06-25T16:30:47Z</dcterms:created>
  <dcterms:modified xsi:type="dcterms:W3CDTF">2024-11-12T21:13:57Z</dcterms:modified>
  <cp:category/>
  <cp:contentStatus/>
</cp:coreProperties>
</file>