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3D24E74B-F245-468C-96A0-100AA0B8C1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definedNames>
    <definedName name="_xlnm._FilterDatabase" localSheetId="0" hidden="1">科目!$A$1:$G$90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1" i="1" l="1"/>
  <c r="AH81" i="1" s="1"/>
  <c r="AF2" i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4" i="1"/>
  <c r="AG24" i="1" s="1"/>
  <c r="AF25" i="1"/>
  <c r="AG25" i="1" s="1"/>
  <c r="AH25" i="1" s="1"/>
  <c r="AF26" i="1"/>
  <c r="AG26" i="1" s="1"/>
  <c r="AH26" i="1" s="1"/>
  <c r="AF27" i="1"/>
  <c r="AG27" i="1" s="1"/>
  <c r="AF28" i="1"/>
  <c r="AF29" i="1"/>
  <c r="AF31" i="1"/>
  <c r="AF32" i="1"/>
  <c r="AF33" i="1"/>
  <c r="AG33" i="1" s="1"/>
  <c r="AF34" i="1"/>
  <c r="AG34" i="1" s="1"/>
  <c r="AH34" i="1" s="1"/>
  <c r="AF35" i="1"/>
  <c r="AG35" i="1" s="1"/>
  <c r="AH35" i="1" s="1"/>
  <c r="AF36" i="1"/>
  <c r="AG36" i="1" s="1"/>
  <c r="AF37" i="1"/>
  <c r="AF38" i="1"/>
  <c r="AF39" i="1"/>
  <c r="AF40" i="1"/>
  <c r="AG40" i="1" s="1"/>
  <c r="AH40" i="1" s="1"/>
  <c r="AF41" i="1"/>
  <c r="AF42" i="1"/>
  <c r="AG42" i="1" s="1"/>
  <c r="AH42" i="1" s="1"/>
  <c r="AF43" i="1"/>
  <c r="AG43" i="1" s="1"/>
  <c r="AH43" i="1" s="1"/>
  <c r="AF44" i="1"/>
  <c r="AG44" i="1" s="1"/>
  <c r="AF45" i="1"/>
  <c r="AF46" i="1"/>
  <c r="AF47" i="1"/>
  <c r="AF48" i="1"/>
  <c r="AG48" i="1" s="1"/>
  <c r="AH48" i="1" s="1"/>
  <c r="AF49" i="1"/>
  <c r="AG49" i="1" s="1"/>
  <c r="AF50" i="1"/>
  <c r="AG50" i="1" s="1"/>
  <c r="AH50" i="1" s="1"/>
  <c r="AF51" i="1"/>
  <c r="AG51" i="1" s="1"/>
  <c r="AH51" i="1" s="1"/>
  <c r="AF52" i="1"/>
  <c r="AG52" i="1" s="1"/>
  <c r="AF53" i="1"/>
  <c r="AF54" i="1"/>
  <c r="AF55" i="1"/>
  <c r="AF56" i="1"/>
  <c r="AG56" i="1" s="1"/>
  <c r="AF57" i="1"/>
  <c r="AG57" i="1" s="1"/>
  <c r="AF58" i="1"/>
  <c r="AG58" i="1" s="1"/>
  <c r="AH58" i="1" s="1"/>
  <c r="AF59" i="1"/>
  <c r="AG59" i="1" s="1"/>
  <c r="AH59" i="1" s="1"/>
  <c r="AF60" i="1"/>
  <c r="AG60" i="1" s="1"/>
  <c r="AF61" i="1"/>
  <c r="AF62" i="1"/>
  <c r="AF86" i="1"/>
  <c r="AF63" i="1"/>
  <c r="AG63" i="1" s="1"/>
  <c r="AF64" i="1"/>
  <c r="AG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F69" i="1"/>
  <c r="AF70" i="1"/>
  <c r="AF71" i="1"/>
  <c r="AG71" i="1" s="1"/>
  <c r="AF72" i="1"/>
  <c r="AG72" i="1" s="1"/>
  <c r="AH72" i="1" s="1"/>
  <c r="AF73" i="1"/>
  <c r="AF74" i="1"/>
  <c r="AG74" i="1" s="1"/>
  <c r="AH74" i="1" s="1"/>
  <c r="AF75" i="1"/>
  <c r="AG75" i="1" s="1"/>
  <c r="AH75" i="1" s="1"/>
  <c r="AF76" i="1"/>
  <c r="AG76" i="1" s="1"/>
  <c r="AF77" i="1"/>
  <c r="AF78" i="1"/>
  <c r="AF80" i="1"/>
  <c r="AG80" i="1" s="1"/>
  <c r="AF81" i="1"/>
  <c r="AF82" i="1"/>
  <c r="AF83" i="1"/>
  <c r="AG83" i="1" s="1"/>
  <c r="AH83" i="1" s="1"/>
  <c r="AF84" i="1"/>
  <c r="AG84" i="1" s="1"/>
  <c r="AH84" i="1" s="1"/>
  <c r="AF85" i="1"/>
  <c r="AG85" i="1" s="1"/>
  <c r="AF87" i="1"/>
  <c r="AG87" i="1" s="1"/>
  <c r="AF88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86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80" i="1"/>
  <c r="AA81" i="1"/>
  <c r="AA82" i="1"/>
  <c r="AA83" i="1"/>
  <c r="AA84" i="1"/>
  <c r="AA85" i="1"/>
  <c r="AA87" i="1"/>
  <c r="AA88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86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87" i="1"/>
  <c r="V88" i="1"/>
  <c r="U2" i="1"/>
  <c r="Z2" i="1" s="1"/>
  <c r="AN2" i="1" s="1"/>
  <c r="U3" i="1"/>
  <c r="Z3" i="1" s="1"/>
  <c r="AN3" i="1" s="1"/>
  <c r="U4" i="1"/>
  <c r="Z4" i="1" s="1"/>
  <c r="AN4" i="1" s="1"/>
  <c r="U5" i="1"/>
  <c r="Z5" i="1" s="1"/>
  <c r="AN5" i="1" s="1"/>
  <c r="U6" i="1"/>
  <c r="AI6" i="1" s="1"/>
  <c r="U7" i="1"/>
  <c r="AI7" i="1" s="1"/>
  <c r="U9" i="1"/>
  <c r="AI9" i="1" s="1"/>
  <c r="U10" i="1"/>
  <c r="AI10" i="1" s="1"/>
  <c r="U11" i="1"/>
  <c r="Z11" i="1" s="1"/>
  <c r="AN11" i="1" s="1"/>
  <c r="U12" i="1"/>
  <c r="Z12" i="1" s="1"/>
  <c r="AN12" i="1" s="1"/>
  <c r="U13" i="1"/>
  <c r="Z13" i="1" s="1"/>
  <c r="AN13" i="1" s="1"/>
  <c r="U14" i="1"/>
  <c r="Z14" i="1" s="1"/>
  <c r="AN14" i="1" s="1"/>
  <c r="U15" i="1"/>
  <c r="AI15" i="1" s="1"/>
  <c r="U16" i="1"/>
  <c r="AI16" i="1" s="1"/>
  <c r="U18" i="1"/>
  <c r="AI18" i="1" s="1"/>
  <c r="U19" i="1"/>
  <c r="AI19" i="1" s="1"/>
  <c r="U20" i="1"/>
  <c r="Z20" i="1" s="1"/>
  <c r="AN20" i="1" s="1"/>
  <c r="U21" i="1"/>
  <c r="Z21" i="1" s="1"/>
  <c r="AN21" i="1" s="1"/>
  <c r="U22" i="1"/>
  <c r="Z22" i="1" s="1"/>
  <c r="AN22" i="1" s="1"/>
  <c r="U23" i="1"/>
  <c r="Z23" i="1" s="1"/>
  <c r="AN23" i="1" s="1"/>
  <c r="U24" i="1"/>
  <c r="AI24" i="1" s="1"/>
  <c r="U25" i="1"/>
  <c r="AI25" i="1" s="1"/>
  <c r="U26" i="1"/>
  <c r="AI26" i="1" s="1"/>
  <c r="U27" i="1"/>
  <c r="AI27" i="1" s="1"/>
  <c r="U28" i="1"/>
  <c r="Z28" i="1" s="1"/>
  <c r="AN28" i="1" s="1"/>
  <c r="U29" i="1"/>
  <c r="Z29" i="1" s="1"/>
  <c r="AN29" i="1" s="1"/>
  <c r="U31" i="1"/>
  <c r="Z31" i="1" s="1"/>
  <c r="AN31" i="1" s="1"/>
  <c r="U32" i="1"/>
  <c r="Z32" i="1" s="1"/>
  <c r="AN32" i="1" s="1"/>
  <c r="U33" i="1"/>
  <c r="AI33" i="1" s="1"/>
  <c r="U34" i="1"/>
  <c r="AI34" i="1" s="1"/>
  <c r="U35" i="1"/>
  <c r="AI35" i="1" s="1"/>
  <c r="U36" i="1"/>
  <c r="AI36" i="1" s="1"/>
  <c r="U37" i="1"/>
  <c r="Z37" i="1" s="1"/>
  <c r="AN37" i="1" s="1"/>
  <c r="U38" i="1"/>
  <c r="Z38" i="1" s="1"/>
  <c r="AN38" i="1" s="1"/>
  <c r="U39" i="1"/>
  <c r="Z39" i="1" s="1"/>
  <c r="AN39" i="1" s="1"/>
  <c r="U40" i="1"/>
  <c r="Z40" i="1" s="1"/>
  <c r="AN40" i="1" s="1"/>
  <c r="U41" i="1"/>
  <c r="AI41" i="1" s="1"/>
  <c r="U42" i="1"/>
  <c r="AI42" i="1" s="1"/>
  <c r="U43" i="1"/>
  <c r="AI43" i="1" s="1"/>
  <c r="U44" i="1"/>
  <c r="AI44" i="1" s="1"/>
  <c r="U45" i="1"/>
  <c r="Z45" i="1" s="1"/>
  <c r="AN45" i="1" s="1"/>
  <c r="U46" i="1"/>
  <c r="Z46" i="1" s="1"/>
  <c r="AN46" i="1" s="1"/>
  <c r="U47" i="1"/>
  <c r="Z47" i="1" s="1"/>
  <c r="AN47" i="1" s="1"/>
  <c r="U48" i="1"/>
  <c r="Z48" i="1" s="1"/>
  <c r="AN48" i="1" s="1"/>
  <c r="U49" i="1"/>
  <c r="AI49" i="1" s="1"/>
  <c r="U50" i="1"/>
  <c r="AI50" i="1" s="1"/>
  <c r="U51" i="1"/>
  <c r="AI51" i="1" s="1"/>
  <c r="U52" i="1"/>
  <c r="AI52" i="1" s="1"/>
  <c r="U53" i="1"/>
  <c r="Z53" i="1" s="1"/>
  <c r="AN53" i="1" s="1"/>
  <c r="U54" i="1"/>
  <c r="Z54" i="1" s="1"/>
  <c r="AN54" i="1" s="1"/>
  <c r="U55" i="1"/>
  <c r="Z55" i="1" s="1"/>
  <c r="AN55" i="1" s="1"/>
  <c r="U56" i="1"/>
  <c r="Z56" i="1" s="1"/>
  <c r="AN56" i="1" s="1"/>
  <c r="U57" i="1"/>
  <c r="AI57" i="1" s="1"/>
  <c r="U58" i="1"/>
  <c r="AI58" i="1" s="1"/>
  <c r="U59" i="1"/>
  <c r="AI59" i="1" s="1"/>
  <c r="U60" i="1"/>
  <c r="AI60" i="1" s="1"/>
  <c r="U61" i="1"/>
  <c r="Z61" i="1" s="1"/>
  <c r="AN61" i="1" s="1"/>
  <c r="U62" i="1"/>
  <c r="Z62" i="1" s="1"/>
  <c r="AN62" i="1" s="1"/>
  <c r="U86" i="1"/>
  <c r="Z86" i="1" s="1"/>
  <c r="AN86" i="1" s="1"/>
  <c r="U63" i="1"/>
  <c r="Z63" i="1" s="1"/>
  <c r="AN63" i="1" s="1"/>
  <c r="U64" i="1"/>
  <c r="AI64" i="1" s="1"/>
  <c r="U65" i="1"/>
  <c r="AI65" i="1" s="1"/>
  <c r="U66" i="1"/>
  <c r="AI66" i="1" s="1"/>
  <c r="U67" i="1"/>
  <c r="Z67" i="1" s="1"/>
  <c r="AN67" i="1" s="1"/>
  <c r="U68" i="1"/>
  <c r="Z68" i="1" s="1"/>
  <c r="AN68" i="1" s="1"/>
  <c r="U69" i="1"/>
  <c r="Z69" i="1" s="1"/>
  <c r="AN69" i="1" s="1"/>
  <c r="U70" i="1"/>
  <c r="Z70" i="1" s="1"/>
  <c r="AN70" i="1" s="1"/>
  <c r="U71" i="1"/>
  <c r="AI71" i="1" s="1"/>
  <c r="U72" i="1"/>
  <c r="AI72" i="1" s="1"/>
  <c r="U73" i="1"/>
  <c r="AI73" i="1" s="1"/>
  <c r="U74" i="1"/>
  <c r="AI74" i="1" s="1"/>
  <c r="U75" i="1"/>
  <c r="Z75" i="1" s="1"/>
  <c r="AN75" i="1" s="1"/>
  <c r="U76" i="1"/>
  <c r="Z76" i="1" s="1"/>
  <c r="AN76" i="1" s="1"/>
  <c r="U77" i="1"/>
  <c r="Z77" i="1" s="1"/>
  <c r="AN77" i="1" s="1"/>
  <c r="U78" i="1"/>
  <c r="Z78" i="1" s="1"/>
  <c r="AN78" i="1" s="1"/>
  <c r="U80" i="1"/>
  <c r="AI80" i="1" s="1"/>
  <c r="U81" i="1"/>
  <c r="AI81" i="1" s="1"/>
  <c r="U82" i="1"/>
  <c r="AI82" i="1" s="1"/>
  <c r="U83" i="1"/>
  <c r="AI83" i="1" s="1"/>
  <c r="U84" i="1"/>
  <c r="Z84" i="1" s="1"/>
  <c r="AN84" i="1" s="1"/>
  <c r="U85" i="1"/>
  <c r="Z85" i="1" s="1"/>
  <c r="AN85" i="1" s="1"/>
  <c r="U87" i="1"/>
  <c r="Z87" i="1" s="1"/>
  <c r="AN87" i="1" s="1"/>
  <c r="U88" i="1"/>
  <c r="Z88" i="1" s="1"/>
  <c r="AN88" i="1" s="1"/>
  <c r="AG32" i="1" l="1"/>
  <c r="AH32" i="1" s="1"/>
  <c r="AG5" i="1"/>
  <c r="AH5" i="1" s="1"/>
  <c r="AG69" i="1"/>
  <c r="AH69" i="1" s="1"/>
  <c r="AH56" i="1"/>
  <c r="AG23" i="1"/>
  <c r="AH23" i="1" s="1"/>
  <c r="AG77" i="1"/>
  <c r="AH77" i="1" s="1"/>
  <c r="AH80" i="1"/>
  <c r="AH71" i="1"/>
  <c r="AH64" i="1"/>
  <c r="AH57" i="1"/>
  <c r="AH49" i="1"/>
  <c r="AH33" i="1"/>
  <c r="AH24" i="1"/>
  <c r="AH15" i="1"/>
  <c r="AG14" i="1"/>
  <c r="AH14" i="1" s="1"/>
  <c r="AG41" i="1"/>
  <c r="AH41" i="1" s="1"/>
  <c r="AG6" i="1"/>
  <c r="AH6" i="1" s="1"/>
  <c r="AH87" i="1"/>
  <c r="Z83" i="1"/>
  <c r="AN83" i="1" s="1"/>
  <c r="Z74" i="1"/>
  <c r="AN74" i="1" s="1"/>
  <c r="Z66" i="1"/>
  <c r="AN66" i="1" s="1"/>
  <c r="Z60" i="1"/>
  <c r="AN60" i="1" s="1"/>
  <c r="Z52" i="1"/>
  <c r="AN52" i="1" s="1"/>
  <c r="Z44" i="1"/>
  <c r="AN44" i="1" s="1"/>
  <c r="Z36" i="1"/>
  <c r="AN36" i="1" s="1"/>
  <c r="Z27" i="1"/>
  <c r="AN27" i="1" s="1"/>
  <c r="Z19" i="1"/>
  <c r="AN19" i="1" s="1"/>
  <c r="Z10" i="1"/>
  <c r="AN10" i="1" s="1"/>
  <c r="AG82" i="1"/>
  <c r="AH82" i="1" s="1"/>
  <c r="AG73" i="1"/>
  <c r="AH73" i="1" s="1"/>
  <c r="AH85" i="1"/>
  <c r="AH76" i="1"/>
  <c r="AH68" i="1"/>
  <c r="AH60" i="1"/>
  <c r="AH52" i="1"/>
  <c r="AH44" i="1"/>
  <c r="AH36" i="1"/>
  <c r="AH27" i="1"/>
  <c r="AH19" i="1"/>
  <c r="AH10" i="1"/>
  <c r="AI88" i="1"/>
  <c r="AI78" i="1"/>
  <c r="AI70" i="1"/>
  <c r="AI63" i="1"/>
  <c r="AI56" i="1"/>
  <c r="AI48" i="1"/>
  <c r="AI40" i="1"/>
  <c r="AI32" i="1"/>
  <c r="AI23" i="1"/>
  <c r="AI14" i="1"/>
  <c r="AI5" i="1"/>
  <c r="Z82" i="1"/>
  <c r="AN82" i="1" s="1"/>
  <c r="Z73" i="1"/>
  <c r="AN73" i="1" s="1"/>
  <c r="Z59" i="1"/>
  <c r="AN59" i="1" s="1"/>
  <c r="Z51" i="1"/>
  <c r="AN51" i="1" s="1"/>
  <c r="Z43" i="1"/>
  <c r="AN43" i="1" s="1"/>
  <c r="Z35" i="1"/>
  <c r="AN35" i="1" s="1"/>
  <c r="Z26" i="1"/>
  <c r="AN26" i="1" s="1"/>
  <c r="Z18" i="1"/>
  <c r="AN18" i="1" s="1"/>
  <c r="Z9" i="1"/>
  <c r="AN9" i="1" s="1"/>
  <c r="AI87" i="1"/>
  <c r="AI77" i="1"/>
  <c r="AI69" i="1"/>
  <c r="AI86" i="1"/>
  <c r="AI55" i="1"/>
  <c r="AI47" i="1"/>
  <c r="AI39" i="1"/>
  <c r="AI31" i="1"/>
  <c r="AI22" i="1"/>
  <c r="AI13" i="1"/>
  <c r="AI4" i="1"/>
  <c r="Z81" i="1"/>
  <c r="AN81" i="1" s="1"/>
  <c r="Z72" i="1"/>
  <c r="AN72" i="1" s="1"/>
  <c r="Z65" i="1"/>
  <c r="AN65" i="1" s="1"/>
  <c r="Z58" i="1"/>
  <c r="AN58" i="1" s="1"/>
  <c r="Z50" i="1"/>
  <c r="AN50" i="1" s="1"/>
  <c r="Z42" i="1"/>
  <c r="AN42" i="1" s="1"/>
  <c r="Z34" i="1"/>
  <c r="AN34" i="1" s="1"/>
  <c r="Z25" i="1"/>
  <c r="AN25" i="1" s="1"/>
  <c r="Z16" i="1"/>
  <c r="AN16" i="1" s="1"/>
  <c r="Z7" i="1"/>
  <c r="AN7" i="1" s="1"/>
  <c r="AI85" i="1"/>
  <c r="AI76" i="1"/>
  <c r="AI68" i="1"/>
  <c r="AI62" i="1"/>
  <c r="AI54" i="1"/>
  <c r="AI46" i="1"/>
  <c r="AI38" i="1"/>
  <c r="AI29" i="1"/>
  <c r="AI21" i="1"/>
  <c r="AI12" i="1"/>
  <c r="AI3" i="1"/>
  <c r="Z80" i="1"/>
  <c r="AN80" i="1" s="1"/>
  <c r="Z71" i="1"/>
  <c r="AN71" i="1" s="1"/>
  <c r="Z64" i="1"/>
  <c r="AN64" i="1" s="1"/>
  <c r="Z57" i="1"/>
  <c r="AN57" i="1" s="1"/>
  <c r="Z49" i="1"/>
  <c r="AN49" i="1" s="1"/>
  <c r="Z41" i="1"/>
  <c r="AN41" i="1" s="1"/>
  <c r="Z33" i="1"/>
  <c r="AN33" i="1" s="1"/>
  <c r="Z24" i="1"/>
  <c r="AN24" i="1" s="1"/>
  <c r="Z15" i="1"/>
  <c r="AN15" i="1" s="1"/>
  <c r="Z6" i="1"/>
  <c r="AN6" i="1" s="1"/>
  <c r="AG88" i="1"/>
  <c r="AH88" i="1" s="1"/>
  <c r="AG78" i="1"/>
  <c r="AH78" i="1" s="1"/>
  <c r="AG70" i="1"/>
  <c r="AH70" i="1" s="1"/>
  <c r="AG86" i="1"/>
  <c r="AH86" i="1" s="1"/>
  <c r="AG55" i="1"/>
  <c r="AH55" i="1" s="1"/>
  <c r="AG47" i="1"/>
  <c r="AH47" i="1" s="1"/>
  <c r="AG39" i="1"/>
  <c r="AH39" i="1" s="1"/>
  <c r="AG31" i="1"/>
  <c r="AH31" i="1" s="1"/>
  <c r="AG22" i="1"/>
  <c r="AH22" i="1" s="1"/>
  <c r="AG13" i="1"/>
  <c r="AH13" i="1" s="1"/>
  <c r="AG4" i="1"/>
  <c r="AH4" i="1" s="1"/>
  <c r="AI84" i="1"/>
  <c r="AI75" i="1"/>
  <c r="AI67" i="1"/>
  <c r="AI61" i="1"/>
  <c r="AI53" i="1"/>
  <c r="AI45" i="1"/>
  <c r="AI37" i="1"/>
  <c r="AI28" i="1"/>
  <c r="AI20" i="1"/>
  <c r="AI11" i="1"/>
  <c r="AI2" i="1"/>
  <c r="AG62" i="1"/>
  <c r="AH62" i="1" s="1"/>
  <c r="AG54" i="1"/>
  <c r="AH54" i="1" s="1"/>
  <c r="AG46" i="1"/>
  <c r="AH46" i="1" s="1"/>
  <c r="AG38" i="1"/>
  <c r="AH38" i="1" s="1"/>
  <c r="AG29" i="1"/>
  <c r="AH29" i="1" s="1"/>
  <c r="AG21" i="1"/>
  <c r="AH21" i="1" s="1"/>
  <c r="AG12" i="1"/>
  <c r="AH12" i="1" s="1"/>
  <c r="AG3" i="1"/>
  <c r="AH3" i="1" s="1"/>
  <c r="AG61" i="1"/>
  <c r="AH61" i="1" s="1"/>
  <c r="AG53" i="1"/>
  <c r="AH53" i="1" s="1"/>
  <c r="AG45" i="1"/>
  <c r="AH45" i="1" s="1"/>
  <c r="AG37" i="1"/>
  <c r="AH37" i="1" s="1"/>
  <c r="AG28" i="1"/>
  <c r="AH28" i="1" s="1"/>
  <c r="AG20" i="1"/>
  <c r="AH20" i="1" s="1"/>
  <c r="AG11" i="1"/>
  <c r="AH11" i="1" s="1"/>
  <c r="AG2" i="1"/>
  <c r="AH2" i="1" s="1"/>
  <c r="AH63" i="1"/>
  <c r="AE50" i="1" l="1"/>
  <c r="W50" i="1" s="1"/>
  <c r="AE65" i="1"/>
  <c r="W65" i="1" s="1"/>
  <c r="AE56" i="1"/>
  <c r="AE31" i="1"/>
  <c r="AE68" i="1"/>
  <c r="W68" i="1" s="1"/>
  <c r="AE3" i="1"/>
  <c r="AE37" i="1"/>
  <c r="AE74" i="1"/>
  <c r="W74" i="1" s="1"/>
  <c r="AE10" i="1"/>
  <c r="W10" i="1" s="1"/>
  <c r="AE43" i="1"/>
  <c r="W43" i="1" s="1"/>
  <c r="AE58" i="1"/>
  <c r="W58" i="1" s="1"/>
  <c r="AE80" i="1"/>
  <c r="AE15" i="1"/>
  <c r="W15" i="1" s="1"/>
  <c r="AE83" i="1"/>
  <c r="W83" i="1" s="1"/>
  <c r="AE24" i="1"/>
  <c r="AE87" i="1"/>
  <c r="AE22" i="1"/>
  <c r="AE62" i="1"/>
  <c r="AE48" i="1"/>
  <c r="AE28" i="1"/>
  <c r="W28" i="1" s="1"/>
  <c r="AE66" i="1"/>
  <c r="AE63" i="1"/>
  <c r="W63" i="1" s="1"/>
  <c r="AE35" i="1"/>
  <c r="AE42" i="1"/>
  <c r="AE71" i="1"/>
  <c r="W71" i="1" s="1"/>
  <c r="AE6" i="1"/>
  <c r="W6" i="1" s="1"/>
  <c r="AE19" i="1"/>
  <c r="AE77" i="1"/>
  <c r="AE13" i="1"/>
  <c r="AE54" i="1"/>
  <c r="W54" i="1" s="1"/>
  <c r="AE84" i="1"/>
  <c r="AE20" i="1"/>
  <c r="AE60" i="1"/>
  <c r="AE5" i="1"/>
  <c r="AE26" i="1"/>
  <c r="W26" i="1" s="1"/>
  <c r="AE34" i="1"/>
  <c r="AE64" i="1"/>
  <c r="W64" i="1" s="1"/>
  <c r="AE45" i="1"/>
  <c r="W45" i="1" s="1"/>
  <c r="AE69" i="1"/>
  <c r="AE4" i="1"/>
  <c r="AE46" i="1"/>
  <c r="AE75" i="1"/>
  <c r="AE11" i="1"/>
  <c r="W11" i="1" s="1"/>
  <c r="AE52" i="1"/>
  <c r="W52" i="1" s="1"/>
  <c r="AE82" i="1"/>
  <c r="W82" i="1" s="1"/>
  <c r="AE18" i="1"/>
  <c r="W18" i="1" s="1"/>
  <c r="AE25" i="1"/>
  <c r="AE57" i="1"/>
  <c r="W57" i="1" s="1"/>
  <c r="AE12" i="1"/>
  <c r="AE86" i="1"/>
  <c r="AE70" i="1"/>
  <c r="AE38" i="1"/>
  <c r="AE67" i="1"/>
  <c r="AE2" i="1"/>
  <c r="AE44" i="1"/>
  <c r="W44" i="1" s="1"/>
  <c r="AE73" i="1"/>
  <c r="W73" i="1" s="1"/>
  <c r="AE9" i="1"/>
  <c r="W9" i="1" s="1"/>
  <c r="AE16" i="1"/>
  <c r="AE49" i="1"/>
  <c r="W49" i="1" s="1"/>
  <c r="AE51" i="1"/>
  <c r="W51" i="1" s="1"/>
  <c r="AE55" i="1"/>
  <c r="AE32" i="1"/>
  <c r="AE29" i="1"/>
  <c r="AE61" i="1"/>
  <c r="AE78" i="1"/>
  <c r="W78" i="1" s="1"/>
  <c r="AE36" i="1"/>
  <c r="AE23" i="1"/>
  <c r="AE7" i="1"/>
  <c r="W7" i="1" s="1"/>
  <c r="AE41" i="1"/>
  <c r="W41" i="1" s="1"/>
  <c r="AE76" i="1"/>
  <c r="W76" i="1" s="1"/>
  <c r="AE72" i="1"/>
  <c r="W72" i="1" s="1"/>
  <c r="AE47" i="1"/>
  <c r="AE85" i="1"/>
  <c r="W85" i="1" s="1"/>
  <c r="AE21" i="1"/>
  <c r="AE53" i="1"/>
  <c r="AE14" i="1"/>
  <c r="AE27" i="1"/>
  <c r="W27" i="1" s="1"/>
  <c r="AE59" i="1"/>
  <c r="AE81" i="1"/>
  <c r="W81" i="1" s="1"/>
  <c r="AE88" i="1"/>
  <c r="AE33" i="1"/>
  <c r="W33" i="1" s="1"/>
  <c r="AE39" i="1"/>
  <c r="AE40" i="1"/>
  <c r="W61" i="1" l="1"/>
  <c r="W59" i="1"/>
  <c r="AJ76" i="1"/>
  <c r="AK76" i="1" s="1"/>
  <c r="AL76" i="1" s="1"/>
  <c r="AM76" i="1" s="1"/>
  <c r="AO76" i="1" s="1"/>
  <c r="X76" i="1"/>
  <c r="Y76" i="1"/>
  <c r="W29" i="1"/>
  <c r="AJ44" i="1"/>
  <c r="AK44" i="1" s="1"/>
  <c r="AL44" i="1" s="1"/>
  <c r="AM44" i="1" s="1"/>
  <c r="AO44" i="1" s="1"/>
  <c r="Y44" i="1"/>
  <c r="X44" i="1"/>
  <c r="W25" i="1"/>
  <c r="W69" i="1"/>
  <c r="W84" i="1"/>
  <c r="W35" i="1"/>
  <c r="W24" i="1"/>
  <c r="W37" i="1"/>
  <c r="AJ57" i="1"/>
  <c r="AK57" i="1" s="1"/>
  <c r="AL57" i="1" s="1"/>
  <c r="AM57" i="1" s="1"/>
  <c r="AO57" i="1" s="1"/>
  <c r="X57" i="1"/>
  <c r="Y57" i="1"/>
  <c r="W87" i="1"/>
  <c r="AJ27" i="1"/>
  <c r="AK27" i="1" s="1"/>
  <c r="AL27" i="1" s="1"/>
  <c r="AM27" i="1" s="1"/>
  <c r="AO27" i="1" s="1"/>
  <c r="Y27" i="1"/>
  <c r="X27" i="1"/>
  <c r="AJ41" i="1"/>
  <c r="AK41" i="1" s="1"/>
  <c r="AL41" i="1" s="1"/>
  <c r="AM41" i="1" s="1"/>
  <c r="AO41" i="1" s="1"/>
  <c r="X41" i="1"/>
  <c r="Y41" i="1"/>
  <c r="W32" i="1"/>
  <c r="W2" i="1"/>
  <c r="AJ18" i="1"/>
  <c r="AK18" i="1" s="1"/>
  <c r="AL18" i="1" s="1"/>
  <c r="AM18" i="1" s="1"/>
  <c r="AO18" i="1" s="1"/>
  <c r="X18" i="1"/>
  <c r="Y18" i="1"/>
  <c r="AJ45" i="1"/>
  <c r="AK45" i="1" s="1"/>
  <c r="AL45" i="1" s="1"/>
  <c r="AM45" i="1" s="1"/>
  <c r="AO45" i="1" s="1"/>
  <c r="Y45" i="1"/>
  <c r="X45" i="1"/>
  <c r="AJ54" i="1"/>
  <c r="AK54" i="1" s="1"/>
  <c r="AL54" i="1" s="1"/>
  <c r="AM54" i="1" s="1"/>
  <c r="AO54" i="1" s="1"/>
  <c r="X54" i="1"/>
  <c r="Y54" i="1"/>
  <c r="AJ63" i="1"/>
  <c r="AK63" i="1" s="1"/>
  <c r="AL63" i="1" s="1"/>
  <c r="AM63" i="1" s="1"/>
  <c r="AO63" i="1" s="1"/>
  <c r="X63" i="1"/>
  <c r="Y63" i="1"/>
  <c r="AJ83" i="1"/>
  <c r="AK83" i="1" s="1"/>
  <c r="AL83" i="1" s="1"/>
  <c r="AM83" i="1" s="1"/>
  <c r="AO83" i="1" s="1"/>
  <c r="Y83" i="1"/>
  <c r="X83" i="1"/>
  <c r="W3" i="1"/>
  <c r="AJ72" i="1"/>
  <c r="AK72" i="1" s="1"/>
  <c r="AL72" i="1" s="1"/>
  <c r="AM72" i="1" s="1"/>
  <c r="AO72" i="1" s="1"/>
  <c r="Y72" i="1"/>
  <c r="X72" i="1"/>
  <c r="W42" i="1"/>
  <c r="AJ7" i="1"/>
  <c r="AK7" i="1" s="1"/>
  <c r="AL7" i="1" s="1"/>
  <c r="AM7" i="1" s="1"/>
  <c r="AO7" i="1" s="1"/>
  <c r="Y7" i="1"/>
  <c r="X7" i="1"/>
  <c r="AJ82" i="1"/>
  <c r="AK82" i="1" s="1"/>
  <c r="AL82" i="1" s="1"/>
  <c r="AM82" i="1" s="1"/>
  <c r="AO82" i="1" s="1"/>
  <c r="Y82" i="1"/>
  <c r="X82" i="1"/>
  <c r="AJ64" i="1"/>
  <c r="AK64" i="1" s="1"/>
  <c r="AL64" i="1" s="1"/>
  <c r="AM64" i="1" s="1"/>
  <c r="AO64" i="1" s="1"/>
  <c r="X64" i="1"/>
  <c r="Y64" i="1"/>
  <c r="W13" i="1"/>
  <c r="W66" i="1"/>
  <c r="AJ15" i="1"/>
  <c r="AK15" i="1" s="1"/>
  <c r="AL15" i="1" s="1"/>
  <c r="AM15" i="1" s="1"/>
  <c r="AO15" i="1" s="1"/>
  <c r="Y15" i="1"/>
  <c r="X15" i="1"/>
  <c r="AJ68" i="1"/>
  <c r="AK68" i="1" s="1"/>
  <c r="AL68" i="1" s="1"/>
  <c r="AM68" i="1" s="1"/>
  <c r="AO68" i="1" s="1"/>
  <c r="X68" i="1"/>
  <c r="Y68" i="1"/>
  <c r="W20" i="1"/>
  <c r="W14" i="1"/>
  <c r="W53" i="1"/>
  <c r="W23" i="1"/>
  <c r="AJ51" i="1"/>
  <c r="AK51" i="1" s="1"/>
  <c r="AL51" i="1" s="1"/>
  <c r="AM51" i="1" s="1"/>
  <c r="AO51" i="1" s="1"/>
  <c r="X51" i="1"/>
  <c r="Y51" i="1"/>
  <c r="W38" i="1"/>
  <c r="AJ52" i="1"/>
  <c r="AK52" i="1" s="1"/>
  <c r="AL52" i="1" s="1"/>
  <c r="AM52" i="1" s="1"/>
  <c r="AO52" i="1" s="1"/>
  <c r="Y52" i="1"/>
  <c r="X52" i="1"/>
  <c r="W34" i="1"/>
  <c r="W77" i="1"/>
  <c r="AJ28" i="1"/>
  <c r="AK28" i="1" s="1"/>
  <c r="AL28" i="1" s="1"/>
  <c r="AM28" i="1" s="1"/>
  <c r="AO28" i="1" s="1"/>
  <c r="X28" i="1"/>
  <c r="Y28" i="1"/>
  <c r="W80" i="1"/>
  <c r="W31" i="1"/>
  <c r="AJ81" i="1"/>
  <c r="AK81" i="1" s="1"/>
  <c r="AL81" i="1" s="1"/>
  <c r="AM81" i="1" s="1"/>
  <c r="AO81" i="1" s="1"/>
  <c r="X81" i="1"/>
  <c r="Y81" i="1"/>
  <c r="AJ74" i="1"/>
  <c r="AK74" i="1" s="1"/>
  <c r="AL74" i="1" s="1"/>
  <c r="AM74" i="1" s="1"/>
  <c r="AO74" i="1" s="1"/>
  <c r="Y74" i="1"/>
  <c r="X74" i="1"/>
  <c r="W40" i="1"/>
  <c r="W39" i="1"/>
  <c r="W21" i="1"/>
  <c r="AJ49" i="1"/>
  <c r="AK49" i="1" s="1"/>
  <c r="AL49" i="1" s="1"/>
  <c r="AM49" i="1" s="1"/>
  <c r="AO49" i="1" s="1"/>
  <c r="Y49" i="1"/>
  <c r="X49" i="1"/>
  <c r="W70" i="1"/>
  <c r="AJ11" i="1"/>
  <c r="AK11" i="1" s="1"/>
  <c r="AL11" i="1" s="1"/>
  <c r="AM11" i="1" s="1"/>
  <c r="AO11" i="1" s="1"/>
  <c r="Y11" i="1"/>
  <c r="X11" i="1"/>
  <c r="AJ26" i="1"/>
  <c r="AK26" i="1" s="1"/>
  <c r="AL26" i="1" s="1"/>
  <c r="AM26" i="1" s="1"/>
  <c r="AO26" i="1" s="1"/>
  <c r="Y26" i="1"/>
  <c r="X26" i="1"/>
  <c r="W19" i="1"/>
  <c r="W48" i="1"/>
  <c r="AJ58" i="1"/>
  <c r="AK58" i="1" s="1"/>
  <c r="AL58" i="1" s="1"/>
  <c r="AM58" i="1" s="1"/>
  <c r="AO58" i="1" s="1"/>
  <c r="Y58" i="1"/>
  <c r="X58" i="1"/>
  <c r="W56" i="1"/>
  <c r="AJ73" i="1"/>
  <c r="AK73" i="1" s="1"/>
  <c r="AL73" i="1" s="1"/>
  <c r="AM73" i="1" s="1"/>
  <c r="AO73" i="1" s="1"/>
  <c r="Y73" i="1"/>
  <c r="X73" i="1"/>
  <c r="W67" i="1"/>
  <c r="AJ33" i="1"/>
  <c r="AK33" i="1" s="1"/>
  <c r="AL33" i="1" s="1"/>
  <c r="AM33" i="1" s="1"/>
  <c r="AO33" i="1" s="1"/>
  <c r="Y33" i="1"/>
  <c r="X33" i="1"/>
  <c r="AJ85" i="1"/>
  <c r="AK85" i="1" s="1"/>
  <c r="AL85" i="1" s="1"/>
  <c r="AM85" i="1" s="1"/>
  <c r="AO85" i="1" s="1"/>
  <c r="X85" i="1"/>
  <c r="Y85" i="1"/>
  <c r="W36" i="1"/>
  <c r="W16" i="1"/>
  <c r="W86" i="1"/>
  <c r="W75" i="1"/>
  <c r="W5" i="1"/>
  <c r="AJ6" i="1"/>
  <c r="AK6" i="1" s="1"/>
  <c r="AL6" i="1" s="1"/>
  <c r="AM6" i="1" s="1"/>
  <c r="AO6" i="1" s="1"/>
  <c r="X6" i="1"/>
  <c r="Y6" i="1"/>
  <c r="W62" i="1"/>
  <c r="AJ43" i="1"/>
  <c r="AK43" i="1" s="1"/>
  <c r="AL43" i="1" s="1"/>
  <c r="AM43" i="1" s="1"/>
  <c r="AO43" i="1" s="1"/>
  <c r="Y43" i="1"/>
  <c r="X43" i="1"/>
  <c r="AJ65" i="1"/>
  <c r="AK65" i="1" s="1"/>
  <c r="AL65" i="1" s="1"/>
  <c r="AM65" i="1" s="1"/>
  <c r="AO65" i="1" s="1"/>
  <c r="X65" i="1"/>
  <c r="Y65" i="1"/>
  <c r="W4" i="1"/>
  <c r="W55" i="1"/>
  <c r="W88" i="1"/>
  <c r="W47" i="1"/>
  <c r="AJ78" i="1"/>
  <c r="AK78" i="1" s="1"/>
  <c r="AL78" i="1" s="1"/>
  <c r="AM78" i="1" s="1"/>
  <c r="AO78" i="1" s="1"/>
  <c r="Y78" i="1"/>
  <c r="X78" i="1"/>
  <c r="AJ9" i="1"/>
  <c r="AK9" i="1" s="1"/>
  <c r="AL9" i="1" s="1"/>
  <c r="AM9" i="1" s="1"/>
  <c r="AO9" i="1" s="1"/>
  <c r="Y9" i="1"/>
  <c r="X9" i="1"/>
  <c r="W12" i="1"/>
  <c r="W46" i="1"/>
  <c r="W60" i="1"/>
  <c r="AJ71" i="1"/>
  <c r="AK71" i="1" s="1"/>
  <c r="AL71" i="1" s="1"/>
  <c r="AM71" i="1" s="1"/>
  <c r="AO71" i="1" s="1"/>
  <c r="Y71" i="1"/>
  <c r="X71" i="1"/>
  <c r="W22" i="1"/>
  <c r="AJ10" i="1"/>
  <c r="AK10" i="1" s="1"/>
  <c r="AL10" i="1" s="1"/>
  <c r="AM10" i="1" s="1"/>
  <c r="AO10" i="1" s="1"/>
  <c r="Y10" i="1"/>
  <c r="X10" i="1"/>
  <c r="AJ50" i="1"/>
  <c r="AK50" i="1" s="1"/>
  <c r="AL50" i="1" s="1"/>
  <c r="AM50" i="1" s="1"/>
  <c r="AO50" i="1" s="1"/>
  <c r="Y50" i="1"/>
  <c r="X50" i="1"/>
  <c r="AJ4" i="1" l="1"/>
  <c r="AK4" i="1" s="1"/>
  <c r="AL4" i="1" s="1"/>
  <c r="AM4" i="1" s="1"/>
  <c r="AO4" i="1" s="1"/>
  <c r="Y4" i="1"/>
  <c r="X4" i="1"/>
  <c r="AJ5" i="1"/>
  <c r="AK5" i="1" s="1"/>
  <c r="AL5" i="1" s="1"/>
  <c r="AM5" i="1" s="1"/>
  <c r="AO5" i="1" s="1"/>
  <c r="X5" i="1"/>
  <c r="Y5" i="1"/>
  <c r="AB26" i="1"/>
  <c r="AP26" i="1"/>
  <c r="AQ26" i="1"/>
  <c r="AR26" i="1" s="1"/>
  <c r="AB49" i="1"/>
  <c r="AQ49" i="1"/>
  <c r="AR49" i="1" s="1"/>
  <c r="AP49" i="1"/>
  <c r="AJ40" i="1"/>
  <c r="AK40" i="1" s="1"/>
  <c r="AL40" i="1" s="1"/>
  <c r="AM40" i="1" s="1"/>
  <c r="AO40" i="1" s="1"/>
  <c r="Y40" i="1"/>
  <c r="X40" i="1"/>
  <c r="AJ31" i="1"/>
  <c r="AK31" i="1" s="1"/>
  <c r="AL31" i="1" s="1"/>
  <c r="AM31" i="1" s="1"/>
  <c r="AO31" i="1" s="1"/>
  <c r="X31" i="1"/>
  <c r="Y31" i="1"/>
  <c r="AB68" i="1"/>
  <c r="AQ68" i="1"/>
  <c r="AR68" i="1" s="1"/>
  <c r="AP68" i="1"/>
  <c r="AB7" i="1"/>
  <c r="AP7" i="1"/>
  <c r="AQ7" i="1"/>
  <c r="AR7" i="1" s="1"/>
  <c r="AB63" i="1"/>
  <c r="AQ63" i="1"/>
  <c r="AR63" i="1" s="1"/>
  <c r="AP63" i="1"/>
  <c r="AB41" i="1"/>
  <c r="AP41" i="1"/>
  <c r="AQ41" i="1"/>
  <c r="AR41" i="1" s="1"/>
  <c r="AJ35" i="1"/>
  <c r="AK35" i="1" s="1"/>
  <c r="AL35" i="1" s="1"/>
  <c r="AM35" i="1" s="1"/>
  <c r="AO35" i="1" s="1"/>
  <c r="Y35" i="1"/>
  <c r="X35" i="1"/>
  <c r="AJ59" i="1"/>
  <c r="AK59" i="1" s="1"/>
  <c r="AL59" i="1" s="1"/>
  <c r="AM59" i="1" s="1"/>
  <c r="AO59" i="1" s="1"/>
  <c r="Y59" i="1"/>
  <c r="X59" i="1"/>
  <c r="AB10" i="1"/>
  <c r="AP10" i="1"/>
  <c r="AQ10" i="1"/>
  <c r="AR10" i="1" s="1"/>
  <c r="AB43" i="1"/>
  <c r="AP43" i="1"/>
  <c r="AQ43" i="1"/>
  <c r="AR43" i="1" s="1"/>
  <c r="AB58" i="1"/>
  <c r="AP58" i="1"/>
  <c r="AQ58" i="1"/>
  <c r="AR58" i="1" s="1"/>
  <c r="AB81" i="1"/>
  <c r="AQ81" i="1"/>
  <c r="AR81" i="1" s="1"/>
  <c r="AP81" i="1"/>
  <c r="AJ34" i="1"/>
  <c r="AK34" i="1" s="1"/>
  <c r="AL34" i="1" s="1"/>
  <c r="AM34" i="1" s="1"/>
  <c r="AO34" i="1" s="1"/>
  <c r="X34" i="1"/>
  <c r="Y34" i="1"/>
  <c r="AB51" i="1"/>
  <c r="AP51" i="1"/>
  <c r="AQ51" i="1"/>
  <c r="AR51" i="1" s="1"/>
  <c r="AJ42" i="1"/>
  <c r="AK42" i="1" s="1"/>
  <c r="AL42" i="1" s="1"/>
  <c r="AM42" i="1" s="1"/>
  <c r="AO42" i="1" s="1"/>
  <c r="Y42" i="1"/>
  <c r="X42" i="1"/>
  <c r="AB18" i="1"/>
  <c r="AQ18" i="1"/>
  <c r="AR18" i="1" s="1"/>
  <c r="AP18" i="1"/>
  <c r="AB44" i="1"/>
  <c r="AP44" i="1"/>
  <c r="AQ44" i="1"/>
  <c r="AR44" i="1" s="1"/>
  <c r="AJ46" i="1"/>
  <c r="AK46" i="1" s="1"/>
  <c r="AL46" i="1" s="1"/>
  <c r="AM46" i="1" s="1"/>
  <c r="AO46" i="1" s="1"/>
  <c r="Y46" i="1"/>
  <c r="X46" i="1"/>
  <c r="AB78" i="1"/>
  <c r="AQ78" i="1"/>
  <c r="AR78" i="1" s="1"/>
  <c r="AP78" i="1"/>
  <c r="AJ75" i="1"/>
  <c r="AK75" i="1" s="1"/>
  <c r="AL75" i="1" s="1"/>
  <c r="AM75" i="1" s="1"/>
  <c r="AO75" i="1" s="1"/>
  <c r="X75" i="1"/>
  <c r="Y75" i="1"/>
  <c r="AJ80" i="1"/>
  <c r="AK80" i="1" s="1"/>
  <c r="AL80" i="1" s="1"/>
  <c r="AM80" i="1" s="1"/>
  <c r="AO80" i="1" s="1"/>
  <c r="Y80" i="1"/>
  <c r="X80" i="1"/>
  <c r="AB64" i="1"/>
  <c r="AQ64" i="1"/>
  <c r="AR64" i="1" s="1"/>
  <c r="AP64" i="1"/>
  <c r="AJ3" i="1"/>
  <c r="AK3" i="1" s="1"/>
  <c r="AL3" i="1" s="1"/>
  <c r="AM3" i="1" s="1"/>
  <c r="AO3" i="1" s="1"/>
  <c r="X3" i="1"/>
  <c r="Y3" i="1"/>
  <c r="AJ87" i="1"/>
  <c r="AK87" i="1" s="1"/>
  <c r="AL87" i="1" s="1"/>
  <c r="AM87" i="1" s="1"/>
  <c r="AO87" i="1" s="1"/>
  <c r="Y87" i="1"/>
  <c r="X87" i="1"/>
  <c r="AJ84" i="1"/>
  <c r="AK84" i="1" s="1"/>
  <c r="AL84" i="1" s="1"/>
  <c r="AM84" i="1" s="1"/>
  <c r="AO84" i="1" s="1"/>
  <c r="X84" i="1"/>
  <c r="Y84" i="1"/>
  <c r="AJ36" i="1"/>
  <c r="AK36" i="1" s="1"/>
  <c r="AL36" i="1" s="1"/>
  <c r="AM36" i="1" s="1"/>
  <c r="AO36" i="1" s="1"/>
  <c r="X36" i="1"/>
  <c r="Y36" i="1"/>
  <c r="AJ22" i="1"/>
  <c r="AK22" i="1" s="1"/>
  <c r="AL22" i="1" s="1"/>
  <c r="AM22" i="1" s="1"/>
  <c r="AO22" i="1" s="1"/>
  <c r="Y22" i="1"/>
  <c r="X22" i="1"/>
  <c r="AJ62" i="1"/>
  <c r="AK62" i="1" s="1"/>
  <c r="AL62" i="1" s="1"/>
  <c r="AM62" i="1" s="1"/>
  <c r="AO62" i="1" s="1"/>
  <c r="Y62" i="1"/>
  <c r="X62" i="1"/>
  <c r="AB85" i="1"/>
  <c r="AQ85" i="1"/>
  <c r="AR85" i="1" s="1"/>
  <c r="AP85" i="1"/>
  <c r="AJ48" i="1"/>
  <c r="AK48" i="1" s="1"/>
  <c r="AL48" i="1" s="1"/>
  <c r="AM48" i="1" s="1"/>
  <c r="AO48" i="1" s="1"/>
  <c r="Y48" i="1"/>
  <c r="X48" i="1"/>
  <c r="AB11" i="1"/>
  <c r="AP11" i="1"/>
  <c r="AQ11" i="1"/>
  <c r="AR11" i="1" s="1"/>
  <c r="AJ23" i="1"/>
  <c r="AK23" i="1" s="1"/>
  <c r="AL23" i="1" s="1"/>
  <c r="AM23" i="1" s="1"/>
  <c r="AO23" i="1" s="1"/>
  <c r="Y23" i="1"/>
  <c r="X23" i="1"/>
  <c r="AB15" i="1"/>
  <c r="AQ15" i="1"/>
  <c r="AR15" i="1" s="1"/>
  <c r="AP15" i="1"/>
  <c r="AB54" i="1"/>
  <c r="AP54" i="1"/>
  <c r="AQ54" i="1"/>
  <c r="AR54" i="1" s="1"/>
  <c r="AJ2" i="1"/>
  <c r="AK2" i="1" s="1"/>
  <c r="AL2" i="1" s="1"/>
  <c r="AM2" i="1" s="1"/>
  <c r="AO2" i="1" s="1"/>
  <c r="Y2" i="1"/>
  <c r="X2" i="1"/>
  <c r="AB27" i="1"/>
  <c r="AP27" i="1"/>
  <c r="AQ27" i="1"/>
  <c r="AR27" i="1" s="1"/>
  <c r="AJ29" i="1"/>
  <c r="AK29" i="1" s="1"/>
  <c r="AL29" i="1" s="1"/>
  <c r="AM29" i="1" s="1"/>
  <c r="AO29" i="1" s="1"/>
  <c r="X29" i="1"/>
  <c r="Y29" i="1"/>
  <c r="AJ60" i="1"/>
  <c r="AK60" i="1" s="1"/>
  <c r="AL60" i="1" s="1"/>
  <c r="AM60" i="1" s="1"/>
  <c r="AO60" i="1" s="1"/>
  <c r="Y60" i="1"/>
  <c r="X60" i="1"/>
  <c r="AJ55" i="1"/>
  <c r="AK55" i="1" s="1"/>
  <c r="AL55" i="1" s="1"/>
  <c r="AM55" i="1" s="1"/>
  <c r="AO55" i="1" s="1"/>
  <c r="Y55" i="1"/>
  <c r="X55" i="1"/>
  <c r="AJ67" i="1"/>
  <c r="AK67" i="1" s="1"/>
  <c r="AL67" i="1" s="1"/>
  <c r="AM67" i="1" s="1"/>
  <c r="AO67" i="1" s="1"/>
  <c r="X67" i="1"/>
  <c r="Y67" i="1"/>
  <c r="AJ12" i="1"/>
  <c r="AK12" i="1" s="1"/>
  <c r="AL12" i="1" s="1"/>
  <c r="AM12" i="1" s="1"/>
  <c r="AO12" i="1" s="1"/>
  <c r="X12" i="1"/>
  <c r="Y12" i="1"/>
  <c r="AJ47" i="1"/>
  <c r="AK47" i="1" s="1"/>
  <c r="AL47" i="1" s="1"/>
  <c r="AM47" i="1" s="1"/>
  <c r="AO47" i="1" s="1"/>
  <c r="Y47" i="1"/>
  <c r="X47" i="1"/>
  <c r="AJ86" i="1"/>
  <c r="AK86" i="1" s="1"/>
  <c r="AL86" i="1" s="1"/>
  <c r="AM86" i="1" s="1"/>
  <c r="AO86" i="1" s="1"/>
  <c r="X86" i="1"/>
  <c r="Y86" i="1"/>
  <c r="AJ21" i="1"/>
  <c r="AK21" i="1" s="1"/>
  <c r="AL21" i="1" s="1"/>
  <c r="AM21" i="1" s="1"/>
  <c r="AO21" i="1" s="1"/>
  <c r="X21" i="1"/>
  <c r="Y21" i="1"/>
  <c r="AB52" i="1"/>
  <c r="AQ52" i="1"/>
  <c r="AR52" i="1" s="1"/>
  <c r="AP52" i="1"/>
  <c r="AB72" i="1"/>
  <c r="AQ72" i="1"/>
  <c r="AR72" i="1" s="1"/>
  <c r="AP72" i="1"/>
  <c r="AJ37" i="1"/>
  <c r="AK37" i="1" s="1"/>
  <c r="AL37" i="1" s="1"/>
  <c r="AM37" i="1" s="1"/>
  <c r="AO37" i="1" s="1"/>
  <c r="Y37" i="1"/>
  <c r="X37" i="1"/>
  <c r="AJ69" i="1"/>
  <c r="AK69" i="1" s="1"/>
  <c r="AL69" i="1" s="1"/>
  <c r="AM69" i="1" s="1"/>
  <c r="AO69" i="1" s="1"/>
  <c r="Y69" i="1"/>
  <c r="X69" i="1"/>
  <c r="AJ19" i="1"/>
  <c r="AK19" i="1" s="1"/>
  <c r="AL19" i="1" s="1"/>
  <c r="AM19" i="1" s="1"/>
  <c r="AO19" i="1" s="1"/>
  <c r="Y19" i="1"/>
  <c r="X19" i="1"/>
  <c r="AJ70" i="1"/>
  <c r="AK70" i="1" s="1"/>
  <c r="AL70" i="1" s="1"/>
  <c r="AM70" i="1" s="1"/>
  <c r="AO70" i="1" s="1"/>
  <c r="Y70" i="1"/>
  <c r="X70" i="1"/>
  <c r="AB28" i="1"/>
  <c r="AP28" i="1"/>
  <c r="AQ28" i="1"/>
  <c r="AR28" i="1" s="1"/>
  <c r="AJ53" i="1"/>
  <c r="AK53" i="1" s="1"/>
  <c r="AL53" i="1" s="1"/>
  <c r="AM53" i="1" s="1"/>
  <c r="AO53" i="1" s="1"/>
  <c r="Y53" i="1"/>
  <c r="X53" i="1"/>
  <c r="AJ20" i="1"/>
  <c r="AK20" i="1" s="1"/>
  <c r="AL20" i="1" s="1"/>
  <c r="AM20" i="1" s="1"/>
  <c r="AO20" i="1" s="1"/>
  <c r="Y20" i="1"/>
  <c r="X20" i="1"/>
  <c r="AJ66" i="1"/>
  <c r="AK66" i="1" s="1"/>
  <c r="AL66" i="1" s="1"/>
  <c r="AM66" i="1" s="1"/>
  <c r="AO66" i="1" s="1"/>
  <c r="X66" i="1"/>
  <c r="Y66" i="1"/>
  <c r="AB82" i="1"/>
  <c r="AP82" i="1"/>
  <c r="AQ82" i="1"/>
  <c r="AR82" i="1" s="1"/>
  <c r="AB83" i="1"/>
  <c r="AQ83" i="1"/>
  <c r="AR83" i="1" s="1"/>
  <c r="AP83" i="1"/>
  <c r="AJ32" i="1"/>
  <c r="AK32" i="1" s="1"/>
  <c r="AL32" i="1" s="1"/>
  <c r="AM32" i="1" s="1"/>
  <c r="AO32" i="1" s="1"/>
  <c r="X32" i="1"/>
  <c r="Y32" i="1"/>
  <c r="AB57" i="1"/>
  <c r="AQ57" i="1"/>
  <c r="AR57" i="1" s="1"/>
  <c r="AP57" i="1"/>
  <c r="AB50" i="1"/>
  <c r="AP50" i="1"/>
  <c r="AQ50" i="1"/>
  <c r="AR50" i="1" s="1"/>
  <c r="AB71" i="1"/>
  <c r="AQ71" i="1"/>
  <c r="AR71" i="1" s="1"/>
  <c r="AP71" i="1"/>
  <c r="AJ88" i="1"/>
  <c r="AK88" i="1" s="1"/>
  <c r="AL88" i="1" s="1"/>
  <c r="AM88" i="1" s="1"/>
  <c r="AO88" i="1" s="1"/>
  <c r="X88" i="1"/>
  <c r="Y88" i="1"/>
  <c r="AB65" i="1"/>
  <c r="AP65" i="1"/>
  <c r="AQ65" i="1"/>
  <c r="AR65" i="1" s="1"/>
  <c r="AB6" i="1"/>
  <c r="AQ6" i="1"/>
  <c r="AR6" i="1" s="1"/>
  <c r="AP6" i="1"/>
  <c r="AJ16" i="1"/>
  <c r="AK16" i="1" s="1"/>
  <c r="AL16" i="1" s="1"/>
  <c r="AM16" i="1" s="1"/>
  <c r="AO16" i="1" s="1"/>
  <c r="Y16" i="1"/>
  <c r="X16" i="1"/>
  <c r="AB33" i="1"/>
  <c r="AP33" i="1"/>
  <c r="AQ33" i="1"/>
  <c r="AR33" i="1" s="1"/>
  <c r="AJ56" i="1"/>
  <c r="AK56" i="1" s="1"/>
  <c r="AL56" i="1" s="1"/>
  <c r="AM56" i="1" s="1"/>
  <c r="AO56" i="1" s="1"/>
  <c r="Y56" i="1"/>
  <c r="X56" i="1"/>
  <c r="AJ39" i="1"/>
  <c r="AK39" i="1" s="1"/>
  <c r="AL39" i="1" s="1"/>
  <c r="AM39" i="1" s="1"/>
  <c r="AO39" i="1" s="1"/>
  <c r="X39" i="1"/>
  <c r="Y39" i="1"/>
  <c r="AB74" i="1"/>
  <c r="AQ74" i="1"/>
  <c r="AR74" i="1" s="1"/>
  <c r="AP74" i="1"/>
  <c r="AJ38" i="1"/>
  <c r="AK38" i="1" s="1"/>
  <c r="AL38" i="1" s="1"/>
  <c r="AM38" i="1" s="1"/>
  <c r="AO38" i="1" s="1"/>
  <c r="Y38" i="1"/>
  <c r="X38" i="1"/>
  <c r="AB45" i="1"/>
  <c r="AQ45" i="1"/>
  <c r="AR45" i="1" s="1"/>
  <c r="AP45" i="1"/>
  <c r="AJ24" i="1"/>
  <c r="AK24" i="1" s="1"/>
  <c r="AL24" i="1" s="1"/>
  <c r="AM24" i="1" s="1"/>
  <c r="AO24" i="1" s="1"/>
  <c r="X24" i="1"/>
  <c r="Y24" i="1"/>
  <c r="AJ25" i="1"/>
  <c r="AK25" i="1" s="1"/>
  <c r="AL25" i="1" s="1"/>
  <c r="AM25" i="1" s="1"/>
  <c r="AO25" i="1" s="1"/>
  <c r="Y25" i="1"/>
  <c r="X25" i="1"/>
  <c r="AB76" i="1"/>
  <c r="AQ76" i="1"/>
  <c r="AR76" i="1" s="1"/>
  <c r="AP76" i="1"/>
  <c r="AB9" i="1"/>
  <c r="AQ9" i="1"/>
  <c r="AR9" i="1" s="1"/>
  <c r="AP9" i="1"/>
  <c r="AB73" i="1"/>
  <c r="AQ73" i="1"/>
  <c r="AR73" i="1" s="1"/>
  <c r="AP73" i="1"/>
  <c r="AJ77" i="1"/>
  <c r="AK77" i="1" s="1"/>
  <c r="AL77" i="1" s="1"/>
  <c r="AM77" i="1" s="1"/>
  <c r="AO77" i="1" s="1"/>
  <c r="Y77" i="1"/>
  <c r="X77" i="1"/>
  <c r="AJ14" i="1"/>
  <c r="AK14" i="1" s="1"/>
  <c r="AL14" i="1" s="1"/>
  <c r="AM14" i="1" s="1"/>
  <c r="AO14" i="1" s="1"/>
  <c r="X14" i="1"/>
  <c r="Y14" i="1"/>
  <c r="AJ13" i="1"/>
  <c r="AK13" i="1" s="1"/>
  <c r="AL13" i="1" s="1"/>
  <c r="AM13" i="1" s="1"/>
  <c r="AO13" i="1" s="1"/>
  <c r="X13" i="1"/>
  <c r="Y13" i="1"/>
  <c r="AJ61" i="1"/>
  <c r="AK61" i="1" s="1"/>
  <c r="AL61" i="1" s="1"/>
  <c r="AM61" i="1" s="1"/>
  <c r="AO61" i="1" s="1"/>
  <c r="X61" i="1"/>
  <c r="Y61" i="1"/>
  <c r="AP13" i="1" l="1"/>
  <c r="AQ13" i="1"/>
  <c r="AR13" i="1" s="1"/>
  <c r="AB13" i="1"/>
  <c r="AQ24" i="1"/>
  <c r="AR24" i="1" s="1"/>
  <c r="AP24" i="1"/>
  <c r="AB24" i="1"/>
  <c r="AQ32" i="1"/>
  <c r="AR32" i="1" s="1"/>
  <c r="AP32" i="1"/>
  <c r="AB32" i="1"/>
  <c r="AQ70" i="1"/>
  <c r="AR70" i="1" s="1"/>
  <c r="AP70" i="1"/>
  <c r="AB70" i="1"/>
  <c r="AQ29" i="1"/>
  <c r="AR29" i="1" s="1"/>
  <c r="AP29" i="1"/>
  <c r="AB29" i="1"/>
  <c r="AP31" i="1"/>
  <c r="AQ31" i="1"/>
  <c r="AR31" i="1" s="1"/>
  <c r="AB31" i="1"/>
  <c r="AQ77" i="1"/>
  <c r="AR77" i="1" s="1"/>
  <c r="AP77" i="1"/>
  <c r="AB77" i="1"/>
  <c r="AQ88" i="1"/>
  <c r="AR88" i="1" s="1"/>
  <c r="AP88" i="1"/>
  <c r="AB88" i="1"/>
  <c r="AQ37" i="1"/>
  <c r="AR37" i="1" s="1"/>
  <c r="AP37" i="1"/>
  <c r="AB37" i="1"/>
  <c r="AQ47" i="1"/>
  <c r="AR47" i="1" s="1"/>
  <c r="AP47" i="1"/>
  <c r="AB47" i="1"/>
  <c r="AQ22" i="1"/>
  <c r="AR22" i="1" s="1"/>
  <c r="AP22" i="1"/>
  <c r="AB22" i="1"/>
  <c r="AQ75" i="1"/>
  <c r="AR75" i="1" s="1"/>
  <c r="AP75" i="1"/>
  <c r="AB75" i="1"/>
  <c r="AP35" i="1"/>
  <c r="AQ35" i="1"/>
  <c r="AR35" i="1" s="1"/>
  <c r="AB35" i="1"/>
  <c r="AQ53" i="1"/>
  <c r="AR53" i="1" s="1"/>
  <c r="AP53" i="1"/>
  <c r="AB53" i="1"/>
  <c r="AQ55" i="1"/>
  <c r="AR55" i="1" s="1"/>
  <c r="AP55" i="1"/>
  <c r="AB55" i="1"/>
  <c r="AP87" i="1"/>
  <c r="AQ87" i="1"/>
  <c r="AR87" i="1" s="1"/>
  <c r="AB87" i="1"/>
  <c r="AP46" i="1"/>
  <c r="AQ46" i="1"/>
  <c r="AR46" i="1" s="1"/>
  <c r="AB46" i="1"/>
  <c r="AQ19" i="1"/>
  <c r="AR19" i="1" s="1"/>
  <c r="AP19" i="1"/>
  <c r="AB19" i="1"/>
  <c r="AQ21" i="1"/>
  <c r="AR21" i="1" s="1"/>
  <c r="AP21" i="1"/>
  <c r="AB21" i="1"/>
  <c r="AP62" i="1"/>
  <c r="AQ62" i="1"/>
  <c r="AR62" i="1" s="1"/>
  <c r="AB62" i="1"/>
  <c r="AQ80" i="1"/>
  <c r="AR80" i="1" s="1"/>
  <c r="AP80" i="1"/>
  <c r="AB80" i="1"/>
  <c r="AP42" i="1"/>
  <c r="AQ42" i="1"/>
  <c r="AR42" i="1" s="1"/>
  <c r="AB42" i="1"/>
  <c r="AQ40" i="1"/>
  <c r="AR40" i="1" s="1"/>
  <c r="AP40" i="1"/>
  <c r="AB40" i="1"/>
  <c r="AP39" i="1"/>
  <c r="AQ39" i="1"/>
  <c r="AR39" i="1" s="1"/>
  <c r="AB39" i="1"/>
  <c r="AQ66" i="1"/>
  <c r="AR66" i="1" s="1"/>
  <c r="AP66" i="1"/>
  <c r="AB66" i="1"/>
  <c r="AQ12" i="1"/>
  <c r="AR12" i="1" s="1"/>
  <c r="AP12" i="1"/>
  <c r="AB12" i="1"/>
  <c r="AP36" i="1"/>
  <c r="AQ36" i="1"/>
  <c r="AR36" i="1" s="1"/>
  <c r="AB36" i="1"/>
  <c r="AQ34" i="1"/>
  <c r="AR34" i="1" s="1"/>
  <c r="AP34" i="1"/>
  <c r="AB34" i="1"/>
  <c r="AP5" i="1"/>
  <c r="AQ5" i="1"/>
  <c r="AR5" i="1" s="1"/>
  <c r="AB5" i="1"/>
  <c r="AP61" i="1"/>
  <c r="AQ61" i="1"/>
  <c r="AR61" i="1" s="1"/>
  <c r="AB61" i="1"/>
  <c r="AQ25" i="1"/>
  <c r="AR25" i="1" s="1"/>
  <c r="AP25" i="1"/>
  <c r="AB25" i="1"/>
  <c r="AP16" i="1"/>
  <c r="AQ16" i="1"/>
  <c r="AR16" i="1" s="1"/>
  <c r="AB16" i="1"/>
  <c r="AP60" i="1"/>
  <c r="AQ60" i="1"/>
  <c r="AR60" i="1" s="1"/>
  <c r="AB60" i="1"/>
  <c r="AQ48" i="1"/>
  <c r="AR48" i="1" s="1"/>
  <c r="AP48" i="1"/>
  <c r="AB48" i="1"/>
  <c r="AQ3" i="1"/>
  <c r="AR3" i="1" s="1"/>
  <c r="AP3" i="1"/>
  <c r="AB3" i="1"/>
  <c r="AQ14" i="1"/>
  <c r="AR14" i="1" s="1"/>
  <c r="AP14" i="1"/>
  <c r="AB14" i="1"/>
  <c r="AP38" i="1"/>
  <c r="AQ38" i="1"/>
  <c r="AR38" i="1" s="1"/>
  <c r="AB38" i="1"/>
  <c r="AQ69" i="1"/>
  <c r="AR69" i="1" s="1"/>
  <c r="AP69" i="1"/>
  <c r="AB69" i="1"/>
  <c r="AP86" i="1"/>
  <c r="AQ86" i="1"/>
  <c r="AR86" i="1" s="1"/>
  <c r="AB86" i="1"/>
  <c r="AP2" i="1"/>
  <c r="AQ2" i="1"/>
  <c r="AR2" i="1" s="1"/>
  <c r="AB2" i="1"/>
  <c r="AP59" i="1"/>
  <c r="AQ59" i="1"/>
  <c r="AR59" i="1" s="1"/>
  <c r="AB59" i="1"/>
  <c r="AQ56" i="1"/>
  <c r="AR56" i="1" s="1"/>
  <c r="AP56" i="1"/>
  <c r="AB56" i="1"/>
  <c r="AQ20" i="1"/>
  <c r="AR20" i="1" s="1"/>
  <c r="AP20" i="1"/>
  <c r="AB20" i="1"/>
  <c r="AP67" i="1"/>
  <c r="AQ67" i="1"/>
  <c r="AR67" i="1" s="1"/>
  <c r="AB67" i="1"/>
  <c r="AP23" i="1"/>
  <c r="AQ23" i="1"/>
  <c r="AR23" i="1" s="1"/>
  <c r="AB23" i="1"/>
  <c r="AP84" i="1"/>
  <c r="AQ84" i="1"/>
  <c r="AR84" i="1" s="1"/>
  <c r="AB84" i="1"/>
  <c r="AQ4" i="1"/>
  <c r="AR4" i="1" s="1"/>
  <c r="AP4" i="1"/>
  <c r="AB4" i="1"/>
</calcChain>
</file>

<file path=xl/sharedStrings.xml><?xml version="1.0" encoding="utf-8"?>
<sst xmlns="http://schemas.openxmlformats.org/spreadsheetml/2006/main" count="1778" uniqueCount="144">
  <si>
    <t>报表科目名称</t>
    <phoneticPr fontId="1" type="noConversion"/>
  </si>
  <si>
    <t>参考辅助表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</si>
  <si>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</si>
  <si>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</si>
  <si>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</si>
  <si>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</si>
  <si>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</si>
  <si>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</si>
  <si>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</si>
  <si>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</si>
  <si>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</si>
  <si>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</si>
  <si>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</si>
  <si>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</si>
  <si>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</si>
  <si>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</si>
  <si>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</si>
  <si>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</si>
  <si>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</si>
  <si>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</si>
  <si>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</si>
  <si>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</si>
  <si>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</si>
  <si>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</si>
  <si>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</si>
  <si>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</si>
  <si>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</si>
  <si>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</si>
  <si>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</si>
  <si>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</si>
  <si>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</si>
  <si>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</si>
  <si>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</si>
  <si>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</si>
  <si>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</si>
  <si>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</si>
  <si>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</si>
  <si>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</si>
  <si>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</si>
  <si>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</si>
  <si>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</si>
  <si>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</si>
  <si>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</si>
  <si>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</si>
  <si>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</si>
  <si>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</si>
  <si>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</si>
  <si>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</si>
  <si>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</si>
  <si>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</si>
  <si>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</si>
  <si>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</si>
  <si>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</si>
  <si>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</si>
  <si>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</si>
  <si>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</si>
  <si>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</si>
  <si>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</si>
  <si>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</si>
  <si>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</si>
  <si>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</si>
  <si>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</si>
  <si>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</si>
  <si>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</si>
  <si>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</si>
  <si>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</si>
  <si>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</si>
  <si>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</si>
  <si>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</si>
  <si>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</si>
  <si>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</si>
  <si>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</si>
  <si>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</si>
  <si>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</si>
  <si>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</si>
  <si>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</si>
  <si>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</si>
  <si>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</si>
  <si>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</si>
  <si>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</si>
  <si>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</si>
  <si>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</si>
  <si>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</si>
  <si>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</si>
  <si>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</si>
  <si>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</si>
  <si>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</si>
  <si>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</si>
  <si>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</si>
  <si>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</si>
  <si>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</si>
  <si>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</si>
  <si>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</si>
  <si>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</si>
  <si>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货币资金</t>
  </si>
  <si>
    <t>实收资本（或股本）</t>
  </si>
  <si>
    <t>营业收入</t>
  </si>
  <si>
    <t>汇兑收益（损失以“-”号填列）</t>
  </si>
  <si>
    <t>公允价值变动收益（损失以“-”号填列）</t>
  </si>
  <si>
    <t>投资收益（损失以“-”号填列）</t>
  </si>
  <si>
    <t>营业成本</t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</si>
  <si>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</si>
  <si>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</si>
  <si>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</si>
  <si>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</si>
  <si>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</si>
  <si>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</si>
  <si>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</si>
  <si>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</si>
  <si>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</si>
  <si>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</si>
  <si>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</si>
  <si>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</si>
  <si>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</si>
  <si>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</si>
  <si>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</si>
  <si>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</si>
  <si>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</si>
  <si>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</si>
  <si>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</si>
  <si>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</si>
  <si>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</si>
  <si>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</si>
  <si>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</si>
  <si>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</si>
  <si>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</si>
  <si>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</si>
  <si>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</si>
  <si>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</si>
  <si>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</si>
  <si>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</si>
  <si>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</si>
  <si>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</si>
  <si>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</si>
  <si>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</si>
  <si>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</si>
  <si>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</si>
  <si>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</si>
  <si>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</si>
  <si>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PV</t>
  </si>
  <si>
    <t>年初未分配利润（调整后）</t>
    <phoneticPr fontId="1" type="noConversion"/>
  </si>
  <si>
    <t>应收账款坏账准备</t>
  </si>
  <si>
    <t>其他应付款</t>
    <phoneticPr fontId="1" type="noConversion"/>
  </si>
  <si>
    <t>其他应收款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</si>
</sst>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B1" t="str">
            <v>科目编码</v>
          </cell>
          <cell r="C1" t="str">
            <v>对应科目</v>
          </cell>
        </row>
        <row r="2">
          <cell r="B2" t="str">
            <v>123101/借</v>
          </cell>
          <cell r="C2" t="str">
            <v>应收账款坏账准备</v>
          </cell>
        </row>
        <row r="3">
          <cell r="B3" t="str">
            <v>123101/贷</v>
          </cell>
          <cell r="C3" t="str">
            <v>应收账款坏账准备</v>
          </cell>
        </row>
        <row r="4">
          <cell r="B4" t="str">
            <v>123102/借</v>
          </cell>
          <cell r="C4" t="str">
            <v>其他应收款坏账准备</v>
          </cell>
        </row>
        <row r="5">
          <cell r="B5" t="str">
            <v>123102/贷</v>
          </cell>
          <cell r="C5" t="str">
            <v>其他应收款坏账准备</v>
          </cell>
        </row>
        <row r="6">
          <cell r="B6" t="str">
            <v>112202/贷</v>
          </cell>
          <cell r="C6" t="str">
            <v>预收账款</v>
          </cell>
        </row>
        <row r="7">
          <cell r="B7" t="str">
            <v>122106/贷</v>
          </cell>
          <cell r="C7" t="str">
            <v>其他应付款</v>
          </cell>
        </row>
        <row r="8">
          <cell r="B8" t="str">
            <v>220202/借</v>
          </cell>
          <cell r="C8" t="str">
            <v>预付账款</v>
          </cell>
        </row>
        <row r="9">
          <cell r="B9" t="str">
            <v>220299/借</v>
          </cell>
          <cell r="C9" t="str">
            <v>预付账款</v>
          </cell>
        </row>
        <row r="10">
          <cell r="B10" t="str">
            <v>53010200/借</v>
          </cell>
          <cell r="C10" t="str">
            <v>本年利润抵消明细</v>
          </cell>
        </row>
        <row r="11">
          <cell r="B11" t="str">
            <v>53010200/贷</v>
          </cell>
          <cell r="C11" t="str">
            <v>本年利润抵消明细</v>
          </cell>
        </row>
        <row r="12">
          <cell r="B12" t="str">
            <v>600100/借</v>
          </cell>
          <cell r="C12" t="str">
            <v>本年利润抵消明细</v>
          </cell>
        </row>
        <row r="13">
          <cell r="B13" t="str">
            <v>600100/贷</v>
          </cell>
          <cell r="C13" t="str">
            <v>本年利润抵消明细</v>
          </cell>
        </row>
        <row r="14">
          <cell r="B14" t="str">
            <v>605100/借</v>
          </cell>
          <cell r="C14" t="str">
            <v>本年利润抵消明细</v>
          </cell>
        </row>
        <row r="15">
          <cell r="B15" t="str">
            <v>605100/贷</v>
          </cell>
          <cell r="C15" t="str">
            <v>本年利润抵消明细</v>
          </cell>
        </row>
        <row r="16">
          <cell r="B16" t="str">
            <v>611100/借</v>
          </cell>
          <cell r="C16" t="str">
            <v>本年利润抵消明细</v>
          </cell>
        </row>
        <row r="17">
          <cell r="B17" t="str">
            <v>611100/贷</v>
          </cell>
          <cell r="C17" t="str">
            <v>本年利润抵消明细</v>
          </cell>
        </row>
        <row r="18">
          <cell r="B18" t="str">
            <v>605100/借</v>
          </cell>
          <cell r="C18" t="str">
            <v>本年利润抵消明细</v>
          </cell>
        </row>
        <row r="19">
          <cell r="B19" t="str">
            <v>605100/贷</v>
          </cell>
          <cell r="C19" t="str">
            <v>本年利润抵消明细</v>
          </cell>
        </row>
        <row r="20">
          <cell r="B20" t="str">
            <v>630100/借</v>
          </cell>
          <cell r="C20" t="str">
            <v>本年利润抵消明细</v>
          </cell>
        </row>
        <row r="21">
          <cell r="B21" t="str">
            <v>630100/贷</v>
          </cell>
          <cell r="C21" t="str">
            <v>本年利润抵消明细</v>
          </cell>
        </row>
        <row r="22">
          <cell r="B22" t="str">
            <v>630102/借</v>
          </cell>
          <cell r="C22" t="str">
            <v xml:space="preserve">   资产处置收益（损失以“－”号填列）</v>
          </cell>
        </row>
        <row r="23">
          <cell r="B23" t="str">
            <v>630102/贷</v>
          </cell>
          <cell r="C23" t="str">
            <v xml:space="preserve">   资产处置收益（损失以“－”号填列）</v>
          </cell>
        </row>
        <row r="24">
          <cell r="B24" t="str">
            <v>63019801/借</v>
          </cell>
          <cell r="C24" t="str">
            <v xml:space="preserve">       加：其他收益</v>
          </cell>
        </row>
        <row r="25">
          <cell r="B25" t="str">
            <v>63019801/贷</v>
          </cell>
          <cell r="C25" t="str">
            <v xml:space="preserve">       加：其他收益</v>
          </cell>
        </row>
        <row r="26">
          <cell r="B26" t="str">
            <v>640100/借</v>
          </cell>
          <cell r="C26" t="str">
            <v>本年利润抵消明细</v>
          </cell>
        </row>
        <row r="27">
          <cell r="B27" t="str">
            <v>640100/贷</v>
          </cell>
          <cell r="C27" t="str">
            <v>本年利润抵消明细</v>
          </cell>
        </row>
        <row r="28">
          <cell r="B28" t="str">
            <v>640200/借</v>
          </cell>
          <cell r="C28" t="str">
            <v>本年利润抵消明细</v>
          </cell>
        </row>
        <row r="29">
          <cell r="B29" t="str">
            <v>640200/贷</v>
          </cell>
          <cell r="C29" t="str">
            <v>本年利润抵消明细</v>
          </cell>
        </row>
        <row r="30">
          <cell r="B30" t="str">
            <v>640300/借</v>
          </cell>
          <cell r="C30" t="str">
            <v>本年利润抵消明细</v>
          </cell>
        </row>
        <row r="31">
          <cell r="B31" t="str">
            <v>640300/贷</v>
          </cell>
          <cell r="C31" t="str">
            <v>本年利润抵消明细</v>
          </cell>
        </row>
        <row r="32">
          <cell r="B32" t="str">
            <v>660100/借</v>
          </cell>
          <cell r="C32" t="str">
            <v>本年利润抵消明细</v>
          </cell>
        </row>
        <row r="33">
          <cell r="B33" t="str">
            <v>660100/贷</v>
          </cell>
          <cell r="C33" t="str">
            <v>本年利润抵消明细</v>
          </cell>
        </row>
        <row r="34">
          <cell r="B34" t="str">
            <v>660200/借</v>
          </cell>
          <cell r="C34" t="str">
            <v>本年利润抵消明细</v>
          </cell>
        </row>
        <row r="35">
          <cell r="B35" t="str">
            <v>660200/贷</v>
          </cell>
          <cell r="C35" t="str">
            <v>本年利润抵消明细</v>
          </cell>
        </row>
        <row r="36">
          <cell r="B36" t="str">
            <v>660216/借</v>
          </cell>
          <cell r="C36" t="str">
            <v>本年利润抵消明细</v>
          </cell>
        </row>
        <row r="37">
          <cell r="B37" t="str">
            <v>660216/贷</v>
          </cell>
          <cell r="C37" t="str">
            <v>本年利润抵消明细</v>
          </cell>
        </row>
        <row r="38">
          <cell r="B38" t="str">
            <v>660300/借</v>
          </cell>
          <cell r="C38" t="str">
            <v>本年利润抵消明细</v>
          </cell>
        </row>
        <row r="39">
          <cell r="B39" t="str">
            <v>660300/贷</v>
          </cell>
          <cell r="C39" t="str">
            <v>本年利润抵消明细</v>
          </cell>
        </row>
        <row r="40">
          <cell r="B40" t="str">
            <v>671100/借</v>
          </cell>
          <cell r="C40" t="str">
            <v>本年利润抵消明细</v>
          </cell>
        </row>
        <row r="41">
          <cell r="B41" t="str">
            <v>671100/贷</v>
          </cell>
          <cell r="C41" t="str">
            <v>本年利润抵消明细</v>
          </cell>
        </row>
        <row r="42">
          <cell r="B42" t="str">
            <v>671102/借</v>
          </cell>
          <cell r="C42" t="str">
            <v xml:space="preserve">   资产处置收益（损失以“－”号填列）</v>
          </cell>
        </row>
        <row r="43">
          <cell r="B43" t="str">
            <v>671102/贷</v>
          </cell>
          <cell r="C43" t="str">
            <v xml:space="preserve">   资产处置收益（损失以“－”号填列）</v>
          </cell>
        </row>
        <row r="44">
          <cell r="B44" t="str">
            <v>680100/借</v>
          </cell>
          <cell r="C44" t="str">
            <v>本年利润抵消明细</v>
          </cell>
        </row>
        <row r="45">
          <cell r="B45" t="str">
            <v>680100/贷</v>
          </cell>
          <cell r="C45" t="str">
            <v>本年利润抵消明细</v>
          </cell>
        </row>
        <row r="47">
          <cell r="B47" t="str">
            <v>9999</v>
          </cell>
          <cell r="C47" t="str">
            <v>外币报表折算差额</v>
          </cell>
        </row>
        <row r="49">
          <cell r="B49" t="str">
            <v>112201/贷</v>
          </cell>
          <cell r="C49" t="str">
            <v>重复明细</v>
          </cell>
        </row>
        <row r="50">
          <cell r="B50" t="str">
            <v>112201/借</v>
          </cell>
          <cell r="C50" t="str">
            <v>重复明细</v>
          </cell>
        </row>
        <row r="52">
          <cell r="B52" t="str">
            <v>220201/借</v>
          </cell>
          <cell r="C52" t="str">
            <v>重复明细</v>
          </cell>
        </row>
        <row r="53">
          <cell r="B53" t="str">
            <v>220201/贷</v>
          </cell>
          <cell r="C53" t="str">
            <v>重复明细</v>
          </cell>
        </row>
        <row r="55">
          <cell r="B55" t="str">
            <v>122101/贷</v>
          </cell>
          <cell r="C55" t="str">
            <v>重复明细</v>
          </cell>
        </row>
        <row r="56">
          <cell r="B56" t="str">
            <v>122101/借</v>
          </cell>
          <cell r="C56" t="str">
            <v>重复明细</v>
          </cell>
        </row>
        <row r="57">
          <cell r="B57" t="str">
            <v>122102/贷</v>
          </cell>
          <cell r="C57" t="str">
            <v>重复明细</v>
          </cell>
        </row>
        <row r="58">
          <cell r="B58" t="str">
            <v>122102/借</v>
          </cell>
          <cell r="C58" t="str">
            <v>重复明细</v>
          </cell>
        </row>
        <row r="59">
          <cell r="B59" t="str">
            <v>12210301/贷</v>
          </cell>
          <cell r="C59" t="str">
            <v>重复明细</v>
          </cell>
        </row>
        <row r="60">
          <cell r="B60" t="str">
            <v>12210301/借</v>
          </cell>
          <cell r="C60" t="str">
            <v>重复明细</v>
          </cell>
        </row>
        <row r="61">
          <cell r="B61" t="str">
            <v>12210302/贷</v>
          </cell>
          <cell r="C61" t="str">
            <v>重复明细</v>
          </cell>
        </row>
        <row r="62">
          <cell r="B62" t="str">
            <v>12210302/借</v>
          </cell>
          <cell r="C62" t="str">
            <v>重复明细</v>
          </cell>
        </row>
        <row r="63">
          <cell r="B63" t="str">
            <v>12210401/贷</v>
          </cell>
          <cell r="C63" t="str">
            <v>重复明细</v>
          </cell>
        </row>
        <row r="64">
          <cell r="B64" t="str">
            <v>12210401/借</v>
          </cell>
          <cell r="C64" t="str">
            <v>重复明细</v>
          </cell>
        </row>
        <row r="65">
          <cell r="B65" t="str">
            <v>12210402/贷</v>
          </cell>
          <cell r="C65" t="str">
            <v>重复明细</v>
          </cell>
        </row>
        <row r="66">
          <cell r="B66" t="str">
            <v>12210402/借</v>
          </cell>
          <cell r="C66" t="str">
            <v>重复明细</v>
          </cell>
        </row>
        <row r="67">
          <cell r="B67" t="str">
            <v>122105/贷</v>
          </cell>
          <cell r="C67" t="str">
            <v>重复明细</v>
          </cell>
        </row>
        <row r="68">
          <cell r="B68" t="str">
            <v>122105/借</v>
          </cell>
          <cell r="C68" t="str">
            <v>重复明细</v>
          </cell>
        </row>
        <row r="69">
          <cell r="B69" t="str">
            <v>122108/贷</v>
          </cell>
          <cell r="C69" t="str">
            <v>重复明细</v>
          </cell>
        </row>
        <row r="70">
          <cell r="B70" t="str">
            <v>122108/借</v>
          </cell>
          <cell r="C70" t="str">
            <v>重复明细</v>
          </cell>
        </row>
        <row r="71">
          <cell r="B71" t="str">
            <v>122125/贷</v>
          </cell>
          <cell r="C71" t="str">
            <v>重复明细</v>
          </cell>
        </row>
        <row r="72">
          <cell r="B72" t="str">
            <v>122125/借</v>
          </cell>
          <cell r="C72" t="str">
            <v>重复明细</v>
          </cell>
        </row>
        <row r="73">
          <cell r="B73" t="str">
            <v>224101/贷</v>
          </cell>
          <cell r="C73" t="str">
            <v>重复明细</v>
          </cell>
        </row>
        <row r="74">
          <cell r="B74" t="str">
            <v>224101/借</v>
          </cell>
          <cell r="C74" t="str">
            <v>重复明细</v>
          </cell>
        </row>
        <row r="75">
          <cell r="B75" t="str">
            <v>224102/贷</v>
          </cell>
          <cell r="C75" t="str">
            <v>重复明细</v>
          </cell>
        </row>
        <row r="76">
          <cell r="B76" t="str">
            <v>224102/借</v>
          </cell>
          <cell r="C76" t="str">
            <v>重复明细</v>
          </cell>
        </row>
        <row r="77">
          <cell r="B77" t="str">
            <v>224103/贷</v>
          </cell>
          <cell r="C77" t="str">
            <v>重复明细</v>
          </cell>
        </row>
        <row r="78">
          <cell r="B78" t="str">
            <v>224103/借</v>
          </cell>
          <cell r="C78" t="str">
            <v>重复明细</v>
          </cell>
        </row>
        <row r="79">
          <cell r="B79" t="str">
            <v>224104/贷</v>
          </cell>
          <cell r="C79" t="str">
            <v>重复明细</v>
          </cell>
        </row>
        <row r="80">
          <cell r="B80" t="str">
            <v>224104/借</v>
          </cell>
          <cell r="C80" t="str">
            <v>重复明细</v>
          </cell>
        </row>
        <row r="81">
          <cell r="B81" t="str">
            <v>224111/贷</v>
          </cell>
          <cell r="C81" t="str">
            <v>重复明细</v>
          </cell>
        </row>
        <row r="82">
          <cell r="B82" t="str">
            <v>224111/借</v>
          </cell>
          <cell r="C82" t="str">
            <v>重复明细</v>
          </cell>
        </row>
        <row r="90">
          <cell r="C90" t="str">
            <v>应收账款</v>
          </cell>
        </row>
        <row r="91">
          <cell r="C91" t="str">
            <v>预收账款</v>
          </cell>
        </row>
        <row r="92">
          <cell r="C92" t="str">
            <v>其他应收款</v>
          </cell>
        </row>
        <row r="93">
          <cell r="C93" t="str">
            <v>其他应付款</v>
          </cell>
        </row>
        <row r="94">
          <cell r="C94" t="str">
            <v>预付账款</v>
          </cell>
        </row>
        <row r="95">
          <cell r="C95" t="str">
            <v>应付账款</v>
          </cell>
        </row>
        <row r="96">
          <cell r="C96" t="str">
            <v>其他应收款</v>
          </cell>
        </row>
        <row r="97">
          <cell r="C97" t="str">
            <v>其他应付款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101</v>
      </c>
      <c r="B1" s="2" t="s">
        <v>0</v>
      </c>
      <c r="C1" s="2" t="s">
        <v>93</v>
      </c>
      <c r="D1" s="2" t="s">
        <v>106</v>
      </c>
      <c r="E1" s="2" t="s">
        <v>1</v>
      </c>
      <c r="U1" t="s">
        <v>114</v>
      </c>
      <c r="V1" t="s">
        <v>115</v>
      </c>
      <c r="W1" t="s">
        <v>116</v>
      </c>
      <c r="X1" t="s">
        <v>0</v>
      </c>
      <c r="Y1" t="s">
        <v>93</v>
      </c>
      <c r="Z1" t="s">
        <v>117</v>
      </c>
      <c r="AA1" t="s">
        <v>118</v>
      </c>
      <c r="AB1" t="s">
        <v>119</v>
      </c>
      <c r="AE1" t="s">
        <v>130</v>
      </c>
      <c r="AF1" t="s">
        <v>120</v>
      </c>
      <c r="AG1" t="s">
        <v>121</v>
      </c>
      <c r="AH1" t="s">
        <v>131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132</v>
      </c>
      <c r="AO1" t="s">
        <v>119</v>
      </c>
      <c r="AP1" t="s">
        <v>127</v>
      </c>
      <c r="AQ1" t="s">
        <v>128</v>
      </c>
      <c r="AR1" t="s">
        <v>129</v>
      </c>
    </row>
    <row r="2" spans="1:44">
      <c r="A2" t="s">
        <v>2</v>
      </c>
      <c r="B2" t="s">
        <v>94</v>
      </c>
      <c r="C2" t="s">
        <v>80</v>
      </c>
      <c r="D2" t="s">
        <v>107</v>
      </c>
      <c r="U2" t="e">
        <f>VLOOKUP($A2,[1]Basic!$A:$B,2,0)</f>
        <v>#N/A</v>
      </c>
      <c r="V2" t="str">
        <f t="shared" ref="V2:V36" si="0">TRIM($B2)</f>
        <v>货币资金</v>
      </c>
      <c r="W2" t="e">
        <f t="shared" ref="W2:W36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6" si="2">U2&amp;"\"&amp;$C2</f>
        <v>#N/A</v>
      </c>
      <c r="AA2">
        <f t="shared" ref="AA2:AA36" si="3">IF($P2="借",$R2,-$R2)</f>
        <v>0</v>
      </c>
      <c r="AB2">
        <f t="shared" ref="AB2:AB36" si="4">_xlfn.IFNA(IF(AE2="重复明细",0,AO2),AO2)</f>
        <v>0</v>
      </c>
      <c r="AE2" t="e">
        <f>VLOOKUP(V2,[2]科目!$B:$C,2,0)</f>
        <v>#N/A</v>
      </c>
      <c r="AF2" t="e">
        <f t="shared" ref="AF2:AF36" si="5">FIND("\",$C2)</f>
        <v>#VALUE!</v>
      </c>
      <c r="AG2">
        <f t="shared" ref="AG2:AG36" si="6">IFERROR(FIND("\",$C2,AF2+1),1000)</f>
        <v>1000</v>
      </c>
      <c r="AH2" t="e">
        <f t="shared" ref="AH2:AH36" si="7">MID($C2,AF2+1,AG2-AF2-1)</f>
        <v>#VALUE!</v>
      </c>
      <c r="AI2" t="e">
        <f>VLOOKUP(U2,[1]Basic!$B:$C,2,0)</f>
        <v>#N/A</v>
      </c>
      <c r="AJ2" t="e">
        <f>VLOOKUP(W2,科目!$A:$D,4,0)</f>
        <v>#VALUE!</v>
      </c>
      <c r="AK2" t="e">
        <f t="shared" ref="AK2:AK36" si="8">AI2&amp;"/"&amp;AJ2</f>
        <v>#N/A</v>
      </c>
      <c r="AL2" t="e">
        <f>VLOOKUP(AK2,[1]FX!$F:$G,2,0)</f>
        <v>#N/A</v>
      </c>
      <c r="AM2" t="e">
        <f t="shared" ref="AM2:AM36" si="9">ROUND(AA2*AL2,2)</f>
        <v>#N/A</v>
      </c>
      <c r="AN2" t="e">
        <f>VLOOKUP(Z2,[1]History!$A:$B,2,0)</f>
        <v>#N/A</v>
      </c>
      <c r="AO2">
        <f t="shared" ref="AO2:AO36" si="10">IFERROR(_xlfn.IFNA(AM2,AN2),0)</f>
        <v>0</v>
      </c>
      <c r="AP2" t="e">
        <f t="shared" ref="AP2:AP36" si="11">FIND("]",AO2)</f>
        <v>#VALUE!</v>
      </c>
      <c r="AQ2" t="e">
        <f t="shared" ref="AQ2:AQ36" si="12">FIND("#",AO2)</f>
        <v>#VALUE!</v>
      </c>
      <c r="AR2" t="e">
        <f t="shared" ref="AR2:AR36" si="13">FIND("#",AO2,AQ2+1)</f>
        <v>#VALUE!</v>
      </c>
    </row>
    <row r="3" spans="1:44">
      <c r="A3" t="s">
        <v>3</v>
      </c>
      <c r="B3" t="s">
        <v>94</v>
      </c>
      <c r="C3" t="s">
        <v>80</v>
      </c>
      <c r="D3" t="s">
        <v>107</v>
      </c>
      <c r="U3" t="e">
        <f>VLOOKUP($A3,[1]Basic!$A:$B,2,0)</f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f>VLOOKUP(V3,[2]科目!$B:$C,2,0)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4</v>
      </c>
      <c r="B4" t="s">
        <v>94</v>
      </c>
      <c r="C4" t="s">
        <v>80</v>
      </c>
      <c r="D4" t="s">
        <v>107</v>
      </c>
      <c r="U4" t="e">
        <f>VLOOKUP($A4,[1]Basic!$A:$B,2,0)</f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f>VLOOKUP(V4,[2]科目!$B:$C,2,0)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5</v>
      </c>
      <c r="B5" t="s">
        <v>5</v>
      </c>
      <c r="C5" t="s">
        <v>5</v>
      </c>
      <c r="D5" t="s">
        <v>107</v>
      </c>
      <c r="U5" t="e">
        <f>VLOOKUP($A5,[1]Basic!$A:$B,2,0)</f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f>VLOOKUP(V5,[2]科目!$B:$C,2,0)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6</v>
      </c>
      <c r="B6" t="s">
        <v>6</v>
      </c>
      <c r="C6" t="s">
        <v>6</v>
      </c>
      <c r="D6" t="s">
        <v>107</v>
      </c>
      <c r="U6" t="e">
        <f>VLOOKUP($A6,[1]Basic!$A:$B,2,0)</f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f>VLOOKUP(V6,[2]科目!$B:$C,2,0)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7</v>
      </c>
      <c r="B7" t="s">
        <v>7</v>
      </c>
      <c r="C7" t="s">
        <v>7</v>
      </c>
      <c r="D7" t="s">
        <v>107</v>
      </c>
      <c r="U7" t="e">
        <f>VLOOKUP($A7,[1]Basic!$A:$B,2,0)</f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f>VLOOKUP(V7,[2]科目!$B:$C,2,0)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141</v>
      </c>
      <c r="B8" t="s">
        <v>7</v>
      </c>
      <c r="C8" t="s">
        <v>7</v>
      </c>
      <c r="D8" t="s">
        <v>107</v>
      </c>
    </row>
    <row r="9" spans="1:44">
      <c r="A9" t="s">
        <v>8</v>
      </c>
      <c r="B9" t="s">
        <v>77</v>
      </c>
      <c r="C9" t="s">
        <v>77</v>
      </c>
      <c r="D9" t="s">
        <v>107</v>
      </c>
      <c r="U9" t="e">
        <f>VLOOKUP($A9,[1]Basic!$A:$B,2,0)</f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f>VLOOKUP(V9,[2]科目!$B:$C,2,0)</f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f>VLOOKUP(U9,[1]Basic!$B:$C,2,0)</f>
        <v>#N/A</v>
      </c>
      <c r="AJ9" t="e">
        <f>VLOOKUP(W9,科目!$A:$D,4,0)</f>
        <v>#VALUE!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9</v>
      </c>
      <c r="B10" s="1" t="s">
        <v>143</v>
      </c>
      <c r="C10" s="3" t="s">
        <v>9</v>
      </c>
      <c r="D10" t="s">
        <v>107</v>
      </c>
      <c r="U10" t="e">
        <f>VLOOKUP($A10,[1]Basic!$A:$B,2,0)</f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f>VLOOKUP(V10,[2]科目!$B:$C,2,0)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10</v>
      </c>
      <c r="B11" s="1" t="s">
        <v>143</v>
      </c>
      <c r="C11" s="3" t="s">
        <v>10</v>
      </c>
      <c r="D11" t="s">
        <v>107</v>
      </c>
      <c r="U11" t="e">
        <f>VLOOKUP($A11,[1]Basic!$A:$B,2,0)</f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f>VLOOKUP(V11,[2]科目!$B:$C,2,0)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11</v>
      </c>
      <c r="B12" t="s">
        <v>11</v>
      </c>
      <c r="C12" t="s">
        <v>11</v>
      </c>
      <c r="D12" t="s">
        <v>107</v>
      </c>
      <c r="U12" t="e">
        <f>VLOOKUP($A12,[1]Basic!$A:$B,2,0)</f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f>VLOOKUP(V12,[2]科目!$B:$C,2,0)</f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f>VLOOKUP(U12,[1]Basic!$B:$C,2,0)</f>
        <v>#N/A</v>
      </c>
      <c r="AJ12" t="e">
        <f>VLOOKUP(W12,科目!$A:$D,4,0)</f>
        <v>#VALUE!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102</v>
      </c>
      <c r="B13" s="1" t="s">
        <v>11</v>
      </c>
      <c r="C13" s="1" t="s">
        <v>11</v>
      </c>
      <c r="D13" t="s">
        <v>107</v>
      </c>
      <c r="U13" t="e">
        <f>VLOOKUP($A13,[1]Basic!$A:$B,2,0)</f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f>VLOOKUP(V13,[2]科目!$B:$C,2,0)</f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f>VLOOKUP(U13,[1]Basic!$B:$C,2,0)</f>
        <v>#N/A</v>
      </c>
      <c r="AJ13" t="e">
        <f>VLOOKUP(W13,科目!$A:$D,4,0)</f>
        <v>#VALUE!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12</v>
      </c>
      <c r="B14" t="s">
        <v>78</v>
      </c>
      <c r="C14" t="s">
        <v>78</v>
      </c>
      <c r="D14" t="s">
        <v>107</v>
      </c>
      <c r="U14" t="e">
        <f>VLOOKUP($A14,[1]Basic!$A:$B,2,0)</f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f>VLOOKUP(V14,[2]科目!$B:$C,2,0)</f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f>VLOOKUP(U14,[1]Basic!$B:$C,2,0)</f>
        <v>#N/A</v>
      </c>
      <c r="AJ14" t="e">
        <f>VLOOKUP(W14,科目!$A:$D,4,0)</f>
        <v>#VALUE!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13</v>
      </c>
      <c r="B15" t="s">
        <v>78</v>
      </c>
      <c r="C15" t="s">
        <v>78</v>
      </c>
      <c r="D15" t="s">
        <v>107</v>
      </c>
      <c r="U15" t="e">
        <f>VLOOKUP($A15,[1]Basic!$A:$B,2,0)</f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f>VLOOKUP(V15,[2]科目!$B:$C,2,0)</f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f>VLOOKUP(U15,[1]Basic!$B:$C,2,0)</f>
        <v>#N/A</v>
      </c>
      <c r="AJ15" t="e">
        <f>VLOOKUP(W15,科目!$A:$D,4,0)</f>
        <v>#VALUE!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14</v>
      </c>
      <c r="B16" t="s">
        <v>78</v>
      </c>
      <c r="C16" t="s">
        <v>78</v>
      </c>
      <c r="D16" t="s">
        <v>107</v>
      </c>
      <c r="U16" t="e">
        <f>VLOOKUP($A16,[1]Basic!$A:$B,2,0)</f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f>VLOOKUP(V16,[2]科目!$B:$C,2,0)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136</v>
      </c>
      <c r="B17" t="s">
        <v>78</v>
      </c>
      <c r="C17" t="s">
        <v>78</v>
      </c>
      <c r="D17" t="s">
        <v>107</v>
      </c>
    </row>
    <row r="18" spans="1:44">
      <c r="A18" t="s">
        <v>15</v>
      </c>
      <c r="B18" t="s">
        <v>78</v>
      </c>
      <c r="C18" t="s">
        <v>78</v>
      </c>
      <c r="D18" t="s">
        <v>107</v>
      </c>
      <c r="U18" t="e">
        <f>VLOOKUP($A18,[1]Basic!$A:$B,2,0)</f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f>VLOOKUP(V18,[2]科目!$B:$C,2,0)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16</v>
      </c>
      <c r="B19" t="s">
        <v>78</v>
      </c>
      <c r="C19" t="s">
        <v>78</v>
      </c>
      <c r="D19" t="s">
        <v>107</v>
      </c>
      <c r="U19" t="e">
        <f>VLOOKUP($A19,[1]Basic!$A:$B,2,0)</f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f>VLOOKUP(V19,[2]科目!$B:$C,2,0)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17</v>
      </c>
      <c r="B20" t="s">
        <v>78</v>
      </c>
      <c r="C20" t="s">
        <v>78</v>
      </c>
      <c r="D20" t="s">
        <v>107</v>
      </c>
      <c r="U20" t="e">
        <f>VLOOKUP($A20,[1]Basic!$A:$B,2,0)</f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f>VLOOKUP(V20,[2]科目!$B:$C,2,0)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18</v>
      </c>
      <c r="B21" t="s">
        <v>78</v>
      </c>
      <c r="C21" t="s">
        <v>78</v>
      </c>
      <c r="D21" t="s">
        <v>107</v>
      </c>
      <c r="U21" t="e">
        <f>VLOOKUP($A21,[1]Basic!$A:$B,2,0)</f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f>VLOOKUP(V21,[2]科目!$B:$C,2,0)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19</v>
      </c>
      <c r="B22" t="s">
        <v>78</v>
      </c>
      <c r="C22" t="s">
        <v>78</v>
      </c>
      <c r="D22" t="s">
        <v>107</v>
      </c>
      <c r="U22" t="e">
        <f>VLOOKUP($A22,[1]Basic!$A:$B,2,0)</f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f>VLOOKUP(V22,[2]科目!$B:$C,2,0)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20</v>
      </c>
      <c r="B23" t="s">
        <v>78</v>
      </c>
      <c r="C23" t="s">
        <v>78</v>
      </c>
      <c r="D23" t="s">
        <v>107</v>
      </c>
      <c r="U23" t="e">
        <f>VLOOKUP($A23,[1]Basic!$A:$B,2,0)</f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f>VLOOKUP(V23,[2]科目!$B:$C,2,0)</f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f>VLOOKUP(U23,[1]Basic!$B:$C,2,0)</f>
        <v>#N/A</v>
      </c>
      <c r="AJ23" t="e">
        <f>VLOOKUP(W23,科目!$A:$D,4,0)</f>
        <v>#VALUE!</v>
      </c>
      <c r="AK23" t="e">
        <f t="shared" si="8"/>
        <v>#N/A</v>
      </c>
      <c r="AL23" t="e">
        <f>VLOOKUP(AK23,[1]FX!$F:$G,2,0)</f>
        <v>#N/A</v>
      </c>
      <c r="AM23" t="e">
        <f t="shared" si="9"/>
        <v>#N/A</v>
      </c>
      <c r="AN23" t="e">
        <f>VLOOKUP(Z23,[1]History!$A:$B,2,0)</f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21</v>
      </c>
      <c r="B24" t="s">
        <v>78</v>
      </c>
      <c r="C24" s="1" t="s">
        <v>81</v>
      </c>
      <c r="D24" t="s">
        <v>107</v>
      </c>
      <c r="U24" t="e">
        <f>VLOOKUP($A24,[1]Basic!$A:$B,2,0)</f>
        <v>#N/A</v>
      </c>
      <c r="V24" t="str">
        <f t="shared" si="0"/>
        <v>存货</v>
      </c>
      <c r="W24" t="e">
        <f t="shared" si="1"/>
        <v>#VALUE!</v>
      </c>
      <c r="X24" t="e">
        <f>VLOOKUP(W24,科目!$A:$C,2,0)</f>
        <v>#VALUE!</v>
      </c>
      <c r="Y24" t="e">
        <f>VLOOKUP(W24,科目!$A:$C,3,0)</f>
        <v>#VALUE!</v>
      </c>
      <c r="Z24" t="e">
        <f t="shared" si="2"/>
        <v>#N/A</v>
      </c>
      <c r="AA24">
        <f t="shared" si="3"/>
        <v>0</v>
      </c>
      <c r="AB24">
        <f t="shared" si="4"/>
        <v>0</v>
      </c>
      <c r="AE24" t="e">
        <f>VLOOKUP(V24,[2]科目!$B:$C,2,0)</f>
        <v>#N/A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  <c r="AI24" t="e">
        <f>VLOOKUP(U24,[1]Basic!$B:$C,2,0)</f>
        <v>#N/A</v>
      </c>
      <c r="AJ24" t="e">
        <f>VLOOKUP(W24,科目!$A:$D,4,0)</f>
        <v>#VALUE!</v>
      </c>
      <c r="AK24" t="e">
        <f t="shared" si="8"/>
        <v>#N/A</v>
      </c>
      <c r="AL24" t="e">
        <f>VLOOKUP(AK24,[1]FX!$F:$G,2,0)</f>
        <v>#N/A</v>
      </c>
      <c r="AM24" t="e">
        <f t="shared" si="9"/>
        <v>#N/A</v>
      </c>
      <c r="AN24" t="e">
        <f>VLOOKUP(Z24,[1]History!$A:$B,2,0)</f>
        <v>#N/A</v>
      </c>
      <c r="AO24">
        <f t="shared" si="10"/>
        <v>0</v>
      </c>
      <c r="AP24" t="e">
        <f t="shared" si="11"/>
        <v>#VALUE!</v>
      </c>
      <c r="AQ24" t="e">
        <f t="shared" si="12"/>
        <v>#VALUE!</v>
      </c>
      <c r="AR24" t="e">
        <f t="shared" si="13"/>
        <v>#VALUE!</v>
      </c>
    </row>
    <row r="25" spans="1:44">
      <c r="A25" t="s">
        <v>22</v>
      </c>
      <c r="B25" t="s">
        <v>22</v>
      </c>
      <c r="C25" t="s">
        <v>22</v>
      </c>
      <c r="D25" t="s">
        <v>107</v>
      </c>
      <c r="U25" t="e">
        <f>VLOOKUP($A25,[1]Basic!$A:$B,2,0)</f>
        <v>#N/A</v>
      </c>
      <c r="V25" t="str">
        <f t="shared" si="0"/>
        <v>持有至到期投资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f>VLOOKUP(V25,[2]科目!$B:$C,2,0)</f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f>VLOOKUP(U25,[1]Basic!$B:$C,2,0)</f>
        <v>#N/A</v>
      </c>
      <c r="AJ25" t="e">
        <f>VLOOKUP(W25,科目!$A:$D,4,0)</f>
        <v>#VALUE!</v>
      </c>
      <c r="AK25" t="e">
        <f t="shared" si="8"/>
        <v>#N/A</v>
      </c>
      <c r="AL25" t="e">
        <f>VLOOKUP(AK25,[1]FX!$F:$G,2,0)</f>
        <v>#N/A</v>
      </c>
      <c r="AM25" t="e">
        <f t="shared" si="9"/>
        <v>#N/A</v>
      </c>
      <c r="AN25" t="e">
        <f>VLOOKUP(Z25,[1]History!$A:$B,2,0)</f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23</v>
      </c>
      <c r="B26" t="s">
        <v>22</v>
      </c>
      <c r="C26" t="s">
        <v>22</v>
      </c>
      <c r="D26" t="s">
        <v>107</v>
      </c>
      <c r="U26" t="e">
        <f>VLOOKUP($A26,[1]Basic!$A:$B,2,0)</f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f>VLOOKUP(V26,[2]科目!$B:$C,2,0)</f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f>VLOOKUP(U26,[1]Basic!$B:$C,2,0)</f>
        <v>#N/A</v>
      </c>
      <c r="AJ26" t="e">
        <f>VLOOKUP(W26,科目!$A:$D,4,0)</f>
        <v>#VALUE!</v>
      </c>
      <c r="AK26" t="e">
        <f t="shared" si="8"/>
        <v>#N/A</v>
      </c>
      <c r="AL26" t="e">
        <f>VLOOKUP(AK26,[1]FX!$F:$G,2,0)</f>
        <v>#N/A</v>
      </c>
      <c r="AM26" t="e">
        <f t="shared" si="9"/>
        <v>#N/A</v>
      </c>
      <c r="AN26" t="e">
        <f>VLOOKUP(Z26,[1]History!$A:$B,2,0)</f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24</v>
      </c>
      <c r="B27" s="1" t="s">
        <v>133</v>
      </c>
      <c r="C27" s="1" t="s">
        <v>133</v>
      </c>
      <c r="D27" t="s">
        <v>107</v>
      </c>
      <c r="U27" t="e">
        <f>VLOOKUP($A27,[1]Basic!$A:$B,2,0)</f>
        <v>#N/A</v>
      </c>
      <c r="V27" t="str">
        <f t="shared" si="0"/>
        <v>其他权益工具投资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f>VLOOKUP(V27,[2]科目!$B:$C,2,0)</f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f>VLOOKUP(U27,[1]Basic!$B:$C,2,0)</f>
        <v>#N/A</v>
      </c>
      <c r="AJ27" t="e">
        <f>VLOOKUP(W27,科目!$A:$D,4,0)</f>
        <v>#VALUE!</v>
      </c>
      <c r="AK27" t="e">
        <f t="shared" si="8"/>
        <v>#N/A</v>
      </c>
      <c r="AL27" t="e">
        <f>VLOOKUP(AK27,[1]FX!$F:$G,2,0)</f>
        <v>#N/A</v>
      </c>
      <c r="AM27" t="e">
        <f t="shared" si="9"/>
        <v>#N/A</v>
      </c>
      <c r="AN27" t="e">
        <f>VLOOKUP(Z27,[1]History!$A:$B,2,0)</f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25</v>
      </c>
      <c r="B28" t="s">
        <v>25</v>
      </c>
      <c r="C28" t="s">
        <v>25</v>
      </c>
      <c r="D28" t="s">
        <v>107</v>
      </c>
      <c r="U28" t="e">
        <f>VLOOKUP($A28,[1]Basic!$A:$B,2,0)</f>
        <v>#N/A</v>
      </c>
      <c r="V28" t="str">
        <f t="shared" si="0"/>
        <v>长期股权投资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f>VLOOKUP(V28,[2]科目!$B:$C,2,0)</f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f>VLOOKUP(U28,[1]Basic!$B:$C,2,0)</f>
        <v>#N/A</v>
      </c>
      <c r="AJ28" t="e">
        <f>VLOOKUP(W28,科目!$A:$D,4,0)</f>
        <v>#VALUE!</v>
      </c>
      <c r="AK28" t="e">
        <f t="shared" si="8"/>
        <v>#N/A</v>
      </c>
      <c r="AL28" t="e">
        <f>VLOOKUP(AK28,[1]FX!$F:$G,2,0)</f>
        <v>#N/A</v>
      </c>
      <c r="AM28" t="e">
        <f t="shared" si="9"/>
        <v>#N/A</v>
      </c>
      <c r="AN28" t="e">
        <f>VLOOKUP(Z28,[1]History!$A:$B,2,0)</f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26</v>
      </c>
      <c r="B29" t="s">
        <v>25</v>
      </c>
      <c r="C29" t="s">
        <v>25</v>
      </c>
      <c r="D29" t="s">
        <v>107</v>
      </c>
      <c r="U29" t="e">
        <f>VLOOKUP($A29,[1]Basic!$A:$B,2,0)</f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f>VLOOKUP(V29,[2]科目!$B:$C,2,0)</f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f>VLOOKUP(U29,[1]Basic!$B:$C,2,0)</f>
        <v>#N/A</v>
      </c>
      <c r="AJ29" t="e">
        <f>VLOOKUP(W29,科目!$A:$D,4,0)</f>
        <v>#VALUE!</v>
      </c>
      <c r="AK29" t="e">
        <f t="shared" si="8"/>
        <v>#N/A</v>
      </c>
      <c r="AL29" t="e">
        <f>VLOOKUP(AK29,[1]FX!$F:$G,2,0)</f>
        <v>#N/A</v>
      </c>
      <c r="AM29" t="e">
        <f t="shared" si="9"/>
        <v>#N/A</v>
      </c>
      <c r="AN29" t="e">
        <f>VLOOKUP(Z29,[1]History!$A:$B,2,0)</f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137</v>
      </c>
      <c r="B30" t="s">
        <v>25</v>
      </c>
      <c r="C30" t="s">
        <v>25</v>
      </c>
      <c r="D30" t="s">
        <v>107</v>
      </c>
    </row>
    <row r="31" spans="1:44">
      <c r="A31" t="s">
        <v>27</v>
      </c>
      <c r="B31" t="s">
        <v>27</v>
      </c>
      <c r="C31" t="s">
        <v>27</v>
      </c>
      <c r="D31" t="s">
        <v>107</v>
      </c>
      <c r="U31" t="e">
        <f>VLOOKUP($A31,[1]Basic!$A:$B,2,0)</f>
        <v>#N/A</v>
      </c>
      <c r="V31" t="str">
        <f t="shared" si="0"/>
        <v>长期应收款</v>
      </c>
      <c r="W31" t="e">
        <f t="shared" si="1"/>
        <v>#VALUE!</v>
      </c>
      <c r="X31" t="e">
        <f>VLOOKUP(W31,科目!$A:$C,2,0)</f>
        <v>#VALUE!</v>
      </c>
      <c r="Y31" t="e">
        <f>VLOOKUP(W31,科目!$A:$C,3,0)</f>
        <v>#VALUE!</v>
      </c>
      <c r="Z31" t="e">
        <f t="shared" si="2"/>
        <v>#N/A</v>
      </c>
      <c r="AA31">
        <f t="shared" si="3"/>
        <v>0</v>
      </c>
      <c r="AB31">
        <f t="shared" si="4"/>
        <v>0</v>
      </c>
      <c r="AE31" t="e">
        <f>VLOOKUP(V31,[2]科目!$B:$C,2,0)</f>
        <v>#N/A</v>
      </c>
      <c r="AF31" t="e">
        <f t="shared" si="5"/>
        <v>#VALUE!</v>
      </c>
      <c r="AG31">
        <f t="shared" si="6"/>
        <v>1000</v>
      </c>
      <c r="AH31" t="e">
        <f t="shared" si="7"/>
        <v>#VALUE!</v>
      </c>
      <c r="AI31" t="e">
        <f>VLOOKUP(U31,[1]Basic!$B:$C,2,0)</f>
        <v>#N/A</v>
      </c>
      <c r="AJ31" t="e">
        <f>VLOOKUP(W31,科目!$A:$D,4,0)</f>
        <v>#VALUE!</v>
      </c>
      <c r="AK31" t="e">
        <f t="shared" si="8"/>
        <v>#N/A</v>
      </c>
      <c r="AL31" t="e">
        <f>VLOOKUP(AK31,[1]FX!$F:$G,2,0)</f>
        <v>#N/A</v>
      </c>
      <c r="AM31" t="e">
        <f t="shared" si="9"/>
        <v>#N/A</v>
      </c>
      <c r="AN31" t="e">
        <f>VLOOKUP(Z31,[1]History!$A:$B,2,0)</f>
        <v>#N/A</v>
      </c>
      <c r="AO31">
        <f t="shared" si="10"/>
        <v>0</v>
      </c>
      <c r="AP31" t="e">
        <f t="shared" si="11"/>
        <v>#VALUE!</v>
      </c>
      <c r="AQ31" t="e">
        <f t="shared" si="12"/>
        <v>#VALUE!</v>
      </c>
      <c r="AR31" t="e">
        <f t="shared" si="13"/>
        <v>#VALUE!</v>
      </c>
    </row>
    <row r="32" spans="1:44">
      <c r="A32" s="1" t="s">
        <v>103</v>
      </c>
      <c r="B32" s="1" t="s">
        <v>103</v>
      </c>
      <c r="C32" s="1" t="s">
        <v>103</v>
      </c>
      <c r="D32" t="s">
        <v>107</v>
      </c>
      <c r="U32" t="e">
        <f>VLOOKUP($A32,[1]Basic!$A:$B,2,0)</f>
        <v>#N/A</v>
      </c>
      <c r="V32" t="str">
        <f t="shared" si="0"/>
        <v>使用权资产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f>VLOOKUP(V32,[2]科目!$B:$C,2,0)</f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f>VLOOKUP(U32,[1]Basic!$B:$C,2,0)</f>
        <v>#N/A</v>
      </c>
      <c r="AJ32" t="e">
        <f>VLOOKUP(W32,科目!$A:$D,4,0)</f>
        <v>#VALUE!</v>
      </c>
      <c r="AK32" t="e">
        <f t="shared" si="8"/>
        <v>#N/A</v>
      </c>
      <c r="AL32" t="e">
        <f>VLOOKUP(AK32,[1]FX!$F:$G,2,0)</f>
        <v>#N/A</v>
      </c>
      <c r="AM32" t="e">
        <f t="shared" si="9"/>
        <v>#N/A</v>
      </c>
      <c r="AN32" t="e">
        <f>VLOOKUP(Z32,[1]History!$A:$B,2,0)</f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t="s">
        <v>28</v>
      </c>
      <c r="B33" t="s">
        <v>28</v>
      </c>
      <c r="C33" s="1" t="s">
        <v>83</v>
      </c>
      <c r="D33" t="s">
        <v>107</v>
      </c>
      <c r="U33" t="e">
        <f>VLOOKUP($A33,[1]Basic!$A:$B,2,0)</f>
        <v>#N/A</v>
      </c>
      <c r="V33" t="str">
        <f t="shared" si="0"/>
        <v>固定资产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f>VLOOKUP(V33,[2]科目!$B:$C,2,0)</f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f>VLOOKUP(U33,[1]Basic!$B:$C,2,0)</f>
        <v>#N/A</v>
      </c>
      <c r="AJ33" t="e">
        <f>VLOOKUP(W33,科目!$A:$D,4,0)</f>
        <v>#VALUE!</v>
      </c>
      <c r="AK33" t="e">
        <f t="shared" si="8"/>
        <v>#N/A</v>
      </c>
      <c r="AL33" t="e">
        <f>VLOOKUP(AK33,[1]FX!$F:$G,2,0)</f>
        <v>#N/A</v>
      </c>
      <c r="AM33" t="e">
        <f t="shared" si="9"/>
        <v>#N/A</v>
      </c>
      <c r="AN33" t="e">
        <f>VLOOKUP(Z33,[1]History!$A:$B,2,0)</f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29</v>
      </c>
      <c r="B34" t="s">
        <v>28</v>
      </c>
      <c r="C34" s="1" t="s">
        <v>82</v>
      </c>
      <c r="D34" t="s">
        <v>107</v>
      </c>
      <c r="U34" t="e">
        <f>VLOOKUP($A34,[1]Basic!$A:$B,2,0)</f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f>VLOOKUP(V34,[2]科目!$B:$C,2,0)</f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f>VLOOKUP(U34,[1]Basic!$B:$C,2,0)</f>
        <v>#N/A</v>
      </c>
      <c r="AJ34" t="e">
        <f>VLOOKUP(W34,科目!$A:$D,4,0)</f>
        <v>#VALUE!</v>
      </c>
      <c r="AK34" t="e">
        <f t="shared" si="8"/>
        <v>#N/A</v>
      </c>
      <c r="AL34" t="e">
        <f>VLOOKUP(AK34,[1]FX!$F:$G,2,0)</f>
        <v>#N/A</v>
      </c>
      <c r="AM34" t="e">
        <f t="shared" si="9"/>
        <v>#N/A</v>
      </c>
      <c r="AN34" t="e">
        <f>VLOOKUP(Z34,[1]History!$A:$B,2,0)</f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30</v>
      </c>
      <c r="B35" t="s">
        <v>28</v>
      </c>
      <c r="C35" t="s">
        <v>28</v>
      </c>
      <c r="D35" t="s">
        <v>107</v>
      </c>
      <c r="U35" t="e">
        <f>VLOOKUP($A35,[1]Basic!$A:$B,2,0)</f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f>VLOOKUP(V35,[2]科目!$B:$C,2,0)</f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f>VLOOKUP(U35,[1]Basic!$B:$C,2,0)</f>
        <v>#N/A</v>
      </c>
      <c r="AJ35" t="e">
        <f>VLOOKUP(W35,科目!$A:$D,4,0)</f>
        <v>#VALUE!</v>
      </c>
      <c r="AK35" t="e">
        <f t="shared" si="8"/>
        <v>#N/A</v>
      </c>
      <c r="AL35" t="e">
        <f>VLOOKUP(AK35,[1]FX!$F:$G,2,0)</f>
        <v>#N/A</v>
      </c>
      <c r="AM35" t="e">
        <f t="shared" si="9"/>
        <v>#N/A</v>
      </c>
      <c r="AN35" t="e">
        <f>VLOOKUP(Z35,[1]History!$A:$B,2,0)</f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31</v>
      </c>
      <c r="B36" t="s">
        <v>31</v>
      </c>
      <c r="C36" t="s">
        <v>31</v>
      </c>
      <c r="D36" t="s">
        <v>107</v>
      </c>
      <c r="U36" t="e">
        <f>VLOOKUP($A36,[1]Basic!$A:$B,2,0)</f>
        <v>#N/A</v>
      </c>
      <c r="V36" t="str">
        <f t="shared" si="0"/>
        <v>在建工程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f>VLOOKUP(V36,[2]科目!$B:$C,2,0)</f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f>VLOOKUP(U36,[1]Basic!$B:$C,2,0)</f>
        <v>#N/A</v>
      </c>
      <c r="AJ36" t="e">
        <f>VLOOKUP(W36,科目!$A:$D,4,0)</f>
        <v>#VALUE!</v>
      </c>
      <c r="AK36" t="e">
        <f t="shared" si="8"/>
        <v>#N/A</v>
      </c>
      <c r="AL36" t="e">
        <f>VLOOKUP(AK36,[1]FX!$F:$G,2,0)</f>
        <v>#N/A</v>
      </c>
      <c r="AM36" t="e">
        <f t="shared" si="9"/>
        <v>#N/A</v>
      </c>
      <c r="AN36" t="e">
        <f>VLOOKUP(Z36,[1]History!$A:$B,2,0)</f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32</v>
      </c>
      <c r="B37" t="s">
        <v>32</v>
      </c>
      <c r="C37" t="s">
        <v>32</v>
      </c>
      <c r="D37" t="s">
        <v>107</v>
      </c>
      <c r="U37" t="e">
        <f>VLOOKUP($A37,[1]Basic!$A:$B,2,0)</f>
        <v>#N/A</v>
      </c>
      <c r="V37" t="str">
        <f t="shared" ref="V37:V66" si="14">TRIM($B37)</f>
        <v>工程物资</v>
      </c>
      <c r="W37" t="e">
        <f t="shared" ref="W37:W66" si="15">_xlfn.IFNA(AE37,AH37)</f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ref="Z37:Z66" si="16">U37&amp;"\"&amp;$C37</f>
        <v>#N/A</v>
      </c>
      <c r="AA37">
        <f t="shared" ref="AA37:AA66" si="17">IF($P37="借",$R37,-$R37)</f>
        <v>0</v>
      </c>
      <c r="AB37">
        <f t="shared" ref="AB37:AB66" si="18">_xlfn.IFNA(IF(AE37="重复明细",0,AO37),AO37)</f>
        <v>0</v>
      </c>
      <c r="AE37" t="e">
        <f>VLOOKUP(V37,[2]科目!$B:$C,2,0)</f>
        <v>#N/A</v>
      </c>
      <c r="AF37" t="e">
        <f t="shared" ref="AF37:AF66" si="19">FIND("\",$C37)</f>
        <v>#VALUE!</v>
      </c>
      <c r="AG37">
        <f t="shared" ref="AG37:AG66" si="20">IFERROR(FIND("\",$C37,AF37+1),1000)</f>
        <v>1000</v>
      </c>
      <c r="AH37" t="e">
        <f t="shared" ref="AH37:AH66" si="21">MID($C37,AF37+1,AG37-AF37-1)</f>
        <v>#VALUE!</v>
      </c>
      <c r="AI37" t="e">
        <f>VLOOKUP(U37,[1]Basic!$B:$C,2,0)</f>
        <v>#N/A</v>
      </c>
      <c r="AJ37" t="e">
        <f>VLOOKUP(W37,科目!$A:$D,4,0)</f>
        <v>#VALUE!</v>
      </c>
      <c r="AK37" t="e">
        <f t="shared" ref="AK37:AK66" si="22">AI37&amp;"/"&amp;AJ37</f>
        <v>#N/A</v>
      </c>
      <c r="AL37" t="e">
        <f>VLOOKUP(AK37,[1]FX!$F:$G,2,0)</f>
        <v>#N/A</v>
      </c>
      <c r="AM37" t="e">
        <f t="shared" ref="AM37:AM66" si="23">ROUND(AA37*AL37,2)</f>
        <v>#N/A</v>
      </c>
      <c r="AN37" t="e">
        <f>VLOOKUP(Z37,[1]History!$A:$B,2,0)</f>
        <v>#N/A</v>
      </c>
      <c r="AO37">
        <f t="shared" ref="AO37:AO66" si="24">IFERROR(_xlfn.IFNA(AM37,AN37),0)</f>
        <v>0</v>
      </c>
      <c r="AP37" t="e">
        <f t="shared" ref="AP37:AP66" si="25">FIND("]",AO37)</f>
        <v>#VALUE!</v>
      </c>
      <c r="AQ37" t="e">
        <f t="shared" ref="AQ37:AQ66" si="26">FIND("#",AO37)</f>
        <v>#VALUE!</v>
      </c>
      <c r="AR37" t="e">
        <f t="shared" ref="AR37:AR66" si="27">FIND("#",AO37,AQ37+1)</f>
        <v>#VALUE!</v>
      </c>
    </row>
    <row r="38" spans="1:44">
      <c r="A38" t="s">
        <v>33</v>
      </c>
      <c r="B38" t="s">
        <v>33</v>
      </c>
      <c r="C38" t="s">
        <v>33</v>
      </c>
      <c r="D38" t="s">
        <v>107</v>
      </c>
      <c r="U38" t="e">
        <f>VLOOKUP($A38,[1]Basic!$A:$B,2,0)</f>
        <v>#N/A</v>
      </c>
      <c r="V38" t="str">
        <f t="shared" si="14"/>
        <v>固定资产清理</v>
      </c>
      <c r="W38" t="e">
        <f t="shared" si="15"/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si="16"/>
        <v>#N/A</v>
      </c>
      <c r="AA38">
        <f t="shared" si="17"/>
        <v>0</v>
      </c>
      <c r="AB38">
        <f t="shared" si="18"/>
        <v>0</v>
      </c>
      <c r="AE38" t="e">
        <f>VLOOKUP(V38,[2]科目!$B:$C,2,0)</f>
        <v>#N/A</v>
      </c>
      <c r="AF38" t="e">
        <f t="shared" si="19"/>
        <v>#VALUE!</v>
      </c>
      <c r="AG38">
        <f t="shared" si="20"/>
        <v>1000</v>
      </c>
      <c r="AH38" t="e">
        <f t="shared" si="21"/>
        <v>#VALUE!</v>
      </c>
      <c r="AI38" t="e">
        <f>VLOOKUP(U38,[1]Basic!$B:$C,2,0)</f>
        <v>#N/A</v>
      </c>
      <c r="AJ38" t="e">
        <f>VLOOKUP(W38,科目!$A:$D,4,0)</f>
        <v>#VALUE!</v>
      </c>
      <c r="AK38" t="e">
        <f t="shared" si="22"/>
        <v>#N/A</v>
      </c>
      <c r="AL38" t="e">
        <f>VLOOKUP(AK38,[1]FX!$F:$G,2,0)</f>
        <v>#N/A</v>
      </c>
      <c r="AM38" t="e">
        <f t="shared" si="23"/>
        <v>#N/A</v>
      </c>
      <c r="AN38" t="e">
        <f>VLOOKUP(Z38,[1]History!$A:$B,2,0)</f>
        <v>#N/A</v>
      </c>
      <c r="AO38">
        <f t="shared" si="24"/>
        <v>0</v>
      </c>
      <c r="AP38" t="e">
        <f t="shared" si="25"/>
        <v>#VALUE!</v>
      </c>
      <c r="AQ38" t="e">
        <f t="shared" si="26"/>
        <v>#VALUE!</v>
      </c>
      <c r="AR38" t="e">
        <f t="shared" si="27"/>
        <v>#VALUE!</v>
      </c>
    </row>
    <row r="39" spans="1:44">
      <c r="A39" t="s">
        <v>34</v>
      </c>
      <c r="B39" t="s">
        <v>34</v>
      </c>
      <c r="C39" t="s">
        <v>34</v>
      </c>
      <c r="D39" t="s">
        <v>107</v>
      </c>
      <c r="U39" t="e">
        <f>VLOOKUP($A39,[1]Basic!$A:$B,2,0)</f>
        <v>#N/A</v>
      </c>
      <c r="V39" t="str">
        <f t="shared" si="14"/>
        <v>无形资产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f>VLOOKUP(V39,[2]科目!$B:$C,2,0)</f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f>VLOOKUP(U39,[1]Basic!$B:$C,2,0)</f>
        <v>#N/A</v>
      </c>
      <c r="AJ39" t="e">
        <f>VLOOKUP(W39,科目!$A:$D,4,0)</f>
        <v>#VALUE!</v>
      </c>
      <c r="AK39" t="e">
        <f t="shared" si="22"/>
        <v>#N/A</v>
      </c>
      <c r="AL39" t="e">
        <f>VLOOKUP(AK39,[1]FX!$F:$G,2,0)</f>
        <v>#N/A</v>
      </c>
      <c r="AM39" t="e">
        <f t="shared" si="23"/>
        <v>#N/A</v>
      </c>
      <c r="AN39" t="e">
        <f>VLOOKUP(Z39,[1]History!$A:$B,2,0)</f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35</v>
      </c>
      <c r="B40" t="s">
        <v>34</v>
      </c>
      <c r="C40" s="1" t="s">
        <v>34</v>
      </c>
      <c r="D40" t="s">
        <v>107</v>
      </c>
      <c r="U40" t="e">
        <f>VLOOKUP($A40,[1]Basic!$A:$B,2,0)</f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f>VLOOKUP(V40,[2]科目!$B:$C,2,0)</f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f>VLOOKUP(U40,[1]Basic!$B:$C,2,0)</f>
        <v>#N/A</v>
      </c>
      <c r="AJ40" t="e">
        <f>VLOOKUP(W40,科目!$A:$D,4,0)</f>
        <v>#VALUE!</v>
      </c>
      <c r="AK40" t="e">
        <f t="shared" si="22"/>
        <v>#N/A</v>
      </c>
      <c r="AL40" t="e">
        <f>VLOOKUP(AK40,[1]FX!$F:$G,2,0)</f>
        <v>#N/A</v>
      </c>
      <c r="AM40" t="e">
        <f t="shared" si="23"/>
        <v>#N/A</v>
      </c>
      <c r="AN40" t="e">
        <f>VLOOKUP(Z40,[1]History!$A:$B,2,0)</f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36</v>
      </c>
      <c r="B41" t="s">
        <v>34</v>
      </c>
      <c r="C41" t="s">
        <v>34</v>
      </c>
      <c r="D41" t="s">
        <v>107</v>
      </c>
      <c r="U41" t="e">
        <f>VLOOKUP($A41,[1]Basic!$A:$B,2,0)</f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f>VLOOKUP(V41,[2]科目!$B:$C,2,0)</f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f>VLOOKUP(U41,[1]Basic!$B:$C,2,0)</f>
        <v>#N/A</v>
      </c>
      <c r="AJ41" t="e">
        <f>VLOOKUP(W41,科目!$A:$D,4,0)</f>
        <v>#VALUE!</v>
      </c>
      <c r="AK41" t="e">
        <f t="shared" si="22"/>
        <v>#N/A</v>
      </c>
      <c r="AL41" t="e">
        <f>VLOOKUP(AK41,[1]FX!$F:$G,2,0)</f>
        <v>#N/A</v>
      </c>
      <c r="AM41" t="e">
        <f t="shared" si="23"/>
        <v>#N/A</v>
      </c>
      <c r="AN41" t="e">
        <f>VLOOKUP(Z41,[1]History!$A:$B,2,0)</f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37</v>
      </c>
      <c r="B42" t="s">
        <v>37</v>
      </c>
      <c r="C42" t="s">
        <v>37</v>
      </c>
      <c r="D42" t="s">
        <v>107</v>
      </c>
      <c r="U42" t="e">
        <f>VLOOKUP($A42,[1]Basic!$A:$B,2,0)</f>
        <v>#N/A</v>
      </c>
      <c r="V42" t="str">
        <f t="shared" si="14"/>
        <v>商誉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f>VLOOKUP(V42,[2]科目!$B:$C,2,0)</f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f>VLOOKUP(U42,[1]Basic!$B:$C,2,0)</f>
        <v>#N/A</v>
      </c>
      <c r="AJ42" t="e">
        <f>VLOOKUP(W42,科目!$A:$D,4,0)</f>
        <v>#VALUE!</v>
      </c>
      <c r="AK42" t="e">
        <f t="shared" si="22"/>
        <v>#N/A</v>
      </c>
      <c r="AL42" t="e">
        <f>VLOOKUP(AK42,[1]FX!$F:$G,2,0)</f>
        <v>#N/A</v>
      </c>
      <c r="AM42" t="e">
        <f t="shared" si="23"/>
        <v>#N/A</v>
      </c>
      <c r="AN42" t="e">
        <f>VLOOKUP(Z42,[1]History!$A:$B,2,0)</f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38</v>
      </c>
      <c r="B43" t="s">
        <v>38</v>
      </c>
      <c r="C43" t="s">
        <v>38</v>
      </c>
      <c r="D43" t="s">
        <v>107</v>
      </c>
      <c r="U43" t="e">
        <f>VLOOKUP($A43,[1]Basic!$A:$B,2,0)</f>
        <v>#N/A</v>
      </c>
      <c r="V43" t="str">
        <f t="shared" si="14"/>
        <v>长期待摊费用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f>VLOOKUP(V43,[2]科目!$B:$C,2,0)</f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f>VLOOKUP(U43,[1]Basic!$B:$C,2,0)</f>
        <v>#N/A</v>
      </c>
      <c r="AJ43" t="e">
        <f>VLOOKUP(W43,科目!$A:$D,4,0)</f>
        <v>#VALUE!</v>
      </c>
      <c r="AK43" t="e">
        <f t="shared" si="22"/>
        <v>#N/A</v>
      </c>
      <c r="AL43" t="e">
        <f>VLOOKUP(AK43,[1]FX!$F:$G,2,0)</f>
        <v>#N/A</v>
      </c>
      <c r="AM43" t="e">
        <f t="shared" si="23"/>
        <v>#N/A</v>
      </c>
      <c r="AN43" t="e">
        <f>VLOOKUP(Z43,[1]History!$A:$B,2,0)</f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39</v>
      </c>
      <c r="B44" t="s">
        <v>39</v>
      </c>
      <c r="C44" t="s">
        <v>39</v>
      </c>
      <c r="D44" t="s">
        <v>107</v>
      </c>
      <c r="U44" t="e">
        <f>VLOOKUP($A44,[1]Basic!$A:$B,2,0)</f>
        <v>#N/A</v>
      </c>
      <c r="V44" t="str">
        <f t="shared" si="14"/>
        <v>递延所得税资产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f>VLOOKUP(V44,[2]科目!$B:$C,2,0)</f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f>VLOOKUP(U44,[1]Basic!$B:$C,2,0)</f>
        <v>#N/A</v>
      </c>
      <c r="AJ44" t="e">
        <f>VLOOKUP(W44,科目!$A:$D,4,0)</f>
        <v>#VALUE!</v>
      </c>
      <c r="AK44" t="e">
        <f t="shared" si="22"/>
        <v>#N/A</v>
      </c>
      <c r="AL44" t="e">
        <f>VLOOKUP(AK44,[1]FX!$F:$G,2,0)</f>
        <v>#N/A</v>
      </c>
      <c r="AM44" t="e">
        <f t="shared" si="23"/>
        <v>#N/A</v>
      </c>
      <c r="AN44" t="e">
        <f>VLOOKUP(Z44,[1]History!$A:$B,2,0)</f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40</v>
      </c>
      <c r="B45" t="s">
        <v>40</v>
      </c>
      <c r="C45" t="s">
        <v>40</v>
      </c>
      <c r="D45" t="s">
        <v>107</v>
      </c>
      <c r="U45" t="e">
        <f>VLOOKUP($A45,[1]Basic!$A:$B,2,0)</f>
        <v>#N/A</v>
      </c>
      <c r="V45" t="str">
        <f t="shared" si="14"/>
        <v>短期借款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f>VLOOKUP(V45,[2]科目!$B:$C,2,0)</f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f>VLOOKUP(U45,[1]Basic!$B:$C,2,0)</f>
        <v>#N/A</v>
      </c>
      <c r="AJ45" t="e">
        <f>VLOOKUP(W45,科目!$A:$D,4,0)</f>
        <v>#VALUE!</v>
      </c>
      <c r="AK45" t="e">
        <f t="shared" si="22"/>
        <v>#N/A</v>
      </c>
      <c r="AL45" t="e">
        <f>VLOOKUP(AK45,[1]FX!$F:$G,2,0)</f>
        <v>#N/A</v>
      </c>
      <c r="AM45" t="e">
        <f t="shared" si="23"/>
        <v>#N/A</v>
      </c>
      <c r="AN45" t="e">
        <f>VLOOKUP(Z45,[1]History!$A:$B,2,0)</f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41</v>
      </c>
      <c r="B46" t="s">
        <v>41</v>
      </c>
      <c r="C46" t="s">
        <v>41</v>
      </c>
      <c r="D46" t="s">
        <v>107</v>
      </c>
      <c r="U46" t="e">
        <f>VLOOKUP($A46,[1]Basic!$A:$B,2,0)</f>
        <v>#N/A</v>
      </c>
      <c r="V46" t="str">
        <f t="shared" si="14"/>
        <v>应付票据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f>VLOOKUP(V46,[2]科目!$B:$C,2,0)</f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f>VLOOKUP(U46,[1]Basic!$B:$C,2,0)</f>
        <v>#N/A</v>
      </c>
      <c r="AJ46" t="e">
        <f>VLOOKUP(W46,科目!$A:$D,4,0)</f>
        <v>#VALUE!</v>
      </c>
      <c r="AK46" t="e">
        <f t="shared" si="22"/>
        <v>#N/A</v>
      </c>
      <c r="AL46" t="e">
        <f>VLOOKUP(AK46,[1]FX!$F:$G,2,0)</f>
        <v>#N/A</v>
      </c>
      <c r="AM46" t="e">
        <f t="shared" si="23"/>
        <v>#N/A</v>
      </c>
      <c r="AN46" t="e">
        <f>VLOOKUP(Z46,[1]History!$A:$B,2,0)</f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42</v>
      </c>
      <c r="B47" t="s">
        <v>42</v>
      </c>
      <c r="C47" t="s">
        <v>42</v>
      </c>
      <c r="D47" t="s">
        <v>107</v>
      </c>
      <c r="U47" t="e">
        <f>VLOOKUP($A47,[1]Basic!$A:$B,2,0)</f>
        <v>#N/A</v>
      </c>
      <c r="V47" t="str">
        <f t="shared" si="14"/>
        <v>应付账款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f>VLOOKUP(V47,[2]科目!$B:$C,2,0)</f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f>VLOOKUP(U47,[1]Basic!$B:$C,2,0)</f>
        <v>#N/A</v>
      </c>
      <c r="AJ47" t="e">
        <f>VLOOKUP(W47,科目!$A:$D,4,0)</f>
        <v>#VALUE!</v>
      </c>
      <c r="AK47" t="e">
        <f t="shared" si="22"/>
        <v>#N/A</v>
      </c>
      <c r="AL47" t="e">
        <f>VLOOKUP(AK47,[1]FX!$F:$G,2,0)</f>
        <v>#N/A</v>
      </c>
      <c r="AM47" t="e">
        <f t="shared" si="23"/>
        <v>#N/A</v>
      </c>
      <c r="AN47" t="e">
        <f>VLOOKUP(Z47,[1]History!$A:$B,2,0)</f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43</v>
      </c>
      <c r="B48" t="s">
        <v>79</v>
      </c>
      <c r="C48" t="s">
        <v>79</v>
      </c>
      <c r="D48" t="s">
        <v>107</v>
      </c>
      <c r="U48" t="e">
        <f>VLOOKUP($A48,[1]Basic!$A:$B,2,0)</f>
        <v>#N/A</v>
      </c>
      <c r="V48" t="str">
        <f t="shared" si="14"/>
        <v>预收款项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f>VLOOKUP(V48,[2]科目!$B:$C,2,0)</f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f>VLOOKUP(U48,[1]Basic!$B:$C,2,0)</f>
        <v>#N/A</v>
      </c>
      <c r="AJ48" t="e">
        <f>VLOOKUP(W48,科目!$A:$D,4,0)</f>
        <v>#VALUE!</v>
      </c>
      <c r="AK48" t="e">
        <f t="shared" si="22"/>
        <v>#N/A</v>
      </c>
      <c r="AL48" t="e">
        <f>VLOOKUP(AK48,[1]FX!$F:$G,2,0)</f>
        <v>#N/A</v>
      </c>
      <c r="AM48" t="e">
        <f t="shared" si="23"/>
        <v>#N/A</v>
      </c>
      <c r="AN48" t="e">
        <f>VLOOKUP(Z48,[1]History!$A:$B,2,0)</f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44</v>
      </c>
      <c r="B49" t="s">
        <v>44</v>
      </c>
      <c r="C49" t="s">
        <v>44</v>
      </c>
      <c r="D49" t="s">
        <v>107</v>
      </c>
      <c r="U49" t="e">
        <f>VLOOKUP($A49,[1]Basic!$A:$B,2,0)</f>
        <v>#N/A</v>
      </c>
      <c r="V49" t="str">
        <f t="shared" si="14"/>
        <v>应付职工薪酬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f>VLOOKUP(V49,[2]科目!$B:$C,2,0)</f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f>VLOOKUP(U49,[1]Basic!$B:$C,2,0)</f>
        <v>#N/A</v>
      </c>
      <c r="AJ49" t="e">
        <f>VLOOKUP(W49,科目!$A:$D,4,0)</f>
        <v>#VALUE!</v>
      </c>
      <c r="AK49" t="e">
        <f t="shared" si="22"/>
        <v>#N/A</v>
      </c>
      <c r="AL49" t="e">
        <f>VLOOKUP(AK49,[1]FX!$F:$G,2,0)</f>
        <v>#N/A</v>
      </c>
      <c r="AM49" t="e">
        <f t="shared" si="23"/>
        <v>#N/A</v>
      </c>
      <c r="AN49" t="e">
        <f>VLOOKUP(Z49,[1]History!$A:$B,2,0)</f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45</v>
      </c>
      <c r="B50" t="s">
        <v>45</v>
      </c>
      <c r="C50" t="s">
        <v>45</v>
      </c>
      <c r="D50" t="s">
        <v>107</v>
      </c>
      <c r="U50" t="e">
        <f>VLOOKUP($A50,[1]Basic!$A:$B,2,0)</f>
        <v>#N/A</v>
      </c>
      <c r="V50" t="str">
        <f t="shared" si="14"/>
        <v>应交税费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f>VLOOKUP(V50,[2]科目!$B:$C,2,0)</f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f>VLOOKUP(U50,[1]Basic!$B:$C,2,0)</f>
        <v>#N/A</v>
      </c>
      <c r="AJ50" t="e">
        <f>VLOOKUP(W50,科目!$A:$D,4,0)</f>
        <v>#VALUE!</v>
      </c>
      <c r="AK50" t="e">
        <f t="shared" si="22"/>
        <v>#N/A</v>
      </c>
      <c r="AL50" t="e">
        <f>VLOOKUP(AK50,[1]FX!$F:$G,2,0)</f>
        <v>#N/A</v>
      </c>
      <c r="AM50" t="e">
        <f t="shared" si="23"/>
        <v>#N/A</v>
      </c>
      <c r="AN50" t="e">
        <f>VLOOKUP(Z50,[1]History!$A:$B,2,0)</f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46</v>
      </c>
      <c r="B51" t="s">
        <v>46</v>
      </c>
      <c r="C51" s="3" t="s">
        <v>46</v>
      </c>
      <c r="D51" t="s">
        <v>107</v>
      </c>
      <c r="U51" t="e">
        <f>VLOOKUP($A51,[1]Basic!$A:$B,2,0)</f>
        <v>#N/A</v>
      </c>
      <c r="V51" t="str">
        <f t="shared" si="14"/>
        <v>应付利息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f>VLOOKUP(V51,[2]科目!$B:$C,2,0)</f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f>VLOOKUP(U51,[1]Basic!$B:$C,2,0)</f>
        <v>#N/A</v>
      </c>
      <c r="AJ51" t="e">
        <f>VLOOKUP(W51,科目!$A:$D,4,0)</f>
        <v>#VALUE!</v>
      </c>
      <c r="AK51" t="e">
        <f t="shared" si="22"/>
        <v>#N/A</v>
      </c>
      <c r="AL51" t="e">
        <f>VLOOKUP(AK51,[1]FX!$F:$G,2,0)</f>
        <v>#N/A</v>
      </c>
      <c r="AM51" t="e">
        <f t="shared" si="23"/>
        <v>#N/A</v>
      </c>
      <c r="AN51" t="e">
        <f>VLOOKUP(Z51,[1]History!$A:$B,2,0)</f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47</v>
      </c>
      <c r="B52" s="1" t="s">
        <v>142</v>
      </c>
      <c r="C52" s="3" t="s">
        <v>47</v>
      </c>
      <c r="D52" t="s">
        <v>107</v>
      </c>
      <c r="U52" t="e">
        <f>VLOOKUP($A52,[1]Basic!$A:$B,2,0)</f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f>VLOOKUP(V52,[2]科目!$B:$C,2,0)</f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f>VLOOKUP(U52,[1]Basic!$B:$C,2,0)</f>
        <v>#N/A</v>
      </c>
      <c r="AJ52" t="e">
        <f>VLOOKUP(W52,科目!$A:$D,4,0)</f>
        <v>#VALUE!</v>
      </c>
      <c r="AK52" t="e">
        <f t="shared" si="22"/>
        <v>#N/A</v>
      </c>
      <c r="AL52" t="e">
        <f>VLOOKUP(AK52,[1]FX!$F:$G,2,0)</f>
        <v>#N/A</v>
      </c>
      <c r="AM52" t="e">
        <f t="shared" si="23"/>
        <v>#N/A</v>
      </c>
      <c r="AN52" t="e">
        <f>VLOOKUP(Z52,[1]History!$A:$B,2,0)</f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48</v>
      </c>
      <c r="B53" t="s">
        <v>48</v>
      </c>
      <c r="C53" t="s">
        <v>48</v>
      </c>
      <c r="D53" t="s">
        <v>107</v>
      </c>
      <c r="U53" t="e">
        <f>VLOOKUP($A53,[1]Basic!$A:$B,2,0)</f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f>VLOOKUP(V53,[2]科目!$B:$C,2,0)</f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f>VLOOKUP(U53,[1]Basic!$B:$C,2,0)</f>
        <v>#N/A</v>
      </c>
      <c r="AJ53" t="e">
        <f>VLOOKUP(W53,科目!$A:$D,4,0)</f>
        <v>#VALUE!</v>
      </c>
      <c r="AK53" t="e">
        <f t="shared" si="22"/>
        <v>#N/A</v>
      </c>
      <c r="AL53" t="e">
        <f>VLOOKUP(AK53,[1]FX!$F:$G,2,0)</f>
        <v>#N/A</v>
      </c>
      <c r="AM53" t="e">
        <f t="shared" si="23"/>
        <v>#N/A</v>
      </c>
      <c r="AN53" t="e">
        <f>VLOOKUP(Z53,[1]History!$A:$B,2,0)</f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49</v>
      </c>
      <c r="C54" s="1" t="s">
        <v>84</v>
      </c>
      <c r="D54" t="s">
        <v>107</v>
      </c>
      <c r="U54" t="e">
        <f>VLOOKUP($A54,[1]Basic!$A:$B,2,0)</f>
        <v>#N/A</v>
      </c>
      <c r="V54" t="str">
        <f t="shared" si="14"/>
        <v/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f>VLOOKUP(V54,[2]科目!$B:$C,2,0)</f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f>VLOOKUP(U54,[1]Basic!$B:$C,2,0)</f>
        <v>#N/A</v>
      </c>
      <c r="AJ54" t="e">
        <f>VLOOKUP(W54,科目!$A:$D,4,0)</f>
        <v>#VALUE!</v>
      </c>
      <c r="AK54" t="e">
        <f t="shared" si="22"/>
        <v>#N/A</v>
      </c>
      <c r="AL54" t="e">
        <f>VLOOKUP(AK54,[1]FX!$F:$G,2,0)</f>
        <v>#N/A</v>
      </c>
      <c r="AM54" t="e">
        <f t="shared" si="23"/>
        <v>#N/A</v>
      </c>
      <c r="AN54" t="e">
        <f>VLOOKUP(Z54,[1]History!$A:$B,2,0)</f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s="3" t="s">
        <v>104</v>
      </c>
      <c r="B55" s="3" t="s">
        <v>104</v>
      </c>
      <c r="C55" s="3" t="s">
        <v>104</v>
      </c>
      <c r="D55" t="s">
        <v>107</v>
      </c>
      <c r="U55" t="e">
        <f>VLOOKUP($A55,[1]Basic!$A:$B,2,0)</f>
        <v>#N/A</v>
      </c>
      <c r="V55" t="str">
        <f t="shared" si="14"/>
        <v>租赁负债</v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f>VLOOKUP(V55,[2]科目!$B:$C,2,0)</f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f>VLOOKUP(U55,[1]Basic!$B:$C,2,0)</f>
        <v>#N/A</v>
      </c>
      <c r="AJ55" t="e">
        <f>VLOOKUP(W55,科目!$A:$D,4,0)</f>
        <v>#VALUE!</v>
      </c>
      <c r="AK55" t="e">
        <f t="shared" si="22"/>
        <v>#N/A</v>
      </c>
      <c r="AL55" t="e">
        <f>VLOOKUP(AK55,[1]FX!$F:$G,2,0)</f>
        <v>#N/A</v>
      </c>
      <c r="AM55" t="e">
        <f t="shared" si="23"/>
        <v>#N/A</v>
      </c>
      <c r="AN55" t="e">
        <f>VLOOKUP(Z55,[1]History!$A:$B,2,0)</f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t="s">
        <v>50</v>
      </c>
      <c r="B56" t="s">
        <v>50</v>
      </c>
      <c r="C56" t="s">
        <v>50</v>
      </c>
      <c r="D56" t="s">
        <v>107</v>
      </c>
      <c r="U56" t="e">
        <f>VLOOKUP($A56,[1]Basic!$A:$B,2,0)</f>
        <v>#N/A</v>
      </c>
      <c r="V56" t="str">
        <f t="shared" si="14"/>
        <v>长期借款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f>VLOOKUP(V56,[2]科目!$B:$C,2,0)</f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f>VLOOKUP(U56,[1]Basic!$B:$C,2,0)</f>
        <v>#N/A</v>
      </c>
      <c r="AJ56" t="e">
        <f>VLOOKUP(W56,科目!$A:$D,4,0)</f>
        <v>#VALUE!</v>
      </c>
      <c r="AK56" t="e">
        <f t="shared" si="22"/>
        <v>#N/A</v>
      </c>
      <c r="AL56" t="e">
        <f>VLOOKUP(AK56,[1]FX!$F:$G,2,0)</f>
        <v>#N/A</v>
      </c>
      <c r="AM56" t="e">
        <f t="shared" si="23"/>
        <v>#N/A</v>
      </c>
      <c r="AN56" t="e">
        <f>VLOOKUP(Z56,[1]History!$A:$B,2,0)</f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51</v>
      </c>
      <c r="B57" t="s">
        <v>51</v>
      </c>
      <c r="C57" t="s">
        <v>51</v>
      </c>
      <c r="D57" t="s">
        <v>107</v>
      </c>
      <c r="U57" t="e">
        <f>VLOOKUP($A57,[1]Basic!$A:$B,2,0)</f>
        <v>#N/A</v>
      </c>
      <c r="V57" t="str">
        <f t="shared" si="14"/>
        <v>长期应付款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f>VLOOKUP(V57,[2]科目!$B:$C,2,0)</f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f>VLOOKUP(U57,[1]Basic!$B:$C,2,0)</f>
        <v>#N/A</v>
      </c>
      <c r="AJ57" t="e">
        <f>VLOOKUP(W57,科目!$A:$D,4,0)</f>
        <v>#VALUE!</v>
      </c>
      <c r="AK57" t="e">
        <f t="shared" si="22"/>
        <v>#N/A</v>
      </c>
      <c r="AL57" t="e">
        <f>VLOOKUP(AK57,[1]FX!$F:$G,2,0)</f>
        <v>#N/A</v>
      </c>
      <c r="AM57" t="e">
        <f t="shared" si="23"/>
        <v>#N/A</v>
      </c>
      <c r="AN57" t="e">
        <f>VLOOKUP(Z57,[1]History!$A:$B,2,0)</f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52</v>
      </c>
      <c r="B58" t="s">
        <v>52</v>
      </c>
      <c r="C58" t="s">
        <v>52</v>
      </c>
      <c r="D58" t="s">
        <v>107</v>
      </c>
      <c r="U58" t="e">
        <f>VLOOKUP($A58,[1]Basic!$A:$B,2,0)</f>
        <v>#N/A</v>
      </c>
      <c r="V58" t="str">
        <f t="shared" si="14"/>
        <v>预计负债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f>VLOOKUP(V58,[2]科目!$B:$C,2,0)</f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f>VLOOKUP(U58,[1]Basic!$B:$C,2,0)</f>
        <v>#N/A</v>
      </c>
      <c r="AJ58" t="e">
        <f>VLOOKUP(W58,科目!$A:$D,4,0)</f>
        <v>#VALUE!</v>
      </c>
      <c r="AK58" t="e">
        <f t="shared" si="22"/>
        <v>#N/A</v>
      </c>
      <c r="AL58" t="e">
        <f>VLOOKUP(AK58,[1]FX!$F:$G,2,0)</f>
        <v>#N/A</v>
      </c>
      <c r="AM58" t="e">
        <f t="shared" si="23"/>
        <v>#N/A</v>
      </c>
      <c r="AN58" t="e">
        <f>VLOOKUP(Z58,[1]History!$A:$B,2,0)</f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53</v>
      </c>
      <c r="B59" t="s">
        <v>53</v>
      </c>
      <c r="C59" t="s">
        <v>53</v>
      </c>
      <c r="D59" t="s">
        <v>107</v>
      </c>
      <c r="U59" t="e">
        <f>VLOOKUP($A59,[1]Basic!$A:$B,2,0)</f>
        <v>#N/A</v>
      </c>
      <c r="V59" t="str">
        <f t="shared" si="14"/>
        <v>递延所得税负债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f>VLOOKUP(V59,[2]科目!$B:$C,2,0)</f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f>VLOOKUP(U59,[1]Basic!$B:$C,2,0)</f>
        <v>#N/A</v>
      </c>
      <c r="AJ59" t="e">
        <f>VLOOKUP(W59,科目!$A:$D,4,0)</f>
        <v>#VALUE!</v>
      </c>
      <c r="AK59" t="e">
        <f t="shared" si="22"/>
        <v>#N/A</v>
      </c>
      <c r="AL59" t="e">
        <f>VLOOKUP(AK59,[1]FX!$F:$G,2,0)</f>
        <v>#N/A</v>
      </c>
      <c r="AM59" t="e">
        <f t="shared" si="23"/>
        <v>#N/A</v>
      </c>
      <c r="AN59" t="e">
        <f>VLOOKUP(Z59,[1]History!$A:$B,2,0)</f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54</v>
      </c>
      <c r="B60" t="s">
        <v>95</v>
      </c>
      <c r="C60" s="1" t="s">
        <v>54</v>
      </c>
      <c r="D60" t="s">
        <v>108</v>
      </c>
      <c r="U60" t="e">
        <f>VLOOKUP($A60,[1]Basic!$A:$B,2,0)</f>
        <v>#N/A</v>
      </c>
      <c r="V60" t="str">
        <f t="shared" si="14"/>
        <v>实收资本（或股本）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f>VLOOKUP(V60,[2]科目!$B:$C,2,0)</f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f>VLOOKUP(U60,[1]Basic!$B:$C,2,0)</f>
        <v>#N/A</v>
      </c>
      <c r="AJ60" t="e">
        <f>VLOOKUP(W60,科目!$A:$D,4,0)</f>
        <v>#VALUE!</v>
      </c>
      <c r="AK60" t="e">
        <f t="shared" si="22"/>
        <v>#N/A</v>
      </c>
      <c r="AL60" t="e">
        <f>VLOOKUP(AK60,[1]FX!$F:$G,2,0)</f>
        <v>#N/A</v>
      </c>
      <c r="AM60" t="e">
        <f t="shared" si="23"/>
        <v>#N/A</v>
      </c>
      <c r="AN60" t="e">
        <f>VLOOKUP(Z60,[1]History!$A:$B,2,0)</f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55</v>
      </c>
      <c r="B61" t="s">
        <v>55</v>
      </c>
      <c r="C61" t="s">
        <v>55</v>
      </c>
      <c r="D61" t="s">
        <v>108</v>
      </c>
      <c r="U61" t="e">
        <f>VLOOKUP($A61,[1]Basic!$A:$B,2,0)</f>
        <v>#N/A</v>
      </c>
      <c r="V61" t="str">
        <f t="shared" si="14"/>
        <v>资本公积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f>VLOOKUP(V61,[2]科目!$B:$C,2,0)</f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f>VLOOKUP(U61,[1]Basic!$B:$C,2,0)</f>
        <v>#N/A</v>
      </c>
      <c r="AJ61" t="e">
        <f>VLOOKUP(W61,科目!$A:$D,4,0)</f>
        <v>#VALUE!</v>
      </c>
      <c r="AK61" t="e">
        <f t="shared" si="22"/>
        <v>#N/A</v>
      </c>
      <c r="AL61" t="e">
        <f>VLOOKUP(AK61,[1]FX!$F:$G,2,0)</f>
        <v>#N/A</v>
      </c>
      <c r="AM61" t="e">
        <f t="shared" si="23"/>
        <v>#N/A</v>
      </c>
      <c r="AN61" t="e">
        <f>VLOOKUP(Z61,[1]History!$A:$B,2,0)</f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56</v>
      </c>
      <c r="B62" t="s">
        <v>56</v>
      </c>
      <c r="C62" t="s">
        <v>56</v>
      </c>
      <c r="D62" t="s">
        <v>108</v>
      </c>
      <c r="U62" t="e">
        <f>VLOOKUP($A62,[1]Basic!$A:$B,2,0)</f>
        <v>#N/A</v>
      </c>
      <c r="V62" t="str">
        <f t="shared" si="14"/>
        <v>盈余公积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f>VLOOKUP(V62,[2]科目!$B:$C,2,0)</f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f>VLOOKUP(U62,[1]Basic!$B:$C,2,0)</f>
        <v>#N/A</v>
      </c>
      <c r="AJ62" t="e">
        <f>VLOOKUP(W62,科目!$A:$D,4,0)</f>
        <v>#VALUE!</v>
      </c>
      <c r="AK62" t="e">
        <f t="shared" si="22"/>
        <v>#N/A</v>
      </c>
      <c r="AL62" t="e">
        <f>VLOOKUP(AK62,[1]FX!$F:$G,2,0)</f>
        <v>#N/A</v>
      </c>
      <c r="AM62" t="e">
        <f t="shared" si="23"/>
        <v>#N/A</v>
      </c>
      <c r="AN62" t="e">
        <f>VLOOKUP(Z62,[1]History!$A:$B,2,0)</f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58</v>
      </c>
      <c r="B63" s="1" t="s">
        <v>140</v>
      </c>
      <c r="C63" s="1" t="s">
        <v>140</v>
      </c>
      <c r="D63" t="s">
        <v>108</v>
      </c>
      <c r="U63" t="e">
        <f>VLOOKUP($A63,[1]Basic!$A:$B,2,0)</f>
        <v>#N/A</v>
      </c>
      <c r="V63" t="str">
        <f t="shared" si="14"/>
        <v>年初未分配利润（调整后）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f>VLOOKUP(V63,[2]科目!$B:$C,2,0)</f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f>VLOOKUP(U63,[1]Basic!$B:$C,2,0)</f>
        <v>#N/A</v>
      </c>
      <c r="AJ63" t="e">
        <f>VLOOKUP(W63,科目!$A:$D,4,0)</f>
        <v>#VALUE!</v>
      </c>
      <c r="AK63" t="e">
        <f t="shared" si="22"/>
        <v>#N/A</v>
      </c>
      <c r="AL63" t="e">
        <f>VLOOKUP(AK63,[1]FX!$F:$G,2,0)</f>
        <v>#N/A</v>
      </c>
      <c r="AM63" t="e">
        <f t="shared" si="23"/>
        <v>#N/A</v>
      </c>
      <c r="AN63" t="e">
        <f>VLOOKUP(Z63,[1]History!$A:$B,2,0)</f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59</v>
      </c>
      <c r="B64" t="s">
        <v>85</v>
      </c>
      <c r="C64" s="1" t="s">
        <v>85</v>
      </c>
      <c r="D64" t="s">
        <v>108</v>
      </c>
      <c r="U64" t="e">
        <f>VLOOKUP($A64,[1]Basic!$A:$B,2,0)</f>
        <v>#N/A</v>
      </c>
      <c r="V64" t="str">
        <f t="shared" si="14"/>
        <v>减：库存股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f>VLOOKUP(V64,[2]科目!$B:$C,2,0)</f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f>VLOOKUP(U64,[1]Basic!$B:$C,2,0)</f>
        <v>#N/A</v>
      </c>
      <c r="AJ64" t="e">
        <f>VLOOKUP(W64,科目!$A:$D,4,0)</f>
        <v>#VALUE!</v>
      </c>
      <c r="AK64" t="e">
        <f t="shared" si="22"/>
        <v>#N/A</v>
      </c>
      <c r="AL64" t="e">
        <f>VLOOKUP(AK64,[1]FX!$F:$G,2,0)</f>
        <v>#N/A</v>
      </c>
      <c r="AM64" t="e">
        <f t="shared" si="23"/>
        <v>#N/A</v>
      </c>
      <c r="AN64" t="e">
        <f>VLOOKUP(Z64,[1]History!$A:$B,2,0)</f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s="1" t="s">
        <v>105</v>
      </c>
      <c r="B65" s="1" t="s">
        <v>105</v>
      </c>
      <c r="C65" s="1" t="s">
        <v>105</v>
      </c>
      <c r="D65" t="s">
        <v>108</v>
      </c>
      <c r="U65" t="e">
        <f>VLOOKUP($A65,[1]Basic!$A:$B,2,0)</f>
        <v>#N/A</v>
      </c>
      <c r="V65" t="str">
        <f t="shared" si="14"/>
        <v>其他综合收益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f>VLOOKUP(V65,[2]科目!$B:$C,2,0)</f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f>VLOOKUP(U65,[1]Basic!$B:$C,2,0)</f>
        <v>#N/A</v>
      </c>
      <c r="AJ65" t="e">
        <f>VLOOKUP(W65,科目!$A:$D,4,0)</f>
        <v>#VALUE!</v>
      </c>
      <c r="AK65" t="e">
        <f t="shared" si="22"/>
        <v>#N/A</v>
      </c>
      <c r="AL65" t="e">
        <f>VLOOKUP(AK65,[1]FX!$F:$G,2,0)</f>
        <v>#N/A</v>
      </c>
      <c r="AM65" t="e">
        <f t="shared" si="23"/>
        <v>#N/A</v>
      </c>
      <c r="AN65" t="e">
        <f>VLOOKUP(Z65,[1]History!$A:$B,2,0)</f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t="s">
        <v>60</v>
      </c>
      <c r="B66" t="s">
        <v>96</v>
      </c>
      <c r="C66" s="1" t="s">
        <v>60</v>
      </c>
      <c r="D66" t="s">
        <v>110</v>
      </c>
      <c r="U66" t="e">
        <f>VLOOKUP($A66,[1]Basic!$A:$B,2,0)</f>
        <v>#N/A</v>
      </c>
      <c r="V66" t="str">
        <f t="shared" si="14"/>
        <v>营业收入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f>VLOOKUP(V66,[2]科目!$B:$C,2,0)</f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f>VLOOKUP(U66,[1]Basic!$B:$C,2,0)</f>
        <v>#N/A</v>
      </c>
      <c r="AJ66" t="e">
        <f>VLOOKUP(W66,科目!$A:$D,4,0)</f>
        <v>#VALUE!</v>
      </c>
      <c r="AK66" t="e">
        <f t="shared" si="22"/>
        <v>#N/A</v>
      </c>
      <c r="AL66" t="e">
        <f>VLOOKUP(AK66,[1]FX!$F:$G,2,0)</f>
        <v>#N/A</v>
      </c>
      <c r="AM66" t="e">
        <f t="shared" si="23"/>
        <v>#N/A</v>
      </c>
      <c r="AN66" t="e">
        <f>VLOOKUP(Z66,[1]History!$A:$B,2,0)</f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61</v>
      </c>
      <c r="B67" t="s">
        <v>61</v>
      </c>
      <c r="C67" s="1" t="s">
        <v>73</v>
      </c>
      <c r="D67" t="s">
        <v>110</v>
      </c>
      <c r="U67" t="e">
        <f>VLOOKUP($A67,[1]Basic!$A:$B,2,0)</f>
        <v>#N/A</v>
      </c>
      <c r="V67" t="str">
        <f t="shared" ref="V67:V88" si="28">TRIM($B67)</f>
        <v>利息收入</v>
      </c>
      <c r="W67" t="e">
        <f t="shared" ref="W67:W88" si="29">_xlfn.IFNA(AE67,AH67)</f>
        <v>#VALUE!</v>
      </c>
      <c r="X67" t="e">
        <f>VLOOKUP(W67,科目!$A:$C,2,0)</f>
        <v>#VALUE!</v>
      </c>
      <c r="Y67" t="e">
        <f>VLOOKUP(W67,科目!$A:$C,3,0)</f>
        <v>#VALUE!</v>
      </c>
      <c r="Z67" t="e">
        <f t="shared" ref="Z67:Z88" si="30">U67&amp;"\"&amp;$C67</f>
        <v>#N/A</v>
      </c>
      <c r="AA67">
        <f t="shared" ref="AA67:AA88" si="31">IF($P67="借",$R67,-$R67)</f>
        <v>0</v>
      </c>
      <c r="AB67">
        <f t="shared" ref="AB67:AB88" si="32">_xlfn.IFNA(IF(AE67="重复明细",0,AO67),AO67)</f>
        <v>0</v>
      </c>
      <c r="AE67" t="e">
        <f>VLOOKUP(V67,[2]科目!$B:$C,2,0)</f>
        <v>#N/A</v>
      </c>
      <c r="AF67" t="e">
        <f t="shared" ref="AF67:AF88" si="33">FIND("\",$C67)</f>
        <v>#VALUE!</v>
      </c>
      <c r="AG67">
        <f t="shared" ref="AG67:AG88" si="34">IFERROR(FIND("\",$C67,AF67+1),1000)</f>
        <v>1000</v>
      </c>
      <c r="AH67" t="e">
        <f t="shared" ref="AH67:AH88" si="35">MID($C67,AF67+1,AG67-AF67-1)</f>
        <v>#VALUE!</v>
      </c>
      <c r="AI67" t="e">
        <f>VLOOKUP(U67,[1]Basic!$B:$C,2,0)</f>
        <v>#N/A</v>
      </c>
      <c r="AJ67" t="e">
        <f>VLOOKUP(W67,科目!$A:$D,4,0)</f>
        <v>#VALUE!</v>
      </c>
      <c r="AK67" t="e">
        <f t="shared" ref="AK67:AK88" si="36">AI67&amp;"/"&amp;AJ67</f>
        <v>#N/A</v>
      </c>
      <c r="AL67" t="e">
        <f>VLOOKUP(AK67,[1]FX!$F:$G,2,0)</f>
        <v>#N/A</v>
      </c>
      <c r="AM67" t="e">
        <f t="shared" ref="AM67:AM88" si="37">ROUND(AA67*AL67,2)</f>
        <v>#N/A</v>
      </c>
      <c r="AN67" t="e">
        <f>VLOOKUP(Z67,[1]History!$A:$B,2,0)</f>
        <v>#N/A</v>
      </c>
      <c r="AO67">
        <f t="shared" ref="AO67:AO88" si="38">IFERROR(_xlfn.IFNA(AM67,AN67),0)</f>
        <v>0</v>
      </c>
      <c r="AP67" t="e">
        <f t="shared" ref="AP67:AP88" si="39">FIND("]",AO67)</f>
        <v>#VALUE!</v>
      </c>
      <c r="AQ67" t="e">
        <f t="shared" ref="AQ67:AQ88" si="40">FIND("#",AO67)</f>
        <v>#VALUE!</v>
      </c>
      <c r="AR67" t="e">
        <f t="shared" ref="AR67:AR88" si="41">FIND("#",AO67,AQ67+1)</f>
        <v>#VALUE!</v>
      </c>
    </row>
    <row r="68" spans="1:44">
      <c r="A68" t="s">
        <v>62</v>
      </c>
      <c r="B68" s="1" t="s">
        <v>96</v>
      </c>
      <c r="C68" s="1" t="s">
        <v>62</v>
      </c>
      <c r="D68" t="s">
        <v>110</v>
      </c>
      <c r="U68" t="e">
        <f>VLOOKUP($A68,[1]Basic!$A:$B,2,0)</f>
        <v>#N/A</v>
      </c>
      <c r="V68" t="str">
        <f t="shared" si="28"/>
        <v>营业收入</v>
      </c>
      <c r="W68" t="e">
        <f t="shared" si="29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30"/>
        <v>#N/A</v>
      </c>
      <c r="AA68">
        <f t="shared" si="31"/>
        <v>0</v>
      </c>
      <c r="AB68">
        <f t="shared" si="32"/>
        <v>0</v>
      </c>
      <c r="AE68" t="e">
        <f>VLOOKUP(V68,[2]科目!$B:$C,2,0)</f>
        <v>#N/A</v>
      </c>
      <c r="AF68" t="e">
        <f t="shared" si="33"/>
        <v>#VALUE!</v>
      </c>
      <c r="AG68">
        <f t="shared" si="34"/>
        <v>1000</v>
      </c>
      <c r="AH68" t="e">
        <f t="shared" si="35"/>
        <v>#VALUE!</v>
      </c>
      <c r="AI68" t="e">
        <f>VLOOKUP(U68,[1]Basic!$B:$C,2,0)</f>
        <v>#N/A</v>
      </c>
      <c r="AJ68" t="e">
        <f>VLOOKUP(W68,科目!$A:$D,4,0)</f>
        <v>#VALUE!</v>
      </c>
      <c r="AK68" t="e">
        <f t="shared" si="36"/>
        <v>#N/A</v>
      </c>
      <c r="AL68" t="e">
        <f>VLOOKUP(AK68,[1]FX!$F:$G,2,0)</f>
        <v>#N/A</v>
      </c>
      <c r="AM68" t="e">
        <f t="shared" si="37"/>
        <v>#N/A</v>
      </c>
      <c r="AN68" t="e">
        <f>VLOOKUP(Z68,[1]History!$A:$B,2,0)</f>
        <v>#N/A</v>
      </c>
      <c r="AO68">
        <f t="shared" si="38"/>
        <v>0</v>
      </c>
      <c r="AP68" t="e">
        <f t="shared" si="39"/>
        <v>#VALUE!</v>
      </c>
      <c r="AQ68" t="e">
        <f t="shared" si="40"/>
        <v>#VALUE!</v>
      </c>
      <c r="AR68" t="e">
        <f t="shared" si="41"/>
        <v>#VALUE!</v>
      </c>
    </row>
    <row r="69" spans="1:44">
      <c r="A69" t="s">
        <v>63</v>
      </c>
      <c r="B69" t="s">
        <v>97</v>
      </c>
      <c r="C69" s="1" t="s">
        <v>73</v>
      </c>
      <c r="D69" t="s">
        <v>110</v>
      </c>
      <c r="U69" t="e">
        <f>VLOOKUP($A69,[1]Basic!$A:$B,2,0)</f>
        <v>#N/A</v>
      </c>
      <c r="V69" t="str">
        <f t="shared" si="28"/>
        <v>汇兑收益（损失以“-”号填列）</v>
      </c>
      <c r="W69" t="e">
        <f t="shared" si="29"/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si="30"/>
        <v>#N/A</v>
      </c>
      <c r="AA69">
        <f t="shared" si="31"/>
        <v>0</v>
      </c>
      <c r="AB69">
        <f t="shared" si="32"/>
        <v>0</v>
      </c>
      <c r="AE69" t="e">
        <f>VLOOKUP(V69,[2]科目!$B:$C,2,0)</f>
        <v>#N/A</v>
      </c>
      <c r="AF69" t="e">
        <f t="shared" si="33"/>
        <v>#VALUE!</v>
      </c>
      <c r="AG69">
        <f t="shared" si="34"/>
        <v>1000</v>
      </c>
      <c r="AH69" t="e">
        <f t="shared" si="35"/>
        <v>#VALUE!</v>
      </c>
      <c r="AI69" t="e">
        <f>VLOOKUP(U69,[1]Basic!$B:$C,2,0)</f>
        <v>#N/A</v>
      </c>
      <c r="AJ69" t="e">
        <f>VLOOKUP(W69,科目!$A:$D,4,0)</f>
        <v>#VALUE!</v>
      </c>
      <c r="AK69" t="e">
        <f t="shared" si="36"/>
        <v>#N/A</v>
      </c>
      <c r="AL69" t="e">
        <f>VLOOKUP(AK69,[1]FX!$F:$G,2,0)</f>
        <v>#N/A</v>
      </c>
      <c r="AM69" t="e">
        <f t="shared" si="37"/>
        <v>#N/A</v>
      </c>
      <c r="AN69" t="e">
        <f>VLOOKUP(Z69,[1]History!$A:$B,2,0)</f>
        <v>#N/A</v>
      </c>
      <c r="AO69">
        <f t="shared" si="38"/>
        <v>0</v>
      </c>
      <c r="AP69" t="e">
        <f t="shared" si="39"/>
        <v>#VALUE!</v>
      </c>
      <c r="AQ69" t="e">
        <f t="shared" si="40"/>
        <v>#VALUE!</v>
      </c>
      <c r="AR69" t="e">
        <f t="shared" si="41"/>
        <v>#VALUE!</v>
      </c>
    </row>
    <row r="70" spans="1:44">
      <c r="A70" t="s">
        <v>64</v>
      </c>
      <c r="B70" t="s">
        <v>98</v>
      </c>
      <c r="C70" s="1" t="s">
        <v>89</v>
      </c>
      <c r="D70" t="s">
        <v>110</v>
      </c>
      <c r="U70" t="e">
        <f>VLOOKUP($A70,[1]Basic!$A:$B,2,0)</f>
        <v>#N/A</v>
      </c>
      <c r="V70" t="str">
        <f t="shared" si="28"/>
        <v>公允价值变动收益（损失以“-”号填列）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f>VLOOKUP(V70,[2]科目!$B:$C,2,0)</f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f>VLOOKUP(U70,[1]Basic!$B:$C,2,0)</f>
        <v>#N/A</v>
      </c>
      <c r="AJ70" t="e">
        <f>VLOOKUP(W70,科目!$A:$D,4,0)</f>
        <v>#VALUE!</v>
      </c>
      <c r="AK70" t="e">
        <f t="shared" si="36"/>
        <v>#N/A</v>
      </c>
      <c r="AL70" t="e">
        <f>VLOOKUP(AK70,[1]FX!$F:$G,2,0)</f>
        <v>#N/A</v>
      </c>
      <c r="AM70" t="e">
        <f t="shared" si="37"/>
        <v>#N/A</v>
      </c>
      <c r="AN70" t="e">
        <f>VLOOKUP(Z70,[1]History!$A:$B,2,0)</f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65</v>
      </c>
      <c r="B71" t="s">
        <v>99</v>
      </c>
      <c r="C71" s="1" t="s">
        <v>65</v>
      </c>
      <c r="D71" t="s">
        <v>110</v>
      </c>
      <c r="U71" t="e">
        <f>VLOOKUP($A71,[1]Basic!$A:$B,2,0)</f>
        <v>#N/A</v>
      </c>
      <c r="V71" t="str">
        <f t="shared" si="28"/>
        <v>投资收益（损失以“-”号填列）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f>VLOOKUP(V71,[2]科目!$B:$C,2,0)</f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f>VLOOKUP(U71,[1]Basic!$B:$C,2,0)</f>
        <v>#N/A</v>
      </c>
      <c r="AJ71" t="e">
        <f>VLOOKUP(W71,科目!$A:$D,4,0)</f>
        <v>#VALUE!</v>
      </c>
      <c r="AK71" t="e">
        <f t="shared" si="36"/>
        <v>#N/A</v>
      </c>
      <c r="AL71" t="e">
        <f>VLOOKUP(AK71,[1]FX!$F:$G,2,0)</f>
        <v>#N/A</v>
      </c>
      <c r="AM71" t="e">
        <f t="shared" si="37"/>
        <v>#N/A</v>
      </c>
      <c r="AN71" t="e">
        <f>VLOOKUP(Z71,[1]History!$A:$B,2,0)</f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66</v>
      </c>
      <c r="B72" t="s">
        <v>66</v>
      </c>
      <c r="C72" s="1" t="s">
        <v>90</v>
      </c>
      <c r="D72" t="s">
        <v>110</v>
      </c>
      <c r="U72" t="e">
        <f>VLOOKUP($A72,[1]Basic!$A:$B,2,0)</f>
        <v>#N/A</v>
      </c>
      <c r="V72" t="str">
        <f t="shared" si="28"/>
        <v>营业外收入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f>VLOOKUP(V72,[2]科目!$B:$C,2,0)</f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f>VLOOKUP(U72,[1]Basic!$B:$C,2,0)</f>
        <v>#N/A</v>
      </c>
      <c r="AJ72" t="e">
        <f>VLOOKUP(W72,科目!$A:$D,4,0)</f>
        <v>#VALUE!</v>
      </c>
      <c r="AK72" t="e">
        <f t="shared" si="36"/>
        <v>#N/A</v>
      </c>
      <c r="AL72" t="e">
        <f>VLOOKUP(AK72,[1]FX!$F:$G,2,0)</f>
        <v>#N/A</v>
      </c>
      <c r="AM72" t="e">
        <f t="shared" si="37"/>
        <v>#N/A</v>
      </c>
      <c r="AN72" t="e">
        <f>VLOOKUP(Z72,[1]History!$A:$B,2,0)</f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67</v>
      </c>
      <c r="B73" t="s">
        <v>100</v>
      </c>
      <c r="C73" s="1" t="s">
        <v>86</v>
      </c>
      <c r="D73" t="s">
        <v>110</v>
      </c>
      <c r="U73" t="e">
        <f>VLOOKUP($A73,[1]Basic!$A:$B,2,0)</f>
        <v>#N/A</v>
      </c>
      <c r="V73" t="str">
        <f t="shared" si="28"/>
        <v>营业成本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f>VLOOKUP(V73,[2]科目!$B:$C,2,0)</f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f>VLOOKUP(U73,[1]Basic!$B:$C,2,0)</f>
        <v>#N/A</v>
      </c>
      <c r="AJ73" t="e">
        <f>VLOOKUP(W73,科目!$A:$D,4,0)</f>
        <v>#VALUE!</v>
      </c>
      <c r="AK73" t="e">
        <f t="shared" si="36"/>
        <v>#N/A</v>
      </c>
      <c r="AL73" t="e">
        <f>VLOOKUP(AK73,[1]FX!$F:$G,2,0)</f>
        <v>#N/A</v>
      </c>
      <c r="AM73" t="e">
        <f t="shared" si="37"/>
        <v>#N/A</v>
      </c>
      <c r="AN73" t="e">
        <f>VLOOKUP(Z73,[1]History!$A:$B,2,0)</f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68</v>
      </c>
      <c r="B74" s="1" t="s">
        <v>100</v>
      </c>
      <c r="C74" s="1" t="s">
        <v>87</v>
      </c>
      <c r="D74" t="s">
        <v>110</v>
      </c>
      <c r="U74" t="e">
        <f>VLOOKUP($A74,[1]Basic!$A:$B,2,0)</f>
        <v>#N/A</v>
      </c>
      <c r="V74" t="str">
        <f t="shared" si="28"/>
        <v>营业成本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f>VLOOKUP(V74,[2]科目!$B:$C,2,0)</f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f>VLOOKUP(U74,[1]Basic!$B:$C,2,0)</f>
        <v>#N/A</v>
      </c>
      <c r="AJ74" t="e">
        <f>VLOOKUP(W74,科目!$A:$D,4,0)</f>
        <v>#VALUE!</v>
      </c>
      <c r="AK74" t="e">
        <f t="shared" si="36"/>
        <v>#N/A</v>
      </c>
      <c r="AL74" t="e">
        <f>VLOOKUP(AK74,[1]FX!$F:$G,2,0)</f>
        <v>#N/A</v>
      </c>
      <c r="AM74" t="e">
        <f t="shared" si="37"/>
        <v>#N/A</v>
      </c>
      <c r="AN74" t="e">
        <f>VLOOKUP(Z74,[1]History!$A:$B,2,0)</f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69</v>
      </c>
      <c r="B75" t="s">
        <v>69</v>
      </c>
      <c r="C75" t="s">
        <v>69</v>
      </c>
      <c r="D75" t="s">
        <v>110</v>
      </c>
      <c r="U75" t="e">
        <f>VLOOKUP($A75,[1]Basic!$A:$B,2,0)</f>
        <v>#N/A</v>
      </c>
      <c r="V75" t="str">
        <f t="shared" si="28"/>
        <v>营业税金及附加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f>VLOOKUP(V75,[2]科目!$B:$C,2,0)</f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f>VLOOKUP(U75,[1]Basic!$B:$C,2,0)</f>
        <v>#N/A</v>
      </c>
      <c r="AJ75" t="e">
        <f>VLOOKUP(W75,科目!$A:$D,4,0)</f>
        <v>#VALUE!</v>
      </c>
      <c r="AK75" t="e">
        <f t="shared" si="36"/>
        <v>#N/A</v>
      </c>
      <c r="AL75" t="e">
        <f>VLOOKUP(AK75,[1]FX!$F:$G,2,0)</f>
        <v>#N/A</v>
      </c>
      <c r="AM75" t="e">
        <f t="shared" si="37"/>
        <v>#N/A</v>
      </c>
      <c r="AN75" t="e">
        <f>VLOOKUP(Z75,[1]History!$A:$B,2,0)</f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70</v>
      </c>
      <c r="B76" t="s">
        <v>70</v>
      </c>
      <c r="C76" s="1" t="s">
        <v>73</v>
      </c>
      <c r="D76" t="s">
        <v>110</v>
      </c>
      <c r="U76" t="e">
        <f>VLOOKUP($A76,[1]Basic!$A:$B,2,0)</f>
        <v>#N/A</v>
      </c>
      <c r="V76" t="str">
        <f t="shared" si="28"/>
        <v>利息支出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f>VLOOKUP(V76,[2]科目!$B:$C,2,0)</f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f>VLOOKUP(U76,[1]Basic!$B:$C,2,0)</f>
        <v>#N/A</v>
      </c>
      <c r="AJ76" t="e">
        <f>VLOOKUP(W76,科目!$A:$D,4,0)</f>
        <v>#VALUE!</v>
      </c>
      <c r="AK76" t="e">
        <f t="shared" si="36"/>
        <v>#N/A</v>
      </c>
      <c r="AL76" t="e">
        <f>VLOOKUP(AK76,[1]FX!$F:$G,2,0)</f>
        <v>#N/A</v>
      </c>
      <c r="AM76" t="e">
        <f t="shared" si="37"/>
        <v>#N/A</v>
      </c>
      <c r="AN76" t="e">
        <f>VLOOKUP(Z76,[1]History!$A:$B,2,0)</f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71</v>
      </c>
      <c r="B77" t="s">
        <v>71</v>
      </c>
      <c r="C77" s="1" t="s">
        <v>88</v>
      </c>
      <c r="D77" t="s">
        <v>110</v>
      </c>
      <c r="U77" t="e">
        <f>VLOOKUP($A77,[1]Basic!$A:$B,2,0)</f>
        <v>#N/A</v>
      </c>
      <c r="V77" t="str">
        <f t="shared" si="28"/>
        <v>销售费用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f>VLOOKUP(V77,[2]科目!$B:$C,2,0)</f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f>VLOOKUP(U77,[1]Basic!$B:$C,2,0)</f>
        <v>#N/A</v>
      </c>
      <c r="AJ77" t="e">
        <f>VLOOKUP(W77,科目!$A:$D,4,0)</f>
        <v>#VALUE!</v>
      </c>
      <c r="AK77" t="e">
        <f t="shared" si="36"/>
        <v>#N/A</v>
      </c>
      <c r="AL77" t="e">
        <f>VLOOKUP(AK77,[1]FX!$F:$G,2,0)</f>
        <v>#N/A</v>
      </c>
      <c r="AM77" t="e">
        <f t="shared" si="37"/>
        <v>#N/A</v>
      </c>
      <c r="AN77" t="e">
        <f>VLOOKUP(Z77,[1]History!$A:$B,2,0)</f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72</v>
      </c>
      <c r="B78" t="s">
        <v>72</v>
      </c>
      <c r="C78" t="s">
        <v>72</v>
      </c>
      <c r="D78" t="s">
        <v>110</v>
      </c>
      <c r="U78" t="e">
        <f>VLOOKUP($A78,[1]Basic!$A:$B,2,0)</f>
        <v>#N/A</v>
      </c>
      <c r="V78" t="str">
        <f t="shared" si="28"/>
        <v>管理费用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f>VLOOKUP(V78,[2]科目!$B:$C,2,0)</f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f>VLOOKUP(U78,[1]Basic!$B:$C,2,0)</f>
        <v>#N/A</v>
      </c>
      <c r="AJ78" t="e">
        <f>VLOOKUP(W78,科目!$A:$D,4,0)</f>
        <v>#VALUE!</v>
      </c>
      <c r="AK78" t="e">
        <f t="shared" si="36"/>
        <v>#N/A</v>
      </c>
      <c r="AL78" t="e">
        <f>VLOOKUP(AK78,[1]FX!$F:$G,2,0)</f>
        <v>#N/A</v>
      </c>
      <c r="AM78" t="e">
        <f t="shared" si="37"/>
        <v>#N/A</v>
      </c>
      <c r="AN78" t="e">
        <f>VLOOKUP(Z78,[1]History!$A:$B,2,0)</f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138</v>
      </c>
      <c r="B79" t="s">
        <v>138</v>
      </c>
      <c r="C79" t="s">
        <v>138</v>
      </c>
      <c r="D79" t="s">
        <v>110</v>
      </c>
    </row>
    <row r="80" spans="1:44">
      <c r="A80" t="s">
        <v>73</v>
      </c>
      <c r="B80" t="s">
        <v>73</v>
      </c>
      <c r="C80" t="s">
        <v>73</v>
      </c>
      <c r="D80" t="s">
        <v>110</v>
      </c>
      <c r="U80" t="e">
        <f>VLOOKUP($A80,[1]Basic!$A:$B,2,0)</f>
        <v>#N/A</v>
      </c>
      <c r="V80" t="str">
        <f t="shared" si="28"/>
        <v>财务费用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f>VLOOKUP(V80,[2]科目!$B:$C,2,0)</f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f>VLOOKUP(U80,[1]Basic!$B:$C,2,0)</f>
        <v>#N/A</v>
      </c>
      <c r="AJ80" t="e">
        <f>VLOOKUP(W80,科目!$A:$D,4,0)</f>
        <v>#VALUE!</v>
      </c>
      <c r="AK80" t="e">
        <f t="shared" si="36"/>
        <v>#N/A</v>
      </c>
      <c r="AL80" t="e">
        <f>VLOOKUP(AK80,[1]FX!$F:$G,2,0)</f>
        <v>#N/A</v>
      </c>
      <c r="AM80" t="e">
        <f t="shared" si="37"/>
        <v>#N/A</v>
      </c>
      <c r="AN80" t="e">
        <f>VLOOKUP(Z80,[1]History!$A:$B,2,0)</f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74</v>
      </c>
      <c r="B81" t="s">
        <v>74</v>
      </c>
      <c r="C81" t="s">
        <v>74</v>
      </c>
      <c r="D81" t="s">
        <v>110</v>
      </c>
      <c r="U81" t="e">
        <f>VLOOKUP($A81,[1]Basic!$A:$B,2,0)</f>
        <v>#N/A</v>
      </c>
      <c r="V81" t="str">
        <f t="shared" si="28"/>
        <v>资产减值损失</v>
      </c>
      <c r="W81" t="e">
        <f t="shared" si="29"/>
        <v>#VALUE!</v>
      </c>
      <c r="X81" t="e">
        <f>VLOOKUP(W81,科目!$A:$C,2,0)</f>
        <v>#VALUE!</v>
      </c>
      <c r="Y81" t="e">
        <f>VLOOKUP(W81,科目!$A:$C,3,0)</f>
        <v>#VALUE!</v>
      </c>
      <c r="Z81" t="e">
        <f t="shared" si="30"/>
        <v>#N/A</v>
      </c>
      <c r="AA81">
        <f t="shared" si="31"/>
        <v>0</v>
      </c>
      <c r="AB81">
        <f t="shared" si="32"/>
        <v>0</v>
      </c>
      <c r="AE81" t="e">
        <f>VLOOKUP(V81,[2]科目!$B:$C,2,0)</f>
        <v>#N/A</v>
      </c>
      <c r="AF81" t="e">
        <f t="shared" si="33"/>
        <v>#VALUE!</v>
      </c>
      <c r="AG81">
        <f t="shared" si="34"/>
        <v>1000</v>
      </c>
      <c r="AH81" t="e">
        <f t="shared" si="35"/>
        <v>#VALUE!</v>
      </c>
      <c r="AI81" t="e">
        <f>VLOOKUP(U81,[1]Basic!$B:$C,2,0)</f>
        <v>#N/A</v>
      </c>
      <c r="AJ81" t="e">
        <f>VLOOKUP(W81,科目!$A:$D,4,0)</f>
        <v>#VALUE!</v>
      </c>
      <c r="AK81" t="e">
        <f t="shared" si="36"/>
        <v>#N/A</v>
      </c>
      <c r="AL81" t="e">
        <f>VLOOKUP(AK81,[1]FX!$F:$G,2,0)</f>
        <v>#N/A</v>
      </c>
      <c r="AM81" t="e">
        <f t="shared" si="37"/>
        <v>#N/A</v>
      </c>
      <c r="AN81" t="e">
        <f>VLOOKUP(Z81,[1]History!$A:$B,2,0)</f>
        <v>#N/A</v>
      </c>
      <c r="AO81">
        <f t="shared" si="38"/>
        <v>0</v>
      </c>
      <c r="AP81" t="e">
        <f t="shared" si="39"/>
        <v>#VALUE!</v>
      </c>
      <c r="AQ81" t="e">
        <f t="shared" si="40"/>
        <v>#VALUE!</v>
      </c>
      <c r="AR81" t="e">
        <f t="shared" si="41"/>
        <v>#VALUE!</v>
      </c>
    </row>
    <row r="82" spans="1:44">
      <c r="A82" t="s">
        <v>75</v>
      </c>
      <c r="B82" t="s">
        <v>75</v>
      </c>
      <c r="C82" s="1" t="s">
        <v>91</v>
      </c>
      <c r="D82" t="s">
        <v>110</v>
      </c>
      <c r="U82" t="e">
        <f>VLOOKUP($A82,[1]Basic!$A:$B,2,0)</f>
        <v>#N/A</v>
      </c>
      <c r="V82" t="str">
        <f t="shared" si="28"/>
        <v>营业外支出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f>VLOOKUP(V82,[2]科目!$B:$C,2,0)</f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f>VLOOKUP(U82,[1]Basic!$B:$C,2,0)</f>
        <v>#N/A</v>
      </c>
      <c r="AJ82" t="e">
        <f>VLOOKUP(W82,科目!$A:$D,4,0)</f>
        <v>#VALUE!</v>
      </c>
      <c r="AK82" t="e">
        <f t="shared" si="36"/>
        <v>#N/A</v>
      </c>
      <c r="AL82" t="e">
        <f>VLOOKUP(AK82,[1]FX!$F:$G,2,0)</f>
        <v>#N/A</v>
      </c>
      <c r="AM82" t="e">
        <f t="shared" si="37"/>
        <v>#N/A</v>
      </c>
      <c r="AN82" t="e">
        <f>VLOOKUP(Z82,[1]History!$A:$B,2,0)</f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76</v>
      </c>
      <c r="B83" t="s">
        <v>76</v>
      </c>
      <c r="C83" s="1" t="s">
        <v>92</v>
      </c>
      <c r="D83" t="s">
        <v>110</v>
      </c>
      <c r="U83" t="e">
        <f>VLOOKUP($A83,[1]Basic!$A:$B,2,0)</f>
        <v>#N/A</v>
      </c>
      <c r="V83" t="str">
        <f t="shared" si="28"/>
        <v>所得税费用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f>VLOOKUP(V83,[2]科目!$B:$C,2,0)</f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f>VLOOKUP(U83,[1]Basic!$B:$C,2,0)</f>
        <v>#N/A</v>
      </c>
      <c r="AJ83" t="e">
        <f>VLOOKUP(W83,科目!$A:$D,4,0)</f>
        <v>#VALUE!</v>
      </c>
      <c r="AK83" t="e">
        <f t="shared" si="36"/>
        <v>#N/A</v>
      </c>
      <c r="AL83" t="e">
        <f>VLOOKUP(AK83,[1]FX!$F:$G,2,0)</f>
        <v>#N/A</v>
      </c>
      <c r="AM83" t="e">
        <f t="shared" si="37"/>
        <v>#N/A</v>
      </c>
      <c r="AN83" t="e">
        <f>VLOOKUP(Z83,[1]History!$A:$B,2,0)</f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U84" t="e">
        <f>VLOOKUP($A84,[1]Basic!$A:$B,2,0)</f>
        <v>#N/A</v>
      </c>
      <c r="V84" t="str">
        <f t="shared" si="28"/>
        <v/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f>VLOOKUP(V84,[2]科目!$B:$C,2,0)</f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f>VLOOKUP(U84,[1]Basic!$B:$C,2,0)</f>
        <v>#N/A</v>
      </c>
      <c r="AJ84" t="e">
        <f>VLOOKUP(W84,科目!$A:$D,4,0)</f>
        <v>#VALUE!</v>
      </c>
      <c r="AK84" t="e">
        <f t="shared" si="36"/>
        <v>#N/A</v>
      </c>
      <c r="AL84" t="e">
        <f>VLOOKUP(AK84,[1]FX!$F:$G,2,0)</f>
        <v>#N/A</v>
      </c>
      <c r="AM84" t="e">
        <f t="shared" si="37"/>
        <v>#N/A</v>
      </c>
      <c r="AN84" t="e">
        <f>VLOOKUP(Z84,[1]History!$A:$B,2,0)</f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112</v>
      </c>
      <c r="D85" t="s">
        <v>107</v>
      </c>
      <c r="U85" t="e">
        <f>VLOOKUP($A85,[1]Basic!$A:$B,2,0)</f>
        <v>#N/A</v>
      </c>
      <c r="V85" t="str">
        <f t="shared" si="28"/>
        <v/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f>VLOOKUP(V85,[2]科目!$B:$C,2,0)</f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f>VLOOKUP(U85,[1]Basic!$B:$C,2,0)</f>
        <v>#N/A</v>
      </c>
      <c r="AJ85" t="e">
        <f>VLOOKUP(W85,科目!$A:$D,4,0)</f>
        <v>#VALUE!</v>
      </c>
      <c r="AK85" t="e">
        <f t="shared" si="36"/>
        <v>#N/A</v>
      </c>
      <c r="AL85" t="e">
        <f>VLOOKUP(AK85,[1]FX!$F:$G,2,0)</f>
        <v>#N/A</v>
      </c>
      <c r="AM85" t="e">
        <f t="shared" si="37"/>
        <v>#N/A</v>
      </c>
      <c r="AN85" t="e">
        <f>VLOOKUP(Z85,[1]History!$A:$B,2,0)</f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A86" t="s">
        <v>57</v>
      </c>
      <c r="B86" s="1" t="s">
        <v>140</v>
      </c>
      <c r="C86" s="1" t="s">
        <v>140</v>
      </c>
      <c r="D86" t="s">
        <v>139</v>
      </c>
      <c r="U86" t="e">
        <f>VLOOKUP($A86,[1]Basic!$A:$B,2,0)</f>
        <v>#N/A</v>
      </c>
      <c r="V86" t="str">
        <f>TRIM($B86)</f>
        <v>年初未分配利润（调整后）</v>
      </c>
      <c r="W86" t="e">
        <f>_xlfn.IFNA(AE86,AH86)</f>
        <v>#VALUE!</v>
      </c>
      <c r="X86" t="e">
        <f>VLOOKUP(W86,科目!$A:$C,2,0)</f>
        <v>#VALUE!</v>
      </c>
      <c r="Y86" t="e">
        <f>VLOOKUP(W86,科目!$A:$C,3,0)</f>
        <v>#VALUE!</v>
      </c>
      <c r="Z86" t="e">
        <f>U86&amp;"\"&amp;$C86</f>
        <v>#N/A</v>
      </c>
      <c r="AA86">
        <f>IF($P86="借",$R86,-$R86)</f>
        <v>0</v>
      </c>
      <c r="AB86">
        <f>_xlfn.IFNA(IF(AE86="重复明细",0,AO86),AO86)</f>
        <v>0</v>
      </c>
      <c r="AE86" t="e">
        <f>VLOOKUP(V86,[2]科目!$B:$C,2,0)</f>
        <v>#N/A</v>
      </c>
      <c r="AF86" t="e">
        <f>FIND("\",$C86)</f>
        <v>#VALUE!</v>
      </c>
      <c r="AG86">
        <f>IFERROR(FIND("\",$C86,AF86+1),1000)</f>
        <v>1000</v>
      </c>
      <c r="AH86" t="e">
        <f>MID($C86,AF86+1,AG86-AF86-1)</f>
        <v>#VALUE!</v>
      </c>
      <c r="AI86" t="e">
        <f>VLOOKUP(U86,[1]Basic!$B:$C,2,0)</f>
        <v>#N/A</v>
      </c>
      <c r="AJ86" t="e">
        <f>VLOOKUP(W86,科目!$A:$D,4,0)</f>
        <v>#VALUE!</v>
      </c>
      <c r="AK86" t="e">
        <f>AI86&amp;"/"&amp;AJ86</f>
        <v>#N/A</v>
      </c>
      <c r="AL86" t="e">
        <f>VLOOKUP(AK86,[1]FX!$F:$G,2,0)</f>
        <v>#N/A</v>
      </c>
      <c r="AM86" t="e">
        <f>ROUND(AA86*AL86,2)</f>
        <v>#N/A</v>
      </c>
      <c r="AN86" t="e">
        <f>VLOOKUP(Z86,[1]History!$A:$B,2,0)</f>
        <v>#N/A</v>
      </c>
      <c r="AO86">
        <f>IFERROR(_xlfn.IFNA(AM86,AN86),0)</f>
        <v>0</v>
      </c>
      <c r="AP86" t="e">
        <f>FIND("]",AO86)</f>
        <v>#VALUE!</v>
      </c>
      <c r="AQ86" t="e">
        <f>FIND("#",AO86)</f>
        <v>#VALUE!</v>
      </c>
      <c r="AR86" t="e">
        <f>FIND("#",AO86,AQ86+1)</f>
        <v>#VALUE!</v>
      </c>
    </row>
    <row r="87" spans="1:44">
      <c r="A87" t="s">
        <v>111</v>
      </c>
      <c r="B87" s="1" t="s">
        <v>140</v>
      </c>
      <c r="C87" s="1" t="s">
        <v>140</v>
      </c>
      <c r="D87" t="s">
        <v>139</v>
      </c>
      <c r="U87" t="e">
        <f>VLOOKUP($A87,[1]Basic!$A:$B,2,0)</f>
        <v>#N/A</v>
      </c>
      <c r="V87" t="str">
        <f t="shared" si="28"/>
        <v>年初未分配利润（调整后）</v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f>VLOOKUP(V87,[2]科目!$B:$C,2,0)</f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f>VLOOKUP(U87,[1]Basic!$B:$C,2,0)</f>
        <v>#N/A</v>
      </c>
      <c r="AJ87" t="e">
        <f>VLOOKUP(W87,科目!$A:$D,4,0)</f>
        <v>#VALUE!</v>
      </c>
      <c r="AK87" t="e">
        <f t="shared" si="36"/>
        <v>#N/A</v>
      </c>
      <c r="AL87" t="e">
        <f>VLOOKUP(AK87,[1]FX!$F:$G,2,0)</f>
        <v>#N/A</v>
      </c>
      <c r="AM87" t="e">
        <f t="shared" si="37"/>
        <v>#N/A</v>
      </c>
      <c r="AN87" t="e">
        <f>VLOOKUP(Z87,[1]History!$A:$B,2,0)</f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113</v>
      </c>
      <c r="B88" t="s">
        <v>113</v>
      </c>
      <c r="C88" t="s">
        <v>113</v>
      </c>
      <c r="D88" t="s">
        <v>109</v>
      </c>
      <c r="U88" t="e">
        <f>VLOOKUP($A88,[1]Basic!$A:$B,2,0)</f>
        <v>#N/A</v>
      </c>
      <c r="V88" t="str">
        <f t="shared" si="28"/>
        <v>外币报表折算差额</v>
      </c>
      <c r="W88" t="e">
        <f t="shared" si="29"/>
        <v>#VALUE!</v>
      </c>
      <c r="X88" t="e">
        <f>VLOOKUP(W88,科目!$A:$C,2,0)</f>
        <v>#VALUE!</v>
      </c>
      <c r="Y88" t="e">
        <f>VLOOKUP(W88,科目!$A:$C,3,0)</f>
        <v>#VALUE!</v>
      </c>
      <c r="Z88" t="e">
        <f t="shared" si="30"/>
        <v>#N/A</v>
      </c>
      <c r="AA88">
        <f t="shared" si="31"/>
        <v>0</v>
      </c>
      <c r="AB88">
        <f t="shared" si="32"/>
        <v>0</v>
      </c>
      <c r="AE88" t="e">
        <f>VLOOKUP(V88,[2]科目!$B:$C,2,0)</f>
        <v>#N/A</v>
      </c>
      <c r="AF88" t="e">
        <f t="shared" si="33"/>
        <v>#VALUE!</v>
      </c>
      <c r="AG88">
        <f t="shared" si="34"/>
        <v>1000</v>
      </c>
      <c r="AH88" t="e">
        <f t="shared" si="35"/>
        <v>#VALUE!</v>
      </c>
      <c r="AI88" t="e">
        <f>VLOOKUP(U88,[1]Basic!$B:$C,2,0)</f>
        <v>#N/A</v>
      </c>
      <c r="AJ88" t="e">
        <f>VLOOKUP(W88,科目!$A:$D,4,0)</f>
        <v>#VALUE!</v>
      </c>
      <c r="AK88" t="e">
        <f t="shared" si="36"/>
        <v>#N/A</v>
      </c>
      <c r="AL88" t="e">
        <f>VLOOKUP(AK88,[1]FX!$F:$G,2,0)</f>
        <v>#N/A</v>
      </c>
      <c r="AM88" t="e">
        <f t="shared" si="37"/>
        <v>#N/A</v>
      </c>
      <c r="AN88" t="e">
        <f>VLOOKUP(Z88,[1]History!$A:$B,2,0)</f>
        <v>#N/A</v>
      </c>
      <c r="AO88">
        <f t="shared" si="38"/>
        <v>0</v>
      </c>
      <c r="AP88" t="e">
        <f t="shared" si="39"/>
        <v>#VALUE!</v>
      </c>
      <c r="AQ88" t="e">
        <f t="shared" si="40"/>
        <v>#VALUE!</v>
      </c>
      <c r="AR88" t="e">
        <f t="shared" si="41"/>
        <v>#VALUE!</v>
      </c>
    </row>
    <row r="89" spans="1:44">
      <c r="A89" t="s">
        <v>134</v>
      </c>
      <c r="B89" t="s">
        <v>134</v>
      </c>
      <c r="C89" t="s">
        <v>134</v>
      </c>
      <c r="D89" t="s">
        <v>110</v>
      </c>
    </row>
    <row r="90" spans="1:44">
      <c r="A90" t="s">
        <v>135</v>
      </c>
      <c r="B90" t="s">
        <v>135</v>
      </c>
      <c r="C90" t="s">
        <v>135</v>
      </c>
      <c r="D90" t="s">
        <v>110</v>
      </c>
    </row>
  </sheetData>
  <autoFilter ref="A1:G90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2021-09-08T09:52:16Z</dcterms:modified>
</cp:coreProperties>
</file>