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DA7CF05B-32F3-4F40-A92A-B0203D7744A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B24" i="1" s="1"/>
  <c r="AE25" i="1"/>
  <c r="AE26" i="1"/>
  <c r="AE27" i="1"/>
  <c r="AE28" i="1"/>
  <c r="AE29" i="1"/>
  <c r="AE30" i="1"/>
  <c r="AE31" i="1"/>
  <c r="AE32" i="1"/>
  <c r="AE33" i="1"/>
  <c r="AB13" i="1"/>
  <c r="AB14" i="1"/>
  <c r="AB15" i="1"/>
  <c r="AB17" i="1"/>
  <c r="AB18" i="1"/>
  <c r="AB19" i="1"/>
  <c r="AB20" i="1"/>
  <c r="AB21" i="1"/>
  <c r="AB22" i="1"/>
  <c r="AB23" i="1"/>
  <c r="AB25" i="1"/>
  <c r="AB26" i="1"/>
  <c r="AB28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W2" i="1"/>
  <c r="Y2" i="1" s="1"/>
  <c r="W3" i="1"/>
  <c r="Y3" i="1" s="1"/>
  <c r="W4" i="1"/>
  <c r="Y4" i="1" s="1"/>
  <c r="W5" i="1"/>
  <c r="Y5" i="1" s="1"/>
  <c r="W6" i="1"/>
  <c r="Y6" i="1" s="1"/>
  <c r="W7" i="1"/>
  <c r="Y7" i="1" s="1"/>
  <c r="W8" i="1"/>
  <c r="Y8" i="1" s="1"/>
  <c r="W9" i="1"/>
  <c r="Y9" i="1" s="1"/>
  <c r="W11" i="1"/>
  <c r="Y11" i="1" s="1"/>
  <c r="W13" i="1"/>
  <c r="Y13" i="1" s="1"/>
  <c r="W14" i="1"/>
  <c r="Y14" i="1" s="1"/>
  <c r="W15" i="1"/>
  <c r="Y15" i="1" s="1"/>
  <c r="W17" i="1"/>
  <c r="Y17" i="1" s="1"/>
  <c r="W18" i="1"/>
  <c r="Y18" i="1" s="1"/>
  <c r="W19" i="1"/>
  <c r="Y19" i="1" s="1"/>
  <c r="W20" i="1"/>
  <c r="Y20" i="1" s="1"/>
  <c r="W21" i="1"/>
  <c r="Y21" i="1" s="1"/>
  <c r="W22" i="1"/>
  <c r="Y22" i="1" s="1"/>
  <c r="W23" i="1"/>
  <c r="Y23" i="1" s="1"/>
  <c r="W25" i="1"/>
  <c r="Y25" i="1" s="1"/>
  <c r="W26" i="1"/>
  <c r="Y26" i="1" s="1"/>
  <c r="W28" i="1"/>
  <c r="Y28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X25" i="1" l="1"/>
  <c r="X17" i="1"/>
  <c r="X9" i="1"/>
  <c r="X23" i="1"/>
  <c r="X15" i="1"/>
  <c r="X7" i="1"/>
  <c r="X22" i="1"/>
  <c r="X14" i="1"/>
  <c r="X6" i="1"/>
  <c r="X21" i="1"/>
  <c r="X13" i="1"/>
  <c r="X5" i="1"/>
  <c r="W24" i="1"/>
  <c r="X28" i="1"/>
  <c r="X20" i="1"/>
  <c r="X4" i="1"/>
  <c r="X19" i="1"/>
  <c r="X11" i="1"/>
  <c r="X3" i="1"/>
  <c r="X8" i="1"/>
  <c r="X26" i="1"/>
  <c r="X18" i="1"/>
  <c r="X2" i="1"/>
  <c r="Y24" i="1" l="1"/>
  <c r="X24" i="1"/>
  <c r="AP13" i="1" l="1"/>
  <c r="AP14" i="1"/>
  <c r="AP15" i="1"/>
  <c r="AP17" i="1"/>
  <c r="AP18" i="1"/>
  <c r="AP19" i="1"/>
  <c r="AP20" i="1"/>
  <c r="AP21" i="1"/>
  <c r="AP22" i="1"/>
  <c r="AQ23" i="1"/>
  <c r="AP24" i="1"/>
  <c r="AP25" i="1"/>
  <c r="AP26" i="1"/>
  <c r="AB27" i="1"/>
  <c r="AP28" i="1"/>
  <c r="AB31" i="1"/>
  <c r="W10" i="1"/>
  <c r="W12" i="1"/>
  <c r="W16" i="1"/>
  <c r="W27" i="1"/>
  <c r="W29" i="1"/>
  <c r="W30" i="1"/>
  <c r="W31" i="1"/>
  <c r="W32" i="1"/>
  <c r="W33" i="1"/>
  <c r="Y29" i="1" l="1"/>
  <c r="X29" i="1"/>
  <c r="Y27" i="1"/>
  <c r="X27" i="1"/>
  <c r="Y32" i="1"/>
  <c r="X32" i="1"/>
  <c r="X16" i="1"/>
  <c r="Y16" i="1"/>
  <c r="Y31" i="1"/>
  <c r="X31" i="1"/>
  <c r="Y12" i="1"/>
  <c r="X12" i="1"/>
  <c r="Y10" i="1"/>
  <c r="X10" i="1"/>
  <c r="Y30" i="1"/>
  <c r="X30" i="1"/>
  <c r="Y33" i="1"/>
  <c r="X33" i="1"/>
  <c r="AP30" i="1"/>
  <c r="AB30" i="1"/>
  <c r="AP6" i="1"/>
  <c r="AB6" i="1"/>
  <c r="AQ7" i="1"/>
  <c r="AR7" i="1" s="1"/>
  <c r="AB7" i="1"/>
  <c r="AP29" i="1"/>
  <c r="AB29" i="1"/>
  <c r="AP5" i="1"/>
  <c r="AB5" i="1"/>
  <c r="AP12" i="1"/>
  <c r="AB12" i="1"/>
  <c r="AP4" i="1"/>
  <c r="AB4" i="1"/>
  <c r="AP11" i="1"/>
  <c r="AB11" i="1"/>
  <c r="AP3" i="1"/>
  <c r="AB3" i="1"/>
  <c r="AP10" i="1"/>
  <c r="AB10" i="1"/>
  <c r="AP2" i="1"/>
  <c r="AB2" i="1"/>
  <c r="AP33" i="1"/>
  <c r="AB33" i="1"/>
  <c r="AP9" i="1"/>
  <c r="AB9" i="1"/>
  <c r="AP32" i="1"/>
  <c r="AB32" i="1"/>
  <c r="AP16" i="1"/>
  <c r="AB16" i="1"/>
  <c r="AP8" i="1"/>
  <c r="AB8" i="1"/>
  <c r="AR23" i="1"/>
  <c r="AQ33" i="1"/>
  <c r="AR33" i="1" s="1"/>
  <c r="AQ25" i="1"/>
  <c r="AR25" i="1" s="1"/>
  <c r="AQ17" i="1"/>
  <c r="AR17" i="1" s="1"/>
  <c r="AQ9" i="1"/>
  <c r="AR9" i="1" s="1"/>
  <c r="AQ32" i="1"/>
  <c r="AQ24" i="1"/>
  <c r="AR24" i="1" s="1"/>
  <c r="AQ16" i="1"/>
  <c r="AR16" i="1" s="1"/>
  <c r="AQ8" i="1"/>
  <c r="AQ31" i="1"/>
  <c r="AR31" i="1" s="1"/>
  <c r="AQ15" i="1"/>
  <c r="AR15" i="1" s="1"/>
  <c r="AQ30" i="1"/>
  <c r="AR30" i="1" s="1"/>
  <c r="AQ22" i="1"/>
  <c r="AR22" i="1" s="1"/>
  <c r="AQ14" i="1"/>
  <c r="AR14" i="1" s="1"/>
  <c r="AQ6" i="1"/>
  <c r="AQ29" i="1"/>
  <c r="AQ21" i="1"/>
  <c r="AQ13" i="1"/>
  <c r="AR13" i="1" s="1"/>
  <c r="AQ5" i="1"/>
  <c r="AR5" i="1" s="1"/>
  <c r="AQ28" i="1"/>
  <c r="AR28" i="1" s="1"/>
  <c r="AQ20" i="1"/>
  <c r="AR20" i="1" s="1"/>
  <c r="AQ12" i="1"/>
  <c r="AQ4" i="1"/>
  <c r="AQ27" i="1"/>
  <c r="AQ19" i="1"/>
  <c r="AQ11" i="1"/>
  <c r="AR11" i="1" s="1"/>
  <c r="AQ3" i="1"/>
  <c r="AR3" i="1" s="1"/>
  <c r="AQ26" i="1"/>
  <c r="AR26" i="1" s="1"/>
  <c r="AQ18" i="1"/>
  <c r="AR18" i="1" s="1"/>
  <c r="AQ10" i="1"/>
  <c r="AR10" i="1" s="1"/>
  <c r="AQ2" i="1"/>
  <c r="AR2" i="1" s="1"/>
  <c r="AP31" i="1"/>
  <c r="AP23" i="1"/>
  <c r="AP7" i="1"/>
  <c r="AP27" i="1"/>
  <c r="AR12" i="1" l="1"/>
  <c r="AR32" i="1"/>
  <c r="AR21" i="1"/>
  <c r="AR19" i="1"/>
  <c r="AR29" i="1"/>
  <c r="AR8" i="1"/>
  <c r="AR4" i="1"/>
  <c r="AR6" i="1"/>
  <c r="AR27" i="1"/>
  <c r="E9" i="1" l="1"/>
  <c r="E8" i="1"/>
  <c r="B8" i="1" s="1"/>
  <c r="E7" i="1"/>
  <c r="E6" i="1"/>
  <c r="B6" i="1" s="1"/>
  <c r="E5" i="1"/>
  <c r="E4" i="1"/>
  <c r="E3" i="1"/>
  <c r="B3" i="1" s="1"/>
  <c r="B9" i="1"/>
  <c r="B7" i="1"/>
  <c r="B5" i="1"/>
  <c r="B4" i="1"/>
  <c r="E2" i="1"/>
  <c r="B2" i="1" s="1"/>
</calcChain>
</file>

<file path=xl/sharedStrings.xml><?xml version="1.0" encoding="utf-8"?>
<sst xmlns="http://schemas.openxmlformats.org/spreadsheetml/2006/main" count="96" uniqueCount="63">
  <si>
    <t>对应科目</t>
    <phoneticPr fontId="1" type="noConversion"/>
  </si>
  <si>
    <t>123102\坏帐准备\其它应收款坏帐准备</t>
  </si>
  <si>
    <t>其他应收款坏账准备</t>
    <phoneticPr fontId="1" type="noConversion"/>
  </si>
  <si>
    <t>600100\主营业务收入\主营业务收入结转</t>
  </si>
  <si>
    <t>611100\投资收益\投资收益结转</t>
  </si>
  <si>
    <t>640100\主营业务成本\主营业务成本结转</t>
  </si>
  <si>
    <t>640300\营业税金及附加\营业税金及附加结转</t>
  </si>
  <si>
    <t>660100\销售费用\销售费用结转</t>
  </si>
  <si>
    <t>660200\管理费用\管理费用结转</t>
  </si>
  <si>
    <t>660300\财务费用\财务费用结转</t>
  </si>
  <si>
    <t>本年利润抵消明细</t>
    <phoneticPr fontId="1" type="noConversion"/>
  </si>
  <si>
    <t>对应列序号</t>
    <phoneticPr fontId="1" type="noConversion"/>
  </si>
  <si>
    <t>不考虑方向为“平”的情况，因为此时金额为零，对后续报表无影响。</t>
    <phoneticPr fontId="1" type="noConversion"/>
  </si>
  <si>
    <t>科目名称</t>
    <phoneticPr fontId="1" type="noConversion"/>
  </si>
  <si>
    <t>科目编码</t>
  </si>
  <si>
    <t>122101</t>
    <phoneticPr fontId="1" type="noConversion"/>
  </si>
  <si>
    <t>122102</t>
    <phoneticPr fontId="1" type="noConversion"/>
  </si>
  <si>
    <t>224101</t>
    <phoneticPr fontId="1" type="noConversion"/>
  </si>
  <si>
    <t>12210301</t>
    <phoneticPr fontId="1" type="noConversion"/>
  </si>
  <si>
    <t>12210401</t>
    <phoneticPr fontId="1" type="noConversion"/>
  </si>
  <si>
    <t>12210402</t>
    <phoneticPr fontId="1" type="noConversion"/>
  </si>
  <si>
    <t>122105</t>
    <phoneticPr fontId="1" type="noConversion"/>
  </si>
  <si>
    <t>122108</t>
    <phoneticPr fontId="1" type="noConversion"/>
  </si>
  <si>
    <t>122125</t>
    <phoneticPr fontId="1" type="noConversion"/>
  </si>
  <si>
    <t>224102</t>
    <phoneticPr fontId="1" type="noConversion"/>
  </si>
  <si>
    <t>224103</t>
    <phoneticPr fontId="1" type="noConversion"/>
  </si>
  <si>
    <t>224104</t>
    <phoneticPr fontId="1" type="noConversion"/>
  </si>
  <si>
    <t>224111</t>
    <phoneticPr fontId="1" type="noConversion"/>
  </si>
  <si>
    <t>12210302</t>
    <phoneticPr fontId="1" type="noConversion"/>
  </si>
  <si>
    <t>人员档案</t>
    <phoneticPr fontId="1" type="noConversion"/>
  </si>
  <si>
    <t>客商</t>
    <phoneticPr fontId="1" type="noConversion"/>
  </si>
  <si>
    <t>部门</t>
    <phoneticPr fontId="1" type="noConversion"/>
  </si>
  <si>
    <t>重复明细</t>
    <phoneticPr fontId="1" type="noConversion"/>
  </si>
  <si>
    <t>辅助项</t>
    <phoneticPr fontId="1" type="noConversion"/>
  </si>
  <si>
    <t>9999</t>
    <phoneticPr fontId="1" type="noConversion"/>
  </si>
  <si>
    <t>外币报表折算差额</t>
    <phoneticPr fontId="1" type="noConversion"/>
  </si>
  <si>
    <t>其他应付款\借</t>
  </si>
  <si>
    <t>其他应收款\借</t>
  </si>
  <si>
    <t>其他应付款\贷</t>
    <phoneticPr fontId="1" type="noConversion"/>
  </si>
  <si>
    <t>其他应收款\贷</t>
    <phoneticPr fontId="1" type="noConversion"/>
  </si>
  <si>
    <t>其他应收款</t>
    <phoneticPr fontId="1" type="noConversion"/>
  </si>
  <si>
    <t>其他应付款</t>
    <phoneticPr fontId="1" type="noConversion"/>
  </si>
  <si>
    <t>工作表名位置</t>
  </si>
  <si>
    <t>公司名起始位</t>
  </si>
  <si>
    <t>公司名结束位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</si>
  <si>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</si>
  <si>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</si>
  <si>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</si>
  <si>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报表科目名称</t>
    <phoneticPr fontId="1" type="noConversion"/>
  </si>
  <si>
    <t>A3科目名称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</si>
  <si>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</si>
  <si>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</si>
  <si>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</si>
  <si>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科目逻辑标识</t>
    <phoneticPr fontId="1" type="noConversion"/>
  </si>
  <si>
    <t>首条杠</t>
    <phoneticPr fontId="1" type="noConversion"/>
  </si>
  <si>
    <t>次条杠</t>
    <phoneticPr fontId="1" type="noConversion"/>
  </si>
  <si>
    <t>科目名称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</si>
  <si>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</si>
  <si>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</si>
  <si>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</si>
  <si>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</si>
  <si>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</si>
  <si>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RMB历史折算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</si>
</sst>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M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Co&amp;F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"/>
    </sheetNames>
    <sheetDataSet>
      <sheetData sheetId="0">
        <row r="1">
          <cell r="A1" t="str">
            <v>主科目名称</v>
          </cell>
          <cell r="B1" t="str">
            <v>报表科目名称</v>
          </cell>
          <cell r="C1" t="str">
            <v>A3科目名称</v>
          </cell>
          <cell r="D1" t="str">
            <v>表标签</v>
          </cell>
        </row>
        <row r="2">
          <cell r="A2" t="str">
            <v>库存现金</v>
          </cell>
          <cell r="B2" t="str">
            <v>货币资金</v>
          </cell>
          <cell r="C2" t="str">
            <v>货币资金</v>
          </cell>
          <cell r="D2" t="str">
            <v>BS</v>
          </cell>
        </row>
        <row r="3">
          <cell r="A3" t="str">
            <v>银行存款</v>
          </cell>
          <cell r="B3" t="str">
            <v>货币资金</v>
          </cell>
          <cell r="C3" t="str">
            <v>货币资金</v>
          </cell>
          <cell r="D3" t="str">
            <v>BS</v>
          </cell>
        </row>
        <row r="4">
          <cell r="A4" t="str">
            <v>其他货币资金</v>
          </cell>
          <cell r="B4" t="str">
            <v>货币资金</v>
          </cell>
          <cell r="C4" t="str">
            <v>货币资金</v>
          </cell>
          <cell r="D4" t="str">
            <v>BS</v>
          </cell>
        </row>
        <row r="5">
          <cell r="A5" t="str">
            <v>交易性金融资产</v>
          </cell>
          <cell r="B5" t="str">
            <v>交易性金融资产</v>
          </cell>
          <cell r="C5" t="str">
            <v>交易性金融资产</v>
          </cell>
          <cell r="D5" t="str">
            <v>BS</v>
          </cell>
        </row>
        <row r="6">
          <cell r="A6" t="str">
            <v>应收票据</v>
          </cell>
          <cell r="B6" t="str">
            <v>应收票据</v>
          </cell>
          <cell r="C6" t="str">
            <v>应收票据</v>
          </cell>
          <cell r="D6" t="str">
            <v>BS</v>
          </cell>
        </row>
        <row r="7">
          <cell r="A7" t="str">
            <v>应收账款</v>
          </cell>
          <cell r="B7" t="str">
            <v>应收账款</v>
          </cell>
          <cell r="C7" t="str">
            <v>应收账款</v>
          </cell>
          <cell r="D7" t="str">
            <v>BS</v>
          </cell>
        </row>
        <row r="8">
          <cell r="A8" t="str">
            <v>预付账款</v>
          </cell>
          <cell r="B8" t="str">
            <v>预付款项</v>
          </cell>
          <cell r="C8" t="str">
            <v>预付款项</v>
          </cell>
          <cell r="D8" t="str">
            <v>BS</v>
          </cell>
        </row>
        <row r="9">
          <cell r="A9" t="str">
            <v>应收股利</v>
          </cell>
          <cell r="C9" t="str">
            <v>应收股利</v>
          </cell>
          <cell r="D9" t="str">
            <v>BS</v>
          </cell>
        </row>
        <row r="10">
          <cell r="A10" t="str">
            <v>应收利息</v>
          </cell>
          <cell r="B10" t="str">
            <v>应收利息</v>
          </cell>
          <cell r="C10" t="str">
            <v>应收利息</v>
          </cell>
          <cell r="D10" t="str">
            <v>BS</v>
          </cell>
        </row>
        <row r="11">
          <cell r="A11" t="str">
            <v>其他应收款</v>
          </cell>
          <cell r="B11" t="str">
            <v>其他应收款</v>
          </cell>
          <cell r="C11" t="str">
            <v>其他应收款</v>
          </cell>
          <cell r="D11" t="str">
            <v>BS</v>
          </cell>
        </row>
        <row r="12">
          <cell r="A12" t="str">
            <v>其他应收款坏账准备</v>
          </cell>
          <cell r="B12" t="str">
            <v>其他应收款</v>
          </cell>
          <cell r="C12" t="str">
            <v>其他应收款</v>
          </cell>
          <cell r="D12" t="str">
            <v>BS</v>
          </cell>
        </row>
        <row r="13">
          <cell r="A13" t="str">
            <v>材料采购</v>
          </cell>
          <cell r="B13" t="str">
            <v>存货</v>
          </cell>
          <cell r="C13" t="str">
            <v>存货</v>
          </cell>
          <cell r="D13" t="str">
            <v>BS</v>
          </cell>
        </row>
        <row r="14">
          <cell r="A14" t="str">
            <v>在途物资</v>
          </cell>
          <cell r="B14" t="str">
            <v>存货</v>
          </cell>
          <cell r="C14" t="str">
            <v>存货</v>
          </cell>
          <cell r="D14" t="str">
            <v>BS</v>
          </cell>
        </row>
        <row r="15">
          <cell r="A15" t="str">
            <v>原材料</v>
          </cell>
          <cell r="B15" t="str">
            <v>存货</v>
          </cell>
          <cell r="C15" t="str">
            <v>存货</v>
          </cell>
          <cell r="D15" t="str">
            <v>BS</v>
          </cell>
        </row>
        <row r="16">
          <cell r="A16" t="str">
            <v>材料成本差异</v>
          </cell>
          <cell r="B16" t="str">
            <v>存货</v>
          </cell>
          <cell r="C16" t="str">
            <v>存货</v>
          </cell>
          <cell r="D16" t="str">
            <v>BS</v>
          </cell>
        </row>
        <row r="17">
          <cell r="A17" t="str">
            <v>库存商品</v>
          </cell>
          <cell r="B17" t="str">
            <v>存货</v>
          </cell>
          <cell r="C17" t="str">
            <v>存货</v>
          </cell>
          <cell r="D17" t="str">
            <v>BS</v>
          </cell>
        </row>
        <row r="18">
          <cell r="A18" t="str">
            <v>发出商品</v>
          </cell>
          <cell r="B18" t="str">
            <v>存货</v>
          </cell>
          <cell r="C18" t="str">
            <v>存货</v>
          </cell>
          <cell r="D18" t="str">
            <v>BS</v>
          </cell>
        </row>
        <row r="19">
          <cell r="A19" t="str">
            <v>商品进销差价</v>
          </cell>
          <cell r="B19" t="str">
            <v>存货</v>
          </cell>
          <cell r="C19" t="str">
            <v>存货</v>
          </cell>
          <cell r="D19" t="str">
            <v>BS</v>
          </cell>
        </row>
        <row r="20">
          <cell r="A20" t="str">
            <v>委托加工物资</v>
          </cell>
          <cell r="B20" t="str">
            <v>存货</v>
          </cell>
          <cell r="C20" t="str">
            <v>存货</v>
          </cell>
          <cell r="D20" t="str">
            <v>BS</v>
          </cell>
        </row>
        <row r="21">
          <cell r="A21" t="str">
            <v>周转材料</v>
          </cell>
          <cell r="B21" t="str">
            <v>存货</v>
          </cell>
          <cell r="C21" t="str">
            <v>存货</v>
          </cell>
          <cell r="D21" t="str">
            <v>BS</v>
          </cell>
        </row>
        <row r="22">
          <cell r="A22" t="str">
            <v>存货跌价准备</v>
          </cell>
          <cell r="B22" t="str">
            <v>存货</v>
          </cell>
          <cell r="C22" t="str">
            <v>存货减值准备</v>
          </cell>
          <cell r="D22" t="str">
            <v>BS</v>
          </cell>
        </row>
        <row r="23">
          <cell r="A23" t="str">
            <v>持有至到期投资</v>
          </cell>
          <cell r="B23" t="str">
            <v>持有至到期投资</v>
          </cell>
          <cell r="C23" t="str">
            <v>持有至到期投资</v>
          </cell>
          <cell r="D23" t="str">
            <v>BS</v>
          </cell>
        </row>
        <row r="24">
          <cell r="A24" t="str">
            <v>持有至到期投资减值准备</v>
          </cell>
          <cell r="B24" t="str">
            <v>持有至到期投资</v>
          </cell>
          <cell r="C24" t="str">
            <v>持有至到期投资</v>
          </cell>
          <cell r="D24" t="str">
            <v>BS</v>
          </cell>
        </row>
        <row r="25">
          <cell r="A25" t="str">
            <v>可供出售金融资产</v>
          </cell>
          <cell r="B25" t="str">
            <v>可供出售金融资产</v>
          </cell>
          <cell r="C25" t="str">
            <v>可供出售金融资产</v>
          </cell>
          <cell r="D25" t="str">
            <v>BS</v>
          </cell>
        </row>
        <row r="26">
          <cell r="A26" t="str">
            <v>长期股权投资</v>
          </cell>
          <cell r="B26" t="str">
            <v>长期股权投资</v>
          </cell>
          <cell r="C26" t="str">
            <v>长期股权投资</v>
          </cell>
          <cell r="D26" t="str">
            <v>BS</v>
          </cell>
        </row>
        <row r="27">
          <cell r="A27" t="str">
            <v>长期股权投资减值准备</v>
          </cell>
          <cell r="B27" t="str">
            <v>长期股权投资</v>
          </cell>
          <cell r="C27" t="str">
            <v>长期股权投资</v>
          </cell>
          <cell r="D27" t="str">
            <v>BS</v>
          </cell>
        </row>
        <row r="28">
          <cell r="A28" t="str">
            <v>长期应收款</v>
          </cell>
          <cell r="B28" t="str">
            <v>长期应收款</v>
          </cell>
          <cell r="C28" t="str">
            <v>长期应收款</v>
          </cell>
          <cell r="D28" t="str">
            <v>BS</v>
          </cell>
        </row>
        <row r="29">
          <cell r="A29" t="str">
            <v>使用权资产</v>
          </cell>
          <cell r="B29" t="str">
            <v>使用权资产</v>
          </cell>
          <cell r="C29" t="str">
            <v>使用权资产</v>
          </cell>
          <cell r="D29" t="str">
            <v>BS</v>
          </cell>
        </row>
        <row r="30">
          <cell r="A30" t="str">
            <v>固定资产</v>
          </cell>
          <cell r="B30" t="str">
            <v>固定资产</v>
          </cell>
          <cell r="C30" t="str">
            <v>固定资产原价</v>
          </cell>
          <cell r="D30" t="str">
            <v>BS</v>
          </cell>
        </row>
        <row r="31">
          <cell r="A31" t="str">
            <v>累计折旧</v>
          </cell>
          <cell r="B31" t="str">
            <v>固定资产</v>
          </cell>
          <cell r="C31" t="str">
            <v>减：累计折旧</v>
          </cell>
          <cell r="D31" t="str">
            <v>BS</v>
          </cell>
        </row>
        <row r="32">
          <cell r="A32" t="str">
            <v>固定资产减值准备</v>
          </cell>
          <cell r="B32" t="str">
            <v>固定资产</v>
          </cell>
          <cell r="C32" t="str">
            <v>固定资产</v>
          </cell>
          <cell r="D32" t="str">
            <v>BS</v>
          </cell>
        </row>
        <row r="33">
          <cell r="A33" t="str">
            <v>在建工程</v>
          </cell>
          <cell r="B33" t="str">
            <v>在建工程</v>
          </cell>
          <cell r="C33" t="str">
            <v>在建工程</v>
          </cell>
          <cell r="D33" t="str">
            <v>BS</v>
          </cell>
        </row>
        <row r="34">
          <cell r="A34" t="str">
            <v>工程物资</v>
          </cell>
          <cell r="B34" t="str">
            <v>工程物资</v>
          </cell>
          <cell r="C34" t="str">
            <v>工程物资</v>
          </cell>
          <cell r="D34" t="str">
            <v>BS</v>
          </cell>
        </row>
        <row r="35">
          <cell r="A35" t="str">
            <v>固定资产清理</v>
          </cell>
          <cell r="B35" t="str">
            <v>固定资产清理</v>
          </cell>
          <cell r="C35" t="str">
            <v>固定资产清理</v>
          </cell>
          <cell r="D35" t="str">
            <v>BS</v>
          </cell>
        </row>
        <row r="36">
          <cell r="A36" t="str">
            <v>无形资产</v>
          </cell>
          <cell r="B36" t="str">
            <v>无形资产</v>
          </cell>
          <cell r="C36" t="str">
            <v>无形资产</v>
          </cell>
          <cell r="D36" t="str">
            <v>BS</v>
          </cell>
        </row>
        <row r="37">
          <cell r="A37" t="str">
            <v>累计摊销</v>
          </cell>
          <cell r="B37" t="str">
            <v>无形资产</v>
          </cell>
          <cell r="C37" t="str">
            <v>无形资产</v>
          </cell>
          <cell r="D37" t="str">
            <v>BS</v>
          </cell>
        </row>
        <row r="38">
          <cell r="A38" t="str">
            <v>无形资产减值准备</v>
          </cell>
          <cell r="B38" t="str">
            <v>无形资产</v>
          </cell>
          <cell r="C38" t="str">
            <v>无形资产</v>
          </cell>
          <cell r="D38" t="str">
            <v>BS</v>
          </cell>
        </row>
        <row r="39">
          <cell r="A39" t="str">
            <v>商誉</v>
          </cell>
          <cell r="B39" t="str">
            <v>商誉</v>
          </cell>
          <cell r="C39" t="str">
            <v>商誉</v>
          </cell>
          <cell r="D39" t="str">
            <v>BS</v>
          </cell>
        </row>
        <row r="40">
          <cell r="A40" t="str">
            <v>长期待摊费用</v>
          </cell>
          <cell r="B40" t="str">
            <v>长期待摊费用</v>
          </cell>
          <cell r="C40" t="str">
            <v>长期待摊费用</v>
          </cell>
          <cell r="D40" t="str">
            <v>BS</v>
          </cell>
        </row>
        <row r="41">
          <cell r="A41" t="str">
            <v>递延所得税资产</v>
          </cell>
          <cell r="B41" t="str">
            <v>递延所得税资产</v>
          </cell>
          <cell r="C41" t="str">
            <v>递延所得税资产</v>
          </cell>
          <cell r="D41" t="str">
            <v>BS</v>
          </cell>
        </row>
        <row r="42">
          <cell r="A42" t="str">
            <v>短期借款</v>
          </cell>
          <cell r="B42" t="str">
            <v>短期借款</v>
          </cell>
          <cell r="C42" t="str">
            <v>短期借款</v>
          </cell>
          <cell r="D42" t="str">
            <v>BS</v>
          </cell>
        </row>
        <row r="43">
          <cell r="A43" t="str">
            <v>应付票据</v>
          </cell>
          <cell r="B43" t="str">
            <v>应付票据</v>
          </cell>
          <cell r="C43" t="str">
            <v>应付票据</v>
          </cell>
          <cell r="D43" t="str">
            <v>BS</v>
          </cell>
        </row>
        <row r="44">
          <cell r="A44" t="str">
            <v>应付账款</v>
          </cell>
          <cell r="B44" t="str">
            <v>应付账款</v>
          </cell>
          <cell r="C44" t="str">
            <v>应付账款</v>
          </cell>
          <cell r="D44" t="str">
            <v>BS</v>
          </cell>
        </row>
        <row r="45">
          <cell r="A45" t="str">
            <v>预收账款</v>
          </cell>
          <cell r="B45" t="str">
            <v>预收款项</v>
          </cell>
          <cell r="C45" t="str">
            <v>预收款项</v>
          </cell>
          <cell r="D45" t="str">
            <v>BS</v>
          </cell>
        </row>
        <row r="46">
          <cell r="A46" t="str">
            <v>应付职工薪酬</v>
          </cell>
          <cell r="B46" t="str">
            <v>应付职工薪酬</v>
          </cell>
          <cell r="C46" t="str">
            <v>应付职工薪酬</v>
          </cell>
          <cell r="D46" t="str">
            <v>BS</v>
          </cell>
        </row>
        <row r="47">
          <cell r="A47" t="str">
            <v>应交税费</v>
          </cell>
          <cell r="B47" t="str">
            <v>应交税费</v>
          </cell>
          <cell r="C47" t="str">
            <v>应交税费</v>
          </cell>
          <cell r="D47" t="str">
            <v>BS</v>
          </cell>
        </row>
        <row r="48">
          <cell r="A48" t="str">
            <v>应付利息</v>
          </cell>
          <cell r="B48" t="str">
            <v>应付利息</v>
          </cell>
          <cell r="C48" t="str">
            <v>应付利息</v>
          </cell>
          <cell r="D48" t="str">
            <v>BS</v>
          </cell>
        </row>
        <row r="49">
          <cell r="A49" t="str">
            <v>应付股利</v>
          </cell>
          <cell r="C49" t="str">
            <v>应付股利</v>
          </cell>
          <cell r="D49" t="str">
            <v>BS</v>
          </cell>
        </row>
        <row r="50">
          <cell r="A50" t="str">
            <v>其他应付款</v>
          </cell>
          <cell r="B50" t="str">
            <v>其他应付款</v>
          </cell>
          <cell r="C50" t="str">
            <v>其他应付款</v>
          </cell>
          <cell r="D50" t="str">
            <v>BS</v>
          </cell>
        </row>
        <row r="51">
          <cell r="A51" t="str">
            <v>递延收益</v>
          </cell>
          <cell r="C51" t="str">
            <v>递延收益-非流动</v>
          </cell>
          <cell r="D51" t="str">
            <v>BS</v>
          </cell>
        </row>
        <row r="52">
          <cell r="A52" t="str">
            <v>租赁负债</v>
          </cell>
          <cell r="B52" t="str">
            <v>租赁负债</v>
          </cell>
          <cell r="C52" t="str">
            <v>租赁负债</v>
          </cell>
          <cell r="D52" t="str">
            <v>BS</v>
          </cell>
        </row>
        <row r="53">
          <cell r="A53" t="str">
            <v>长期借款</v>
          </cell>
          <cell r="B53" t="str">
            <v>长期借款</v>
          </cell>
          <cell r="C53" t="str">
            <v>长期借款</v>
          </cell>
          <cell r="D53" t="str">
            <v>BS</v>
          </cell>
        </row>
        <row r="54">
          <cell r="A54" t="str">
            <v>长期应付款</v>
          </cell>
          <cell r="B54" t="str">
            <v>长期应付款</v>
          </cell>
          <cell r="C54" t="str">
            <v>长期应付款</v>
          </cell>
          <cell r="D54" t="str">
            <v>BS</v>
          </cell>
        </row>
        <row r="55">
          <cell r="A55" t="str">
            <v>预计负债</v>
          </cell>
          <cell r="B55" t="str">
            <v>预计负债</v>
          </cell>
          <cell r="C55" t="str">
            <v>预计负债</v>
          </cell>
          <cell r="D55" t="str">
            <v>BS</v>
          </cell>
        </row>
        <row r="56">
          <cell r="A56" t="str">
            <v>递延所得税负债</v>
          </cell>
          <cell r="B56" t="str">
            <v>递延所得税负债</v>
          </cell>
          <cell r="C56" t="str">
            <v>递延所得税负债</v>
          </cell>
          <cell r="D56" t="str">
            <v>BS</v>
          </cell>
        </row>
        <row r="57">
          <cell r="A57" t="str">
            <v>实收资本</v>
          </cell>
          <cell r="B57" t="str">
            <v>实收资本（或股本）</v>
          </cell>
          <cell r="C57" t="str">
            <v>实收资本</v>
          </cell>
          <cell r="D57" t="str">
            <v>PV</v>
          </cell>
        </row>
        <row r="58">
          <cell r="A58" t="str">
            <v>资本公积</v>
          </cell>
          <cell r="B58" t="str">
            <v>资本公积</v>
          </cell>
          <cell r="C58" t="str">
            <v>资本公积</v>
          </cell>
          <cell r="D58" t="str">
            <v>PV</v>
          </cell>
        </row>
        <row r="59">
          <cell r="A59" t="str">
            <v>盈余公积</v>
          </cell>
          <cell r="B59" t="str">
            <v>盈余公积</v>
          </cell>
          <cell r="C59" t="str">
            <v>盈余公积</v>
          </cell>
          <cell r="D59" t="str">
            <v>PV</v>
          </cell>
        </row>
        <row r="60">
          <cell r="A60" t="str">
            <v>本年利润</v>
          </cell>
          <cell r="C60" t="str">
            <v>未分配利润</v>
          </cell>
          <cell r="D60" t="str">
            <v>PL</v>
          </cell>
        </row>
        <row r="61">
          <cell r="A61" t="str">
            <v>利润分配</v>
          </cell>
          <cell r="C61" t="str">
            <v>未分配利润</v>
          </cell>
          <cell r="D61" t="str">
            <v>PV</v>
          </cell>
        </row>
        <row r="62">
          <cell r="A62" t="str">
            <v>库存股</v>
          </cell>
          <cell r="B62" t="str">
            <v>减：库存股</v>
          </cell>
          <cell r="C62" t="str">
            <v>减：库存股</v>
          </cell>
          <cell r="D62" t="str">
            <v>PV</v>
          </cell>
        </row>
        <row r="63">
          <cell r="A63" t="str">
            <v>其他综合收益</v>
          </cell>
          <cell r="B63" t="str">
            <v>其他综合收益</v>
          </cell>
          <cell r="C63" t="str">
            <v>其他综合收益</v>
          </cell>
          <cell r="D63" t="str">
            <v>PV</v>
          </cell>
        </row>
        <row r="64">
          <cell r="A64" t="str">
            <v>研发支出</v>
          </cell>
          <cell r="D64" t="str">
            <v>PL</v>
          </cell>
        </row>
        <row r="65">
          <cell r="A65" t="str">
            <v>主营业务收入</v>
          </cell>
          <cell r="B65" t="str">
            <v>营业收入</v>
          </cell>
          <cell r="C65" t="str">
            <v>主营业务收入</v>
          </cell>
          <cell r="D65" t="str">
            <v>PL</v>
          </cell>
        </row>
        <row r="66">
          <cell r="A66" t="str">
            <v>利息收入</v>
          </cell>
          <cell r="B66" t="str">
            <v>利息收入</v>
          </cell>
          <cell r="C66" t="str">
            <v>财务费用</v>
          </cell>
          <cell r="D66" t="str">
            <v>PL</v>
          </cell>
        </row>
        <row r="67">
          <cell r="A67" t="str">
            <v>其他业务收入</v>
          </cell>
          <cell r="B67" t="str">
            <v>其他业务收入</v>
          </cell>
          <cell r="C67" t="str">
            <v>其他业务收入</v>
          </cell>
          <cell r="D67" t="str">
            <v>PL</v>
          </cell>
        </row>
        <row r="68">
          <cell r="A68" t="str">
            <v>汇兑损益</v>
          </cell>
          <cell r="B68" t="str">
            <v>汇兑收益（损失以“-”号填列）</v>
          </cell>
          <cell r="C68" t="str">
            <v>财务费用</v>
          </cell>
          <cell r="D68" t="str">
            <v>PL</v>
          </cell>
        </row>
        <row r="69">
          <cell r="A69" t="str">
            <v>公允价值变动损益</v>
          </cell>
          <cell r="B69" t="str">
            <v>公允价值变动收益（损失以“-”号填列）</v>
          </cell>
          <cell r="C69" t="str">
            <v>公允价值变动收益</v>
          </cell>
          <cell r="D69" t="str">
            <v>PL</v>
          </cell>
        </row>
        <row r="70">
          <cell r="A70" t="str">
            <v>投资收益</v>
          </cell>
          <cell r="B70" t="str">
            <v>投资收益（损失以“-”号填列）</v>
          </cell>
          <cell r="C70" t="str">
            <v>投资收益</v>
          </cell>
          <cell r="D70" t="str">
            <v>PL</v>
          </cell>
        </row>
        <row r="71">
          <cell r="A71" t="str">
            <v>营业外收入</v>
          </cell>
          <cell r="B71" t="str">
            <v>营业外收入</v>
          </cell>
          <cell r="C71" t="str">
            <v>加：营业外收入</v>
          </cell>
          <cell r="D71" t="str">
            <v>PL</v>
          </cell>
        </row>
        <row r="72">
          <cell r="A72" t="str">
            <v>主营业务成本</v>
          </cell>
          <cell r="B72" t="str">
            <v>营业成本</v>
          </cell>
          <cell r="C72" t="str">
            <v>其中：主营业务成本</v>
          </cell>
          <cell r="D72" t="str">
            <v>PL</v>
          </cell>
        </row>
        <row r="73">
          <cell r="A73" t="str">
            <v>其他业务成本</v>
          </cell>
          <cell r="C73" t="str">
            <v>其他业务支出</v>
          </cell>
          <cell r="D73" t="str">
            <v>PL</v>
          </cell>
        </row>
        <row r="74">
          <cell r="A74" t="str">
            <v>营业税金及附加</v>
          </cell>
          <cell r="B74" t="str">
            <v>营业税金及附加</v>
          </cell>
          <cell r="C74" t="str">
            <v>营业税金及附加</v>
          </cell>
          <cell r="D74" t="str">
            <v>PL</v>
          </cell>
        </row>
        <row r="75">
          <cell r="A75" t="str">
            <v>利息支出</v>
          </cell>
          <cell r="B75" t="str">
            <v>利息支出</v>
          </cell>
          <cell r="C75" t="str">
            <v>财务费用</v>
          </cell>
          <cell r="D75" t="str">
            <v>PL</v>
          </cell>
        </row>
        <row r="76">
          <cell r="A76" t="str">
            <v>销售费用</v>
          </cell>
          <cell r="B76" t="str">
            <v>销售费用</v>
          </cell>
          <cell r="C76" t="str">
            <v>营业费用</v>
          </cell>
          <cell r="D76" t="str">
            <v>PL</v>
          </cell>
        </row>
        <row r="77">
          <cell r="A77" t="str">
            <v>管理费用</v>
          </cell>
          <cell r="B77" t="str">
            <v>管理费用</v>
          </cell>
          <cell r="C77" t="str">
            <v>管理费用</v>
          </cell>
          <cell r="D77" t="str">
            <v>PL</v>
          </cell>
        </row>
        <row r="78">
          <cell r="A78" t="str">
            <v>财务费用</v>
          </cell>
          <cell r="B78" t="str">
            <v>财务费用</v>
          </cell>
          <cell r="C78" t="str">
            <v>财务费用</v>
          </cell>
          <cell r="D78" t="str">
            <v>PL</v>
          </cell>
        </row>
        <row r="79">
          <cell r="A79" t="str">
            <v>资产减值损失</v>
          </cell>
          <cell r="B79" t="str">
            <v>资产减值损失</v>
          </cell>
          <cell r="C79" t="str">
            <v>资产减值损失</v>
          </cell>
          <cell r="D79" t="str">
            <v>PL</v>
          </cell>
        </row>
        <row r="80">
          <cell r="A80" t="str">
            <v>营业外支出</v>
          </cell>
          <cell r="B80" t="str">
            <v>营业外支出</v>
          </cell>
          <cell r="C80" t="str">
            <v>减：营业外支出</v>
          </cell>
          <cell r="D80" t="str">
            <v>PL</v>
          </cell>
        </row>
        <row r="81">
          <cell r="A81" t="str">
            <v>所得税费用</v>
          </cell>
          <cell r="B81" t="str">
            <v>所得税费用</v>
          </cell>
          <cell r="C81" t="str">
            <v>减：所得税</v>
          </cell>
          <cell r="D81" t="str">
            <v>PL</v>
          </cell>
        </row>
        <row r="83">
          <cell r="A83" t="str">
            <v>重复明细</v>
          </cell>
          <cell r="D83" t="str">
            <v>BS</v>
          </cell>
        </row>
        <row r="84">
          <cell r="A84" t="str">
            <v>本年利润抵消明细</v>
          </cell>
          <cell r="D84" t="str">
            <v>PL</v>
          </cell>
        </row>
        <row r="85">
          <cell r="A85" t="str">
            <v>外币报表折算差额</v>
          </cell>
          <cell r="B85" t="str">
            <v>外币报表折算差额</v>
          </cell>
          <cell r="C85" t="str">
            <v>外币报表折算差额</v>
          </cell>
          <cell r="D85" t="str">
            <v>CV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FX"/>
      <sheetName val="History"/>
    </sheetNames>
    <sheetDataSet>
      <sheetData sheetId="0">
        <row r="1">
          <cell r="A1" t="str">
            <v>主体账簿名</v>
          </cell>
          <cell r="B1" t="str">
            <v>公司简称</v>
          </cell>
          <cell r="C1" t="str">
            <v>本位币</v>
          </cell>
        </row>
        <row r="2">
          <cell r="B2" t="str">
            <v>01 生科</v>
          </cell>
          <cell r="C2" t="str">
            <v>RMB</v>
          </cell>
        </row>
        <row r="3">
          <cell r="B3" t="str">
            <v>02 其胜</v>
          </cell>
          <cell r="C3" t="str">
            <v>RMB</v>
          </cell>
        </row>
        <row r="4">
          <cell r="B4" t="str">
            <v>03 建华</v>
          </cell>
          <cell r="C4" t="str">
            <v>RMB</v>
          </cell>
        </row>
        <row r="5">
          <cell r="B5" t="str">
            <v>04 利康瑞</v>
          </cell>
          <cell r="C5" t="str">
            <v>RMB</v>
          </cell>
        </row>
        <row r="6">
          <cell r="A6" t="str">
            <v>昊海生物科技控股有限公司(港币)-港币账簿</v>
          </cell>
          <cell r="B6" t="str">
            <v>05 控股(HK)</v>
          </cell>
          <cell r="C6" t="str">
            <v>HKD</v>
          </cell>
        </row>
        <row r="7">
          <cell r="B7" t="str">
            <v>06 发展</v>
          </cell>
          <cell r="C7" t="str">
            <v>RMB</v>
          </cell>
        </row>
        <row r="8">
          <cell r="B8" t="str">
            <v>08 BVI</v>
          </cell>
          <cell r="C8" t="str">
            <v>GBP</v>
          </cell>
        </row>
        <row r="9">
          <cell r="B9" t="str">
            <v>09 Aaren</v>
          </cell>
          <cell r="C9" t="str">
            <v>USD</v>
          </cell>
        </row>
        <row r="10">
          <cell r="B10" t="str">
            <v>10 新产业</v>
          </cell>
          <cell r="C10" t="str">
            <v>RMB</v>
          </cell>
        </row>
        <row r="11">
          <cell r="B11" t="str">
            <v>11 河南宇宙</v>
          </cell>
          <cell r="C11" t="str">
            <v>RMB</v>
          </cell>
        </row>
        <row r="12">
          <cell r="B12" t="str">
            <v>12 珠海艾格</v>
          </cell>
          <cell r="C12" t="str">
            <v>RMB</v>
          </cell>
        </row>
        <row r="13">
          <cell r="B13" t="str">
            <v>13 Contamac</v>
          </cell>
          <cell r="C13" t="str">
            <v>GBP</v>
          </cell>
        </row>
        <row r="14">
          <cell r="B14" t="str">
            <v>14 海洋集团</v>
          </cell>
          <cell r="C14" t="str">
            <v>USD</v>
          </cell>
        </row>
        <row r="15">
          <cell r="B15" t="str">
            <v>15 青岛华元</v>
          </cell>
          <cell r="C15" t="str">
            <v>RMB</v>
          </cell>
        </row>
        <row r="16">
          <cell r="B16" t="str">
            <v>16 太平洋生物</v>
          </cell>
          <cell r="C16" t="str">
            <v>RMB</v>
          </cell>
        </row>
        <row r="17">
          <cell r="B17" t="str">
            <v>17 太平洋药业</v>
          </cell>
          <cell r="C17" t="str">
            <v>RMB</v>
          </cell>
        </row>
        <row r="18">
          <cell r="B18" t="str">
            <v>18 河南赛美视</v>
          </cell>
          <cell r="C18" t="str">
            <v>RMB</v>
          </cell>
        </row>
        <row r="19">
          <cell r="B19" t="str">
            <v>19 爱晶伦</v>
          </cell>
          <cell r="C19" t="str">
            <v>RMB</v>
          </cell>
        </row>
        <row r="20">
          <cell r="B20" t="str">
            <v>20 艾格视光</v>
          </cell>
          <cell r="C20" t="str">
            <v>RMB</v>
          </cell>
        </row>
        <row r="21">
          <cell r="B21" t="str">
            <v>21 河北鑫视康</v>
          </cell>
          <cell r="C21" t="str">
            <v>RMB</v>
          </cell>
        </row>
        <row r="22">
          <cell r="B22" t="str">
            <v>22 亨泰视觉</v>
          </cell>
          <cell r="C22" t="str">
            <v>RMB</v>
          </cell>
        </row>
      </sheetData>
      <sheetData sheetId="1">
        <row r="1">
          <cell r="F1" t="str">
            <v>汇率标签</v>
          </cell>
          <cell r="G1" t="str">
            <v>适用汇率</v>
          </cell>
        </row>
        <row r="3">
          <cell r="F3" t="str">
            <v>USD/BS</v>
          </cell>
          <cell r="G3">
            <v>6.4600999999999997</v>
          </cell>
        </row>
        <row r="4">
          <cell r="F4" t="str">
            <v>HKD/BS</v>
          </cell>
          <cell r="G4">
            <v>0.83208000000000004</v>
          </cell>
        </row>
        <row r="5">
          <cell r="F5" t="str">
            <v>GBP/BS</v>
          </cell>
          <cell r="G5">
            <v>8.9410000000000007</v>
          </cell>
        </row>
        <row r="10">
          <cell r="F10" t="str">
            <v>USD/PL</v>
          </cell>
          <cell r="G10">
            <v>6.4924999999999997</v>
          </cell>
        </row>
        <row r="11">
          <cell r="F11" t="str">
            <v>HKD/PL</v>
          </cell>
          <cell r="G11">
            <v>0.83686000000000005</v>
          </cell>
        </row>
        <row r="12">
          <cell r="F12" t="str">
            <v>GBP/PL</v>
          </cell>
          <cell r="G12">
            <v>8.9156499999999994</v>
          </cell>
        </row>
      </sheetData>
      <sheetData sheetId="2">
        <row r="1">
          <cell r="A1" t="str">
            <v>唯一识别码</v>
          </cell>
          <cell r="B1" t="str">
            <v>RMB</v>
          </cell>
        </row>
        <row r="2">
          <cell r="A2" t="str">
            <v>05 控股(HK)\40010201\实收资本\法人资本\上海昊海生物科技股份有限公司</v>
          </cell>
          <cell r="B2">
            <v>-130393141.33</v>
          </cell>
        </row>
        <row r="3">
          <cell r="A3" t="str">
            <v>05 控股(HK)\4003\其他综合收益</v>
          </cell>
          <cell r="B3">
            <v>-52328140.099999994</v>
          </cell>
        </row>
        <row r="4">
          <cell r="A4" t="str">
            <v>05 控股(HK)\410498\利润分配\未分配利润</v>
          </cell>
          <cell r="B4">
            <v>-240730882.72279382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3"/>
  <sheetViews>
    <sheetView tabSelected="1" workbookViewId="0">
      <selection activeCell="C33" sqref="C33"/>
    </sheetView>
  </sheetViews>
  <sheetFormatPr defaultRowHeight="14.25"/>
  <cols>
    <col min="1" max="1" width="43" customWidth="1"/>
    <col min="2" max="2" width="11" bestFit="1" customWidth="1"/>
    <col min="3" max="3" width="43" customWidth="1"/>
    <col min="4" max="5" width="11" bestFit="1" customWidth="1"/>
  </cols>
  <sheetData>
    <row r="1" spans="1:44">
      <c r="A1" t="s">
        <v>13</v>
      </c>
      <c r="B1" t="s">
        <v>14</v>
      </c>
      <c r="C1" t="s">
        <v>0</v>
      </c>
      <c r="D1" t="s">
        <v>33</v>
      </c>
      <c r="E1" t="s">
        <v>11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52</v>
      </c>
      <c r="AP1" t="s">
        <v>42</v>
      </c>
      <c r="AQ1" t="s">
        <v>43</v>
      </c>
      <c r="AR1" t="s">
        <v>44</v>
      </c>
    </row>
    <row r="2" spans="1:44">
      <c r="A2" t="s">
        <v>1</v>
      </c>
      <c r="B2" t="str">
        <f t="shared" ref="B2:B9" si="0">LEFT(A2,E2-1)</f>
        <v>123102</v>
      </c>
      <c r="C2" t="s">
        <v>2</v>
      </c>
      <c r="E2">
        <f t="shared" ref="E2:E9" si="1">FIND("\",A2)</f>
        <v>7</v>
      </c>
      <c r="G2" t="s">
        <v>12</v>
      </c>
      <c r="U2" t="e">
        <f>VLOOKUP($A2,[2]Basic!$A:$B,2,0)</f>
        <v>#N/A</v>
      </c>
      <c r="V2" t="str">
        <f t="shared" ref="V2:V33" si="2">TRIM($B2)</f>
        <v>123102</v>
      </c>
      <c r="W2" t="str">
        <f t="shared" ref="W2:W33" si="3">_xlfn.IFNA(AE2,AH2)</f>
        <v>其他应收款坏账准备</v>
      </c>
      <c r="X2" t="str">
        <f>VLOOKUP(W2,[1]科目!$A:$C,2,0)</f>
        <v>其他应收款</v>
      </c>
      <c r="Y2" t="str">
        <f>VLOOKUP(W2,[1]科目!$A:$C,3,0)</f>
        <v>其他应收款</v>
      </c>
      <c r="Z2" t="e">
        <f t="shared" ref="Z2:Z33" si="4">U2&amp;"\"&amp;$C2</f>
        <v>#N/A</v>
      </c>
      <c r="AA2">
        <f t="shared" ref="AA2:AA33" si="5">IF($P2="借",$R2,-$R2)</f>
        <v>0</v>
      </c>
      <c r="AB2">
        <f t="shared" ref="AB2:AB33" si="6">_xlfn.IFNA(IF(AE2="重复明细",0,AO2),AO2)</f>
        <v>0</v>
      </c>
      <c r="AE2" t="str">
        <f>VLOOKUP(V2,科目!$B:$C,2,0)</f>
        <v>其他应收款坏账准备</v>
      </c>
      <c r="AF2" t="e">
        <f t="shared" ref="AF2:AF33" si="7">FIND("\",$C2)</f>
        <v>#VALUE!</v>
      </c>
      <c r="AG2">
        <f t="shared" ref="AG2:AG33" si="8">IFERROR(FIND("\",$C2,AF2+1),1000)</f>
        <v>1000</v>
      </c>
      <c r="AH2" t="e">
        <f t="shared" ref="AH2:AH33" si="9">MID($C2,AF2+1,AG2-AF2-1)</f>
        <v>#VALUE!</v>
      </c>
      <c r="AI2" t="e">
        <f>VLOOKUP(U2,[2]Basic!$B:$C,2,0)</f>
        <v>#N/A</v>
      </c>
      <c r="AJ2" t="str">
        <f>VLOOKUP(W2,[1]科目!$A:$D,4,0)</f>
        <v>BS</v>
      </c>
      <c r="AK2" t="e">
        <f t="shared" ref="AK2:AK33" si="10">AI2&amp;"/"&amp;AJ2</f>
        <v>#N/A</v>
      </c>
      <c r="AL2" t="e">
        <f>VLOOKUP(AK2,[2]FX!$F:$G,2,0)</f>
        <v>#N/A</v>
      </c>
      <c r="AM2" t="e">
        <f t="shared" ref="AM2:AM33" si="11">ROUND(AA2*AL2,2)</f>
        <v>#N/A</v>
      </c>
      <c r="AN2" t="e">
        <f>VLOOKUP(Z2,[2]History!$A:$B,2,0)</f>
        <v>#N/A</v>
      </c>
      <c r="AO2">
        <f t="shared" ref="AO2:AO33" si="12">IFERROR(_xlfn.IFNA(AM2,AN2),0)</f>
        <v>0</v>
      </c>
      <c r="AP2" t="e">
        <f t="shared" ref="AP2:AP33" si="13">FIND("]",AO2)</f>
        <v>#VALUE!</v>
      </c>
      <c r="AQ2" t="e">
        <f t="shared" ref="AQ2:AQ33" si="14">FIND("#",AO2)</f>
        <v>#VALUE!</v>
      </c>
      <c r="AR2" t="e">
        <f t="shared" ref="AR2:AR33" si="15">FIND("#",AO2,AQ2+1)</f>
        <v>#VALUE!</v>
      </c>
    </row>
    <row r="3" spans="1:44">
      <c r="A3" t="s">
        <v>3</v>
      </c>
      <c r="B3" t="str">
        <f t="shared" si="0"/>
        <v>600100</v>
      </c>
      <c r="C3" t="s">
        <v>10</v>
      </c>
      <c r="E3">
        <f t="shared" si="1"/>
        <v>7</v>
      </c>
      <c r="U3" t="e">
        <f>VLOOKUP($A3,[2]Basic!$A:$B,2,0)</f>
        <v>#N/A</v>
      </c>
      <c r="V3" t="str">
        <f t="shared" si="2"/>
        <v>600100</v>
      </c>
      <c r="W3" t="str">
        <f t="shared" si="3"/>
        <v>本年利润抵消明细</v>
      </c>
      <c r="X3">
        <f>VLOOKUP(W3,[1]科目!$A:$C,2,0)</f>
        <v>0</v>
      </c>
      <c r="Y3">
        <f>VLOOKUP(W3,[1]科目!$A:$C,3,0)</f>
        <v>0</v>
      </c>
      <c r="Z3" t="e">
        <f t="shared" si="4"/>
        <v>#N/A</v>
      </c>
      <c r="AA3">
        <f t="shared" si="5"/>
        <v>0</v>
      </c>
      <c r="AB3">
        <f t="shared" si="6"/>
        <v>0</v>
      </c>
      <c r="AE3" t="str">
        <f>VLOOKUP(V3,科目!$B:$C,2,0)</f>
        <v>本年利润抵消明细</v>
      </c>
      <c r="AF3" t="e">
        <f t="shared" si="7"/>
        <v>#VALUE!</v>
      </c>
      <c r="AG3">
        <f t="shared" si="8"/>
        <v>1000</v>
      </c>
      <c r="AH3" t="e">
        <f t="shared" si="9"/>
        <v>#VALUE!</v>
      </c>
      <c r="AI3" t="e">
        <f>VLOOKUP(U3,[2]Basic!$B:$C,2,0)</f>
        <v>#N/A</v>
      </c>
      <c r="AJ3" t="str">
        <f>VLOOKUP(W3,[1]科目!$A:$D,4,0)</f>
        <v>PL</v>
      </c>
      <c r="AK3" t="e">
        <f t="shared" si="10"/>
        <v>#N/A</v>
      </c>
      <c r="AL3" t="e">
        <f>VLOOKUP(AK3,[2]FX!$F:$G,2,0)</f>
        <v>#N/A</v>
      </c>
      <c r="AM3" t="e">
        <f t="shared" si="11"/>
        <v>#N/A</v>
      </c>
      <c r="AN3" t="e">
        <f>VLOOKUP(Z3,[2]History!$A:$B,2,0)</f>
        <v>#N/A</v>
      </c>
      <c r="AO3">
        <f t="shared" si="12"/>
        <v>0</v>
      </c>
      <c r="AP3" t="e">
        <f t="shared" si="13"/>
        <v>#VALUE!</v>
      </c>
      <c r="AQ3" t="e">
        <f t="shared" si="14"/>
        <v>#VALUE!</v>
      </c>
      <c r="AR3" t="e">
        <f t="shared" si="15"/>
        <v>#VALUE!</v>
      </c>
    </row>
    <row r="4" spans="1:44">
      <c r="A4" t="s">
        <v>4</v>
      </c>
      <c r="B4" t="str">
        <f t="shared" si="0"/>
        <v>611100</v>
      </c>
      <c r="C4" t="s">
        <v>10</v>
      </c>
      <c r="E4">
        <f t="shared" si="1"/>
        <v>7</v>
      </c>
      <c r="U4" t="e">
        <f>VLOOKUP($A4,[2]Basic!$A:$B,2,0)</f>
        <v>#N/A</v>
      </c>
      <c r="V4" t="str">
        <f t="shared" si="2"/>
        <v>611100</v>
      </c>
      <c r="W4" t="str">
        <f t="shared" si="3"/>
        <v>本年利润抵消明细</v>
      </c>
      <c r="X4">
        <f>VLOOKUP(W4,[1]科目!$A:$C,2,0)</f>
        <v>0</v>
      </c>
      <c r="Y4">
        <f>VLOOKUP(W4,[1]科目!$A:$C,3,0)</f>
        <v>0</v>
      </c>
      <c r="Z4" t="e">
        <f t="shared" si="4"/>
        <v>#N/A</v>
      </c>
      <c r="AA4">
        <f t="shared" si="5"/>
        <v>0</v>
      </c>
      <c r="AB4">
        <f t="shared" si="6"/>
        <v>0</v>
      </c>
      <c r="AE4" t="str">
        <f>VLOOKUP(V4,科目!$B:$C,2,0)</f>
        <v>本年利润抵消明细</v>
      </c>
      <c r="AF4" t="e">
        <f t="shared" si="7"/>
        <v>#VALUE!</v>
      </c>
      <c r="AG4">
        <f t="shared" si="8"/>
        <v>1000</v>
      </c>
      <c r="AH4" t="e">
        <f t="shared" si="9"/>
        <v>#VALUE!</v>
      </c>
      <c r="AI4" t="e">
        <f>VLOOKUP(U4,[2]Basic!$B:$C,2,0)</f>
        <v>#N/A</v>
      </c>
      <c r="AJ4" t="str">
        <f>VLOOKUP(W4,[1]科目!$A:$D,4,0)</f>
        <v>PL</v>
      </c>
      <c r="AK4" t="e">
        <f t="shared" si="10"/>
        <v>#N/A</v>
      </c>
      <c r="AL4" t="e">
        <f>VLOOKUP(AK4,[2]FX!$F:$G,2,0)</f>
        <v>#N/A</v>
      </c>
      <c r="AM4" t="e">
        <f t="shared" si="11"/>
        <v>#N/A</v>
      </c>
      <c r="AN4" t="e">
        <f>VLOOKUP(Z4,[2]History!$A:$B,2,0)</f>
        <v>#N/A</v>
      </c>
      <c r="AO4">
        <f t="shared" si="12"/>
        <v>0</v>
      </c>
      <c r="AP4" t="e">
        <f t="shared" si="13"/>
        <v>#VALUE!</v>
      </c>
      <c r="AQ4" t="e">
        <f t="shared" si="14"/>
        <v>#VALUE!</v>
      </c>
      <c r="AR4" t="e">
        <f t="shared" si="15"/>
        <v>#VALUE!</v>
      </c>
    </row>
    <row r="5" spans="1:44">
      <c r="A5" t="s">
        <v>5</v>
      </c>
      <c r="B5" t="str">
        <f t="shared" si="0"/>
        <v>640100</v>
      </c>
      <c r="C5" t="s">
        <v>10</v>
      </c>
      <c r="E5">
        <f t="shared" si="1"/>
        <v>7</v>
      </c>
      <c r="U5" t="e">
        <f>VLOOKUP($A5,[2]Basic!$A:$B,2,0)</f>
        <v>#N/A</v>
      </c>
      <c r="V5" t="str">
        <f t="shared" si="2"/>
        <v>640100</v>
      </c>
      <c r="W5" t="str">
        <f t="shared" si="3"/>
        <v>本年利润抵消明细</v>
      </c>
      <c r="X5">
        <f>VLOOKUP(W5,[1]科目!$A:$C,2,0)</f>
        <v>0</v>
      </c>
      <c r="Y5">
        <f>VLOOKUP(W5,[1]科目!$A:$C,3,0)</f>
        <v>0</v>
      </c>
      <c r="Z5" t="e">
        <f t="shared" si="4"/>
        <v>#N/A</v>
      </c>
      <c r="AA5">
        <f t="shared" si="5"/>
        <v>0</v>
      </c>
      <c r="AB5">
        <f t="shared" si="6"/>
        <v>0</v>
      </c>
      <c r="AE5" t="str">
        <f>VLOOKUP(V5,科目!$B:$C,2,0)</f>
        <v>本年利润抵消明细</v>
      </c>
      <c r="AF5" t="e">
        <f t="shared" si="7"/>
        <v>#VALUE!</v>
      </c>
      <c r="AG5">
        <f t="shared" si="8"/>
        <v>1000</v>
      </c>
      <c r="AH5" t="e">
        <f t="shared" si="9"/>
        <v>#VALUE!</v>
      </c>
      <c r="AI5" t="e">
        <f>VLOOKUP(U5,[2]Basic!$B:$C,2,0)</f>
        <v>#N/A</v>
      </c>
      <c r="AJ5" t="str">
        <f>VLOOKUP(W5,[1]科目!$A:$D,4,0)</f>
        <v>PL</v>
      </c>
      <c r="AK5" t="e">
        <f t="shared" si="10"/>
        <v>#N/A</v>
      </c>
      <c r="AL5" t="e">
        <f>VLOOKUP(AK5,[2]FX!$F:$G,2,0)</f>
        <v>#N/A</v>
      </c>
      <c r="AM5" t="e">
        <f t="shared" si="11"/>
        <v>#N/A</v>
      </c>
      <c r="AN5" t="e">
        <f>VLOOKUP(Z5,[2]History!$A:$B,2,0)</f>
        <v>#N/A</v>
      </c>
      <c r="AO5">
        <f t="shared" si="12"/>
        <v>0</v>
      </c>
      <c r="AP5" t="e">
        <f t="shared" si="13"/>
        <v>#VALUE!</v>
      </c>
      <c r="AQ5" t="e">
        <f t="shared" si="14"/>
        <v>#VALUE!</v>
      </c>
      <c r="AR5" t="e">
        <f t="shared" si="15"/>
        <v>#VALUE!</v>
      </c>
    </row>
    <row r="6" spans="1:44">
      <c r="A6" t="s">
        <v>6</v>
      </c>
      <c r="B6" t="str">
        <f t="shared" si="0"/>
        <v>640300</v>
      </c>
      <c r="C6" t="s">
        <v>10</v>
      </c>
      <c r="E6">
        <f t="shared" si="1"/>
        <v>7</v>
      </c>
      <c r="U6" t="e">
        <f>VLOOKUP($A6,[2]Basic!$A:$B,2,0)</f>
        <v>#N/A</v>
      </c>
      <c r="V6" t="str">
        <f t="shared" si="2"/>
        <v>640300</v>
      </c>
      <c r="W6" t="str">
        <f t="shared" si="3"/>
        <v>本年利润抵消明细</v>
      </c>
      <c r="X6">
        <f>VLOOKUP(W6,[1]科目!$A:$C,2,0)</f>
        <v>0</v>
      </c>
      <c r="Y6">
        <f>VLOOKUP(W6,[1]科目!$A:$C,3,0)</f>
        <v>0</v>
      </c>
      <c r="Z6" t="e">
        <f t="shared" si="4"/>
        <v>#N/A</v>
      </c>
      <c r="AA6">
        <f t="shared" si="5"/>
        <v>0</v>
      </c>
      <c r="AB6">
        <f t="shared" si="6"/>
        <v>0</v>
      </c>
      <c r="AE6" t="str">
        <f>VLOOKUP(V6,科目!$B:$C,2,0)</f>
        <v>本年利润抵消明细</v>
      </c>
      <c r="AF6" t="e">
        <f t="shared" si="7"/>
        <v>#VALUE!</v>
      </c>
      <c r="AG6">
        <f t="shared" si="8"/>
        <v>1000</v>
      </c>
      <c r="AH6" t="e">
        <f t="shared" si="9"/>
        <v>#VALUE!</v>
      </c>
      <c r="AI6" t="e">
        <f>VLOOKUP(U6,[2]Basic!$B:$C,2,0)</f>
        <v>#N/A</v>
      </c>
      <c r="AJ6" t="str">
        <f>VLOOKUP(W6,[1]科目!$A:$D,4,0)</f>
        <v>PL</v>
      </c>
      <c r="AK6" t="e">
        <f t="shared" si="10"/>
        <v>#N/A</v>
      </c>
      <c r="AL6" t="e">
        <f>VLOOKUP(AK6,[2]FX!$F:$G,2,0)</f>
        <v>#N/A</v>
      </c>
      <c r="AM6" t="e">
        <f t="shared" si="11"/>
        <v>#N/A</v>
      </c>
      <c r="AN6" t="e">
        <f>VLOOKUP(Z6,[2]History!$A:$B,2,0)</f>
        <v>#N/A</v>
      </c>
      <c r="AO6">
        <f t="shared" si="12"/>
        <v>0</v>
      </c>
      <c r="AP6" t="e">
        <f t="shared" si="13"/>
        <v>#VALUE!</v>
      </c>
      <c r="AQ6" t="e">
        <f t="shared" si="14"/>
        <v>#VALUE!</v>
      </c>
      <c r="AR6" t="e">
        <f t="shared" si="15"/>
        <v>#VALUE!</v>
      </c>
    </row>
    <row r="7" spans="1:44">
      <c r="A7" t="s">
        <v>7</v>
      </c>
      <c r="B7" t="str">
        <f t="shared" si="0"/>
        <v>660100</v>
      </c>
      <c r="C7" t="s">
        <v>10</v>
      </c>
      <c r="E7">
        <f t="shared" si="1"/>
        <v>7</v>
      </c>
      <c r="U7" t="e">
        <f>VLOOKUP($A7,[2]Basic!$A:$B,2,0)</f>
        <v>#N/A</v>
      </c>
      <c r="V7" t="str">
        <f t="shared" si="2"/>
        <v>660100</v>
      </c>
      <c r="W7" t="str">
        <f t="shared" si="3"/>
        <v>本年利润抵消明细</v>
      </c>
      <c r="X7">
        <f>VLOOKUP(W7,[1]科目!$A:$C,2,0)</f>
        <v>0</v>
      </c>
      <c r="Y7">
        <f>VLOOKUP(W7,[1]科目!$A:$C,3,0)</f>
        <v>0</v>
      </c>
      <c r="Z7" t="e">
        <f t="shared" si="4"/>
        <v>#N/A</v>
      </c>
      <c r="AA7">
        <f t="shared" si="5"/>
        <v>0</v>
      </c>
      <c r="AB7">
        <f t="shared" si="6"/>
        <v>0</v>
      </c>
      <c r="AE7" t="str">
        <f>VLOOKUP(V7,科目!$B:$C,2,0)</f>
        <v>本年利润抵消明细</v>
      </c>
      <c r="AF7" t="e">
        <f t="shared" si="7"/>
        <v>#VALUE!</v>
      </c>
      <c r="AG7">
        <f t="shared" si="8"/>
        <v>1000</v>
      </c>
      <c r="AH7" t="e">
        <f t="shared" si="9"/>
        <v>#VALUE!</v>
      </c>
      <c r="AI7" t="e">
        <f>VLOOKUP(U7,[2]Basic!$B:$C,2,0)</f>
        <v>#N/A</v>
      </c>
      <c r="AJ7" t="str">
        <f>VLOOKUP(W7,[1]科目!$A:$D,4,0)</f>
        <v>PL</v>
      </c>
      <c r="AK7" t="e">
        <f t="shared" si="10"/>
        <v>#N/A</v>
      </c>
      <c r="AL7" t="e">
        <f>VLOOKUP(AK7,[2]FX!$F:$G,2,0)</f>
        <v>#N/A</v>
      </c>
      <c r="AM7" t="e">
        <f t="shared" si="11"/>
        <v>#N/A</v>
      </c>
      <c r="AN7" t="e">
        <f>VLOOKUP(Z7,[2]History!$A:$B,2,0)</f>
        <v>#N/A</v>
      </c>
      <c r="AO7">
        <f t="shared" si="12"/>
        <v>0</v>
      </c>
      <c r="AP7" t="e">
        <f t="shared" si="13"/>
        <v>#VALUE!</v>
      </c>
      <c r="AQ7" t="e">
        <f t="shared" si="14"/>
        <v>#VALUE!</v>
      </c>
      <c r="AR7" t="e">
        <f t="shared" si="15"/>
        <v>#VALUE!</v>
      </c>
    </row>
    <row r="8" spans="1:44">
      <c r="A8" t="s">
        <v>8</v>
      </c>
      <c r="B8" t="str">
        <f t="shared" si="0"/>
        <v>660200</v>
      </c>
      <c r="C8" t="s">
        <v>10</v>
      </c>
      <c r="E8">
        <f t="shared" si="1"/>
        <v>7</v>
      </c>
      <c r="U8" t="e">
        <f>VLOOKUP($A8,[2]Basic!$A:$B,2,0)</f>
        <v>#N/A</v>
      </c>
      <c r="V8" t="str">
        <f t="shared" si="2"/>
        <v>660200</v>
      </c>
      <c r="W8" t="str">
        <f t="shared" si="3"/>
        <v>本年利润抵消明细</v>
      </c>
      <c r="X8">
        <f>VLOOKUP(W8,[1]科目!$A:$C,2,0)</f>
        <v>0</v>
      </c>
      <c r="Y8">
        <f>VLOOKUP(W8,[1]科目!$A:$C,3,0)</f>
        <v>0</v>
      </c>
      <c r="Z8" t="e">
        <f t="shared" si="4"/>
        <v>#N/A</v>
      </c>
      <c r="AA8">
        <f t="shared" si="5"/>
        <v>0</v>
      </c>
      <c r="AB8">
        <f t="shared" si="6"/>
        <v>0</v>
      </c>
      <c r="AE8" t="str">
        <f>VLOOKUP(V8,科目!$B:$C,2,0)</f>
        <v>本年利润抵消明细</v>
      </c>
      <c r="AF8" t="e">
        <f t="shared" si="7"/>
        <v>#VALUE!</v>
      </c>
      <c r="AG8">
        <f t="shared" si="8"/>
        <v>1000</v>
      </c>
      <c r="AH8" t="e">
        <f t="shared" si="9"/>
        <v>#VALUE!</v>
      </c>
      <c r="AI8" t="e">
        <f>VLOOKUP(U8,[2]Basic!$B:$C,2,0)</f>
        <v>#N/A</v>
      </c>
      <c r="AJ8" t="str">
        <f>VLOOKUP(W8,[1]科目!$A:$D,4,0)</f>
        <v>PL</v>
      </c>
      <c r="AK8" t="e">
        <f t="shared" si="10"/>
        <v>#N/A</v>
      </c>
      <c r="AL8" t="e">
        <f>VLOOKUP(AK8,[2]FX!$F:$G,2,0)</f>
        <v>#N/A</v>
      </c>
      <c r="AM8" t="e">
        <f t="shared" si="11"/>
        <v>#N/A</v>
      </c>
      <c r="AN8" t="e">
        <f>VLOOKUP(Z8,[2]History!$A:$B,2,0)</f>
        <v>#N/A</v>
      </c>
      <c r="AO8">
        <f t="shared" si="12"/>
        <v>0</v>
      </c>
      <c r="AP8" t="e">
        <f t="shared" si="13"/>
        <v>#VALUE!</v>
      </c>
      <c r="AQ8" t="e">
        <f t="shared" si="14"/>
        <v>#VALUE!</v>
      </c>
      <c r="AR8" t="e">
        <f t="shared" si="15"/>
        <v>#VALUE!</v>
      </c>
    </row>
    <row r="9" spans="1:44">
      <c r="A9" t="s">
        <v>9</v>
      </c>
      <c r="B9" t="str">
        <f t="shared" si="0"/>
        <v>660300</v>
      </c>
      <c r="C9" t="s">
        <v>10</v>
      </c>
      <c r="E9">
        <f t="shared" si="1"/>
        <v>7</v>
      </c>
      <c r="U9" t="e">
        <f>VLOOKUP($A9,[2]Basic!$A:$B,2,0)</f>
        <v>#N/A</v>
      </c>
      <c r="V9" t="str">
        <f t="shared" si="2"/>
        <v>660300</v>
      </c>
      <c r="W9" t="str">
        <f t="shared" si="3"/>
        <v>本年利润抵消明细</v>
      </c>
      <c r="X9">
        <f>VLOOKUP(W9,[1]科目!$A:$C,2,0)</f>
        <v>0</v>
      </c>
      <c r="Y9">
        <f>VLOOKUP(W9,[1]科目!$A:$C,3,0)</f>
        <v>0</v>
      </c>
      <c r="Z9" t="e">
        <f t="shared" si="4"/>
        <v>#N/A</v>
      </c>
      <c r="AA9">
        <f t="shared" si="5"/>
        <v>0</v>
      </c>
      <c r="AB9">
        <f t="shared" si="6"/>
        <v>0</v>
      </c>
      <c r="AE9" t="str">
        <f>VLOOKUP(V9,科目!$B:$C,2,0)</f>
        <v>本年利润抵消明细</v>
      </c>
      <c r="AF9" t="e">
        <f t="shared" si="7"/>
        <v>#VALUE!</v>
      </c>
      <c r="AG9">
        <f t="shared" si="8"/>
        <v>1000</v>
      </c>
      <c r="AH9" t="e">
        <f t="shared" si="9"/>
        <v>#VALUE!</v>
      </c>
      <c r="AI9" t="e">
        <f>VLOOKUP(U9,[2]Basic!$B:$C,2,0)</f>
        <v>#N/A</v>
      </c>
      <c r="AJ9" t="str">
        <f>VLOOKUP(W9,[1]科目!$A:$D,4,0)</f>
        <v>PL</v>
      </c>
      <c r="AK9" t="e">
        <f t="shared" si="10"/>
        <v>#N/A</v>
      </c>
      <c r="AL9" t="e">
        <f>VLOOKUP(AK9,[2]FX!$F:$G,2,0)</f>
        <v>#N/A</v>
      </c>
      <c r="AM9" t="e">
        <f t="shared" si="11"/>
        <v>#N/A</v>
      </c>
      <c r="AN9" t="e">
        <f>VLOOKUP(Z9,[2]History!$A:$B,2,0)</f>
        <v>#N/A</v>
      </c>
      <c r="AO9">
        <f t="shared" si="12"/>
        <v>0</v>
      </c>
      <c r="AP9" t="e">
        <f t="shared" si="13"/>
        <v>#VALUE!</v>
      </c>
      <c r="AQ9" t="e">
        <f t="shared" si="14"/>
        <v>#VALUE!</v>
      </c>
      <c r="AR9" t="e">
        <f t="shared" si="15"/>
        <v>#VALUE!</v>
      </c>
    </row>
    <row r="10" spans="1:44">
      <c r="U10" t="e">
        <f>VLOOKUP($A10,[2]Basic!$A:$B,2,0)</f>
        <v>#N/A</v>
      </c>
      <c r="V10" t="str">
        <f t="shared" si="2"/>
        <v/>
      </c>
      <c r="W10" t="e">
        <f t="shared" si="3"/>
        <v>#VALUE!</v>
      </c>
      <c r="X10" t="e">
        <f>VLOOKUP(W10,[1]科目!$A:$C,2,0)</f>
        <v>#VALUE!</v>
      </c>
      <c r="Y10" t="e">
        <f>VLOOKUP(W10,[1]科目!$A:$C,3,0)</f>
        <v>#VALUE!</v>
      </c>
      <c r="Z10" t="e">
        <f t="shared" si="4"/>
        <v>#N/A</v>
      </c>
      <c r="AA10">
        <f t="shared" si="5"/>
        <v>0</v>
      </c>
      <c r="AB10">
        <f t="shared" si="6"/>
        <v>0</v>
      </c>
      <c r="AE10" t="e">
        <f>VLOOKUP(V10,科目!$B:$C,2,0)</f>
        <v>#N/A</v>
      </c>
      <c r="AF10" t="e">
        <f t="shared" si="7"/>
        <v>#VALUE!</v>
      </c>
      <c r="AG10">
        <f t="shared" si="8"/>
        <v>1000</v>
      </c>
      <c r="AH10" t="e">
        <f t="shared" si="9"/>
        <v>#VALUE!</v>
      </c>
      <c r="AI10" t="e">
        <f>VLOOKUP(U10,[2]Basic!$B:$C,2,0)</f>
        <v>#N/A</v>
      </c>
      <c r="AJ10" t="e">
        <f>VLOOKUP(W10,[1]科目!$A:$D,4,0)</f>
        <v>#VALUE!</v>
      </c>
      <c r="AK10" t="e">
        <f t="shared" si="10"/>
        <v>#N/A</v>
      </c>
      <c r="AL10" t="e">
        <f>VLOOKUP(AK10,[2]FX!$F:$G,2,0)</f>
        <v>#N/A</v>
      </c>
      <c r="AM10" t="e">
        <f t="shared" si="11"/>
        <v>#N/A</v>
      </c>
      <c r="AN10" t="e">
        <f>VLOOKUP(Z10,[2]History!$A:$B,2,0)</f>
        <v>#N/A</v>
      </c>
      <c r="AO10">
        <f t="shared" si="12"/>
        <v>0</v>
      </c>
      <c r="AP10" t="e">
        <f t="shared" si="13"/>
        <v>#VALUE!</v>
      </c>
      <c r="AQ10" t="e">
        <f t="shared" si="14"/>
        <v>#VALUE!</v>
      </c>
      <c r="AR10" t="e">
        <f t="shared" si="15"/>
        <v>#VALUE!</v>
      </c>
    </row>
    <row r="11" spans="1:44">
      <c r="B11" s="1" t="s">
        <v>34</v>
      </c>
      <c r="C11" t="s">
        <v>35</v>
      </c>
      <c r="U11" t="e">
        <f>VLOOKUP($A11,[2]Basic!$A:$B,2,0)</f>
        <v>#N/A</v>
      </c>
      <c r="V11" t="str">
        <f t="shared" si="2"/>
        <v>9999</v>
      </c>
      <c r="W11" t="str">
        <f t="shared" si="3"/>
        <v>外币报表折算差额</v>
      </c>
      <c r="X11" t="str">
        <f>VLOOKUP(W11,[1]科目!$A:$C,2,0)</f>
        <v>外币报表折算差额</v>
      </c>
      <c r="Y11" t="str">
        <f>VLOOKUP(W11,[1]科目!$A:$C,3,0)</f>
        <v>外币报表折算差额</v>
      </c>
      <c r="Z11" t="e">
        <f t="shared" si="4"/>
        <v>#N/A</v>
      </c>
      <c r="AA11">
        <f t="shared" si="5"/>
        <v>0</v>
      </c>
      <c r="AB11">
        <f t="shared" si="6"/>
        <v>0</v>
      </c>
      <c r="AE11" t="str">
        <f>VLOOKUP(V11,科目!$B:$C,2,0)</f>
        <v>外币报表折算差额</v>
      </c>
      <c r="AF11" t="e">
        <f t="shared" si="7"/>
        <v>#VALUE!</v>
      </c>
      <c r="AG11">
        <f t="shared" si="8"/>
        <v>1000</v>
      </c>
      <c r="AH11" t="e">
        <f t="shared" si="9"/>
        <v>#VALUE!</v>
      </c>
      <c r="AI11" t="e">
        <f>VLOOKUP(U11,[2]Basic!$B:$C,2,0)</f>
        <v>#N/A</v>
      </c>
      <c r="AJ11" t="str">
        <f>VLOOKUP(W11,[1]科目!$A:$D,4,0)</f>
        <v>CV</v>
      </c>
      <c r="AK11" t="e">
        <f t="shared" si="10"/>
        <v>#N/A</v>
      </c>
      <c r="AL11" t="e">
        <f>VLOOKUP(AK11,[2]FX!$F:$G,2,0)</f>
        <v>#N/A</v>
      </c>
      <c r="AM11" t="e">
        <f t="shared" si="11"/>
        <v>#N/A</v>
      </c>
      <c r="AN11" t="e">
        <f>VLOOKUP(Z11,[2]History!$A:$B,2,0)</f>
        <v>#N/A</v>
      </c>
      <c r="AO11">
        <f t="shared" si="12"/>
        <v>0</v>
      </c>
      <c r="AP11" t="e">
        <f t="shared" si="13"/>
        <v>#VALUE!</v>
      </c>
      <c r="AQ11" t="e">
        <f t="shared" si="14"/>
        <v>#VALUE!</v>
      </c>
      <c r="AR11" t="e">
        <f t="shared" si="15"/>
        <v>#VALUE!</v>
      </c>
    </row>
    <row r="12" spans="1:44">
      <c r="U12" t="e">
        <f>VLOOKUP($A12,[2]Basic!$A:$B,2,0)</f>
        <v>#N/A</v>
      </c>
      <c r="V12" t="str">
        <f t="shared" si="2"/>
        <v/>
      </c>
      <c r="W12" t="e">
        <f t="shared" si="3"/>
        <v>#VALUE!</v>
      </c>
      <c r="X12" t="e">
        <f>VLOOKUP(W12,[1]科目!$A:$C,2,0)</f>
        <v>#VALUE!</v>
      </c>
      <c r="Y12" t="e">
        <f>VLOOKUP(W12,[1]科目!$A:$C,3,0)</f>
        <v>#VALUE!</v>
      </c>
      <c r="Z12" t="e">
        <f t="shared" si="4"/>
        <v>#N/A</v>
      </c>
      <c r="AA12">
        <f t="shared" si="5"/>
        <v>0</v>
      </c>
      <c r="AB12">
        <f t="shared" si="6"/>
        <v>0</v>
      </c>
      <c r="AE12" t="e">
        <f>VLOOKUP(V12,科目!$B:$C,2,0)</f>
        <v>#N/A</v>
      </c>
      <c r="AF12" t="e">
        <f t="shared" si="7"/>
        <v>#VALUE!</v>
      </c>
      <c r="AG12">
        <f t="shared" si="8"/>
        <v>1000</v>
      </c>
      <c r="AH12" t="e">
        <f t="shared" si="9"/>
        <v>#VALUE!</v>
      </c>
      <c r="AI12" t="e">
        <f>VLOOKUP(U12,[2]Basic!$B:$C,2,0)</f>
        <v>#N/A</v>
      </c>
      <c r="AJ12" t="e">
        <f>VLOOKUP(W12,[1]科目!$A:$D,4,0)</f>
        <v>#VALUE!</v>
      </c>
      <c r="AK12" t="e">
        <f t="shared" si="10"/>
        <v>#N/A</v>
      </c>
      <c r="AL12" t="e">
        <f>VLOOKUP(AK12,[2]FX!$F:$G,2,0)</f>
        <v>#N/A</v>
      </c>
      <c r="AM12" t="e">
        <f t="shared" si="11"/>
        <v>#N/A</v>
      </c>
      <c r="AN12" t="e">
        <f>VLOOKUP(Z12,[2]History!$A:$B,2,0)</f>
        <v>#N/A</v>
      </c>
      <c r="AO12">
        <f t="shared" si="12"/>
        <v>0</v>
      </c>
      <c r="AP12" t="e">
        <f t="shared" si="13"/>
        <v>#VALUE!</v>
      </c>
      <c r="AQ12" t="e">
        <f t="shared" si="14"/>
        <v>#VALUE!</v>
      </c>
      <c r="AR12" t="e">
        <f t="shared" si="15"/>
        <v>#VALUE!</v>
      </c>
    </row>
    <row r="13" spans="1:44">
      <c r="B13" s="1" t="s">
        <v>15</v>
      </c>
      <c r="C13" t="s">
        <v>32</v>
      </c>
      <c r="D13" t="s">
        <v>29</v>
      </c>
      <c r="U13" t="e">
        <f>VLOOKUP($A13,[2]Basic!$A:$B,2,0)</f>
        <v>#N/A</v>
      </c>
      <c r="V13" t="str">
        <f t="shared" si="2"/>
        <v>122101</v>
      </c>
      <c r="W13" t="str">
        <f t="shared" si="3"/>
        <v>重复明细</v>
      </c>
      <c r="X13">
        <f>VLOOKUP(W13,[1]科目!$A:$C,2,0)</f>
        <v>0</v>
      </c>
      <c r="Y13">
        <f>VLOOKUP(W13,[1]科目!$A:$C,3,0)</f>
        <v>0</v>
      </c>
      <c r="Z13" t="e">
        <f t="shared" si="4"/>
        <v>#N/A</v>
      </c>
      <c r="AA13">
        <f t="shared" si="5"/>
        <v>0</v>
      </c>
      <c r="AB13">
        <f t="shared" si="6"/>
        <v>0</v>
      </c>
      <c r="AE13" t="str">
        <f>VLOOKUP(V13,科目!$B:$C,2,0)</f>
        <v>重复明细</v>
      </c>
      <c r="AF13" t="e">
        <f t="shared" si="7"/>
        <v>#VALUE!</v>
      </c>
      <c r="AG13">
        <f t="shared" si="8"/>
        <v>1000</v>
      </c>
      <c r="AH13" t="e">
        <f t="shared" si="9"/>
        <v>#VALUE!</v>
      </c>
      <c r="AI13" t="e">
        <f>VLOOKUP(U13,[2]Basic!$B:$C,2,0)</f>
        <v>#N/A</v>
      </c>
      <c r="AJ13" t="str">
        <f>VLOOKUP(W13,[1]科目!$A:$D,4,0)</f>
        <v>BS</v>
      </c>
      <c r="AK13" t="e">
        <f t="shared" si="10"/>
        <v>#N/A</v>
      </c>
      <c r="AL13" t="e">
        <f>VLOOKUP(AK13,[2]FX!$F:$G,2,0)</f>
        <v>#N/A</v>
      </c>
      <c r="AM13" t="e">
        <f t="shared" si="11"/>
        <v>#N/A</v>
      </c>
      <c r="AN13" t="e">
        <f>VLOOKUP(Z13,[2]History!$A:$B,2,0)</f>
        <v>#N/A</v>
      </c>
      <c r="AO13">
        <f t="shared" si="12"/>
        <v>0</v>
      </c>
      <c r="AP13" t="e">
        <f t="shared" si="13"/>
        <v>#VALUE!</v>
      </c>
      <c r="AQ13" t="e">
        <f t="shared" si="14"/>
        <v>#VALUE!</v>
      </c>
      <c r="AR13" t="e">
        <f t="shared" si="15"/>
        <v>#VALUE!</v>
      </c>
    </row>
    <row r="14" spans="1:44">
      <c r="B14" s="1" t="s">
        <v>16</v>
      </c>
      <c r="C14" t="s">
        <v>32</v>
      </c>
      <c r="D14" t="s">
        <v>29</v>
      </c>
      <c r="U14" t="e">
        <f>VLOOKUP($A14,[2]Basic!$A:$B,2,0)</f>
        <v>#N/A</v>
      </c>
      <c r="V14" t="str">
        <f t="shared" si="2"/>
        <v>122102</v>
      </c>
      <c r="W14" t="str">
        <f t="shared" si="3"/>
        <v>重复明细</v>
      </c>
      <c r="X14">
        <f>VLOOKUP(W14,[1]科目!$A:$C,2,0)</f>
        <v>0</v>
      </c>
      <c r="Y14">
        <f>VLOOKUP(W14,[1]科目!$A:$C,3,0)</f>
        <v>0</v>
      </c>
      <c r="Z14" t="e">
        <f t="shared" si="4"/>
        <v>#N/A</v>
      </c>
      <c r="AA14">
        <f t="shared" si="5"/>
        <v>0</v>
      </c>
      <c r="AB14">
        <f t="shared" si="6"/>
        <v>0</v>
      </c>
      <c r="AE14" t="str">
        <f>VLOOKUP(V14,科目!$B:$C,2,0)</f>
        <v>重复明细</v>
      </c>
      <c r="AF14" t="e">
        <f t="shared" si="7"/>
        <v>#VALUE!</v>
      </c>
      <c r="AG14">
        <f t="shared" si="8"/>
        <v>1000</v>
      </c>
      <c r="AH14" t="e">
        <f t="shared" si="9"/>
        <v>#VALUE!</v>
      </c>
      <c r="AI14" t="e">
        <f>VLOOKUP(U14,[2]Basic!$B:$C,2,0)</f>
        <v>#N/A</v>
      </c>
      <c r="AJ14" t="str">
        <f>VLOOKUP(W14,[1]科目!$A:$D,4,0)</f>
        <v>BS</v>
      </c>
      <c r="AK14" t="e">
        <f t="shared" si="10"/>
        <v>#N/A</v>
      </c>
      <c r="AL14" t="e">
        <f>VLOOKUP(AK14,[2]FX!$F:$G,2,0)</f>
        <v>#N/A</v>
      </c>
      <c r="AM14" t="e">
        <f t="shared" si="11"/>
        <v>#N/A</v>
      </c>
      <c r="AN14" t="e">
        <f>VLOOKUP(Z14,[2]History!$A:$B,2,0)</f>
        <v>#N/A</v>
      </c>
      <c r="AO14">
        <f t="shared" si="12"/>
        <v>0</v>
      </c>
      <c r="AP14" t="e">
        <f t="shared" si="13"/>
        <v>#VALUE!</v>
      </c>
      <c r="AQ14" t="e">
        <f t="shared" si="14"/>
        <v>#VALUE!</v>
      </c>
      <c r="AR14" t="e">
        <f t="shared" si="15"/>
        <v>#VALUE!</v>
      </c>
    </row>
    <row r="15" spans="1:44">
      <c r="B15" s="1" t="s">
        <v>17</v>
      </c>
      <c r="C15" t="s">
        <v>32</v>
      </c>
      <c r="D15" t="s">
        <v>29</v>
      </c>
      <c r="U15" t="e">
        <f>VLOOKUP($A15,[2]Basic!$A:$B,2,0)</f>
        <v>#N/A</v>
      </c>
      <c r="V15" t="str">
        <f t="shared" si="2"/>
        <v>224101</v>
      </c>
      <c r="W15" t="str">
        <f t="shared" si="3"/>
        <v>重复明细</v>
      </c>
      <c r="X15">
        <f>VLOOKUP(W15,[1]科目!$A:$C,2,0)</f>
        <v>0</v>
      </c>
      <c r="Y15">
        <f>VLOOKUP(W15,[1]科目!$A:$C,3,0)</f>
        <v>0</v>
      </c>
      <c r="Z15" t="e">
        <f t="shared" si="4"/>
        <v>#N/A</v>
      </c>
      <c r="AA15">
        <f t="shared" si="5"/>
        <v>0</v>
      </c>
      <c r="AB15">
        <f t="shared" si="6"/>
        <v>0</v>
      </c>
      <c r="AE15" t="str">
        <f>VLOOKUP(V15,科目!$B:$C,2,0)</f>
        <v>重复明细</v>
      </c>
      <c r="AF15" t="e">
        <f t="shared" si="7"/>
        <v>#VALUE!</v>
      </c>
      <c r="AG15">
        <f t="shared" si="8"/>
        <v>1000</v>
      </c>
      <c r="AH15" t="e">
        <f t="shared" si="9"/>
        <v>#VALUE!</v>
      </c>
      <c r="AI15" t="e">
        <f>VLOOKUP(U15,[2]Basic!$B:$C,2,0)</f>
        <v>#N/A</v>
      </c>
      <c r="AJ15" t="str">
        <f>VLOOKUP(W15,[1]科目!$A:$D,4,0)</f>
        <v>BS</v>
      </c>
      <c r="AK15" t="e">
        <f t="shared" si="10"/>
        <v>#N/A</v>
      </c>
      <c r="AL15" t="e">
        <f>VLOOKUP(AK15,[2]FX!$F:$G,2,0)</f>
        <v>#N/A</v>
      </c>
      <c r="AM15" t="e">
        <f t="shared" si="11"/>
        <v>#N/A</v>
      </c>
      <c r="AN15" t="e">
        <f>VLOOKUP(Z15,[2]History!$A:$B,2,0)</f>
        <v>#N/A</v>
      </c>
      <c r="AO15">
        <f t="shared" si="12"/>
        <v>0</v>
      </c>
      <c r="AP15" t="e">
        <f t="shared" si="13"/>
        <v>#VALUE!</v>
      </c>
      <c r="AQ15" t="e">
        <f t="shared" si="14"/>
        <v>#VALUE!</v>
      </c>
      <c r="AR15" t="e">
        <f t="shared" si="15"/>
        <v>#VALUE!</v>
      </c>
    </row>
    <row r="16" spans="1:44">
      <c r="U16" t="e">
        <f>VLOOKUP($A16,[2]Basic!$A:$B,2,0)</f>
        <v>#N/A</v>
      </c>
      <c r="V16" t="str">
        <f t="shared" si="2"/>
        <v/>
      </c>
      <c r="W16" t="e">
        <f t="shared" si="3"/>
        <v>#VALUE!</v>
      </c>
      <c r="X16" t="e">
        <f>VLOOKUP(W16,[1]科目!$A:$C,2,0)</f>
        <v>#VALUE!</v>
      </c>
      <c r="Y16" t="e">
        <f>VLOOKUP(W16,[1]科目!$A:$C,3,0)</f>
        <v>#VALUE!</v>
      </c>
      <c r="Z16" t="e">
        <f t="shared" si="4"/>
        <v>#N/A</v>
      </c>
      <c r="AA16">
        <f t="shared" si="5"/>
        <v>0</v>
      </c>
      <c r="AB16">
        <f t="shared" si="6"/>
        <v>0</v>
      </c>
      <c r="AE16" t="e">
        <f>VLOOKUP(V16,科目!$B:$C,2,0)</f>
        <v>#N/A</v>
      </c>
      <c r="AF16" t="e">
        <f t="shared" si="7"/>
        <v>#VALUE!</v>
      </c>
      <c r="AG16">
        <f t="shared" si="8"/>
        <v>1000</v>
      </c>
      <c r="AH16" t="e">
        <f t="shared" si="9"/>
        <v>#VALUE!</v>
      </c>
      <c r="AI16" t="e">
        <f>VLOOKUP(U16,[2]Basic!$B:$C,2,0)</f>
        <v>#N/A</v>
      </c>
      <c r="AJ16" t="e">
        <f>VLOOKUP(W16,[1]科目!$A:$D,4,0)</f>
        <v>#VALUE!</v>
      </c>
      <c r="AK16" t="e">
        <f t="shared" si="10"/>
        <v>#N/A</v>
      </c>
      <c r="AL16" t="e">
        <f>VLOOKUP(AK16,[2]FX!$F:$G,2,0)</f>
        <v>#N/A</v>
      </c>
      <c r="AM16" t="e">
        <f t="shared" si="11"/>
        <v>#N/A</v>
      </c>
      <c r="AN16" t="e">
        <f>VLOOKUP(Z16,[2]History!$A:$B,2,0)</f>
        <v>#N/A</v>
      </c>
      <c r="AO16">
        <f t="shared" si="12"/>
        <v>0</v>
      </c>
      <c r="AP16" t="e">
        <f t="shared" si="13"/>
        <v>#VALUE!</v>
      </c>
      <c r="AQ16" t="e">
        <f t="shared" si="14"/>
        <v>#VALUE!</v>
      </c>
      <c r="AR16" t="e">
        <f t="shared" si="15"/>
        <v>#VALUE!</v>
      </c>
    </row>
    <row r="17" spans="1:44">
      <c r="B17" s="1" t="s">
        <v>18</v>
      </c>
      <c r="C17" t="s">
        <v>32</v>
      </c>
      <c r="D17" t="s">
        <v>30</v>
      </c>
      <c r="U17" t="e">
        <f>VLOOKUP($A17,[2]Basic!$A:$B,2,0)</f>
        <v>#N/A</v>
      </c>
      <c r="V17" t="str">
        <f t="shared" si="2"/>
        <v>12210301</v>
      </c>
      <c r="W17" t="str">
        <f t="shared" si="3"/>
        <v>重复明细</v>
      </c>
      <c r="X17">
        <f>VLOOKUP(W17,[1]科目!$A:$C,2,0)</f>
        <v>0</v>
      </c>
      <c r="Y17">
        <f>VLOOKUP(W17,[1]科目!$A:$C,3,0)</f>
        <v>0</v>
      </c>
      <c r="Z17" t="e">
        <f t="shared" si="4"/>
        <v>#N/A</v>
      </c>
      <c r="AA17">
        <f t="shared" si="5"/>
        <v>0</v>
      </c>
      <c r="AB17">
        <f t="shared" si="6"/>
        <v>0</v>
      </c>
      <c r="AE17" t="str">
        <f>VLOOKUP(V17,科目!$B:$C,2,0)</f>
        <v>重复明细</v>
      </c>
      <c r="AF17" t="e">
        <f t="shared" si="7"/>
        <v>#VALUE!</v>
      </c>
      <c r="AG17">
        <f t="shared" si="8"/>
        <v>1000</v>
      </c>
      <c r="AH17" t="e">
        <f t="shared" si="9"/>
        <v>#VALUE!</v>
      </c>
      <c r="AI17" t="e">
        <f>VLOOKUP(U17,[2]Basic!$B:$C,2,0)</f>
        <v>#N/A</v>
      </c>
      <c r="AJ17" t="str">
        <f>VLOOKUP(W17,[1]科目!$A:$D,4,0)</f>
        <v>BS</v>
      </c>
      <c r="AK17" t="e">
        <f t="shared" si="10"/>
        <v>#N/A</v>
      </c>
      <c r="AL17" t="e">
        <f>VLOOKUP(AK17,[2]FX!$F:$G,2,0)</f>
        <v>#N/A</v>
      </c>
      <c r="AM17" t="e">
        <f t="shared" si="11"/>
        <v>#N/A</v>
      </c>
      <c r="AN17" t="e">
        <f>VLOOKUP(Z17,[2]History!$A:$B,2,0)</f>
        <v>#N/A</v>
      </c>
      <c r="AO17">
        <f t="shared" si="12"/>
        <v>0</v>
      </c>
      <c r="AP17" t="e">
        <f t="shared" si="13"/>
        <v>#VALUE!</v>
      </c>
      <c r="AQ17" t="e">
        <f t="shared" si="14"/>
        <v>#VALUE!</v>
      </c>
      <c r="AR17" t="e">
        <f t="shared" si="15"/>
        <v>#VALUE!</v>
      </c>
    </row>
    <row r="18" spans="1:44">
      <c r="B18" s="1" t="s">
        <v>19</v>
      </c>
      <c r="C18" t="s">
        <v>32</v>
      </c>
      <c r="D18" t="s">
        <v>30</v>
      </c>
      <c r="U18" t="e">
        <f>VLOOKUP($A18,[2]Basic!$A:$B,2,0)</f>
        <v>#N/A</v>
      </c>
      <c r="V18" t="str">
        <f t="shared" si="2"/>
        <v>12210401</v>
      </c>
      <c r="W18" t="str">
        <f t="shared" si="3"/>
        <v>重复明细</v>
      </c>
      <c r="X18">
        <f>VLOOKUP(W18,[1]科目!$A:$C,2,0)</f>
        <v>0</v>
      </c>
      <c r="Y18">
        <f>VLOOKUP(W18,[1]科目!$A:$C,3,0)</f>
        <v>0</v>
      </c>
      <c r="Z18" t="e">
        <f t="shared" si="4"/>
        <v>#N/A</v>
      </c>
      <c r="AA18">
        <f t="shared" si="5"/>
        <v>0</v>
      </c>
      <c r="AB18">
        <f t="shared" si="6"/>
        <v>0</v>
      </c>
      <c r="AE18" t="str">
        <f>VLOOKUP(V18,科目!$B:$C,2,0)</f>
        <v>重复明细</v>
      </c>
      <c r="AF18" t="e">
        <f t="shared" si="7"/>
        <v>#VALUE!</v>
      </c>
      <c r="AG18">
        <f t="shared" si="8"/>
        <v>1000</v>
      </c>
      <c r="AH18" t="e">
        <f t="shared" si="9"/>
        <v>#VALUE!</v>
      </c>
      <c r="AI18" t="e">
        <f>VLOOKUP(U18,[2]Basic!$B:$C,2,0)</f>
        <v>#N/A</v>
      </c>
      <c r="AJ18" t="str">
        <f>VLOOKUP(W18,[1]科目!$A:$D,4,0)</f>
        <v>BS</v>
      </c>
      <c r="AK18" t="e">
        <f t="shared" si="10"/>
        <v>#N/A</v>
      </c>
      <c r="AL18" t="e">
        <f>VLOOKUP(AK18,[2]FX!$F:$G,2,0)</f>
        <v>#N/A</v>
      </c>
      <c r="AM18" t="e">
        <f t="shared" si="11"/>
        <v>#N/A</v>
      </c>
      <c r="AN18" t="e">
        <f>VLOOKUP(Z18,[2]History!$A:$B,2,0)</f>
        <v>#N/A</v>
      </c>
      <c r="AO18">
        <f t="shared" si="12"/>
        <v>0</v>
      </c>
      <c r="AP18" t="e">
        <f t="shared" si="13"/>
        <v>#VALUE!</v>
      </c>
      <c r="AQ18" t="e">
        <f t="shared" si="14"/>
        <v>#VALUE!</v>
      </c>
      <c r="AR18" t="e">
        <f t="shared" si="15"/>
        <v>#VALUE!</v>
      </c>
    </row>
    <row r="19" spans="1:44">
      <c r="B19" s="1" t="s">
        <v>20</v>
      </c>
      <c r="C19" t="s">
        <v>32</v>
      </c>
      <c r="D19" t="s">
        <v>30</v>
      </c>
      <c r="U19" t="e">
        <f>VLOOKUP($A19,[2]Basic!$A:$B,2,0)</f>
        <v>#N/A</v>
      </c>
      <c r="V19" t="str">
        <f t="shared" si="2"/>
        <v>12210402</v>
      </c>
      <c r="W19" t="str">
        <f t="shared" si="3"/>
        <v>重复明细</v>
      </c>
      <c r="X19">
        <f>VLOOKUP(W19,[1]科目!$A:$C,2,0)</f>
        <v>0</v>
      </c>
      <c r="Y19">
        <f>VLOOKUP(W19,[1]科目!$A:$C,3,0)</f>
        <v>0</v>
      </c>
      <c r="Z19" t="e">
        <f t="shared" si="4"/>
        <v>#N/A</v>
      </c>
      <c r="AA19">
        <f t="shared" si="5"/>
        <v>0</v>
      </c>
      <c r="AB19">
        <f t="shared" si="6"/>
        <v>0</v>
      </c>
      <c r="AE19" t="str">
        <f>VLOOKUP(V19,科目!$B:$C,2,0)</f>
        <v>重复明细</v>
      </c>
      <c r="AF19" t="e">
        <f t="shared" si="7"/>
        <v>#VALUE!</v>
      </c>
      <c r="AG19">
        <f t="shared" si="8"/>
        <v>1000</v>
      </c>
      <c r="AH19" t="e">
        <f t="shared" si="9"/>
        <v>#VALUE!</v>
      </c>
      <c r="AI19" t="e">
        <f>VLOOKUP(U19,[2]Basic!$B:$C,2,0)</f>
        <v>#N/A</v>
      </c>
      <c r="AJ19" t="str">
        <f>VLOOKUP(W19,[1]科目!$A:$D,4,0)</f>
        <v>BS</v>
      </c>
      <c r="AK19" t="e">
        <f t="shared" si="10"/>
        <v>#N/A</v>
      </c>
      <c r="AL19" t="e">
        <f>VLOOKUP(AK19,[2]FX!$F:$G,2,0)</f>
        <v>#N/A</v>
      </c>
      <c r="AM19" t="e">
        <f t="shared" si="11"/>
        <v>#N/A</v>
      </c>
      <c r="AN19" t="e">
        <f>VLOOKUP(Z19,[2]History!$A:$B,2,0)</f>
        <v>#N/A</v>
      </c>
      <c r="AO19">
        <f t="shared" si="12"/>
        <v>0</v>
      </c>
      <c r="AP19" t="e">
        <f t="shared" si="13"/>
        <v>#VALUE!</v>
      </c>
      <c r="AQ19" t="e">
        <f t="shared" si="14"/>
        <v>#VALUE!</v>
      </c>
      <c r="AR19" t="e">
        <f t="shared" si="15"/>
        <v>#VALUE!</v>
      </c>
    </row>
    <row r="20" spans="1:44">
      <c r="B20" s="1" t="s">
        <v>21</v>
      </c>
      <c r="C20" t="s">
        <v>32</v>
      </c>
      <c r="D20" t="s">
        <v>30</v>
      </c>
      <c r="U20" t="e">
        <f>VLOOKUP($A20,[2]Basic!$A:$B,2,0)</f>
        <v>#N/A</v>
      </c>
      <c r="V20" t="str">
        <f t="shared" si="2"/>
        <v>122105</v>
      </c>
      <c r="W20" t="str">
        <f t="shared" si="3"/>
        <v>重复明细</v>
      </c>
      <c r="X20">
        <f>VLOOKUP(W20,[1]科目!$A:$C,2,0)</f>
        <v>0</v>
      </c>
      <c r="Y20">
        <f>VLOOKUP(W20,[1]科目!$A:$C,3,0)</f>
        <v>0</v>
      </c>
      <c r="Z20" t="e">
        <f t="shared" si="4"/>
        <v>#N/A</v>
      </c>
      <c r="AA20">
        <f t="shared" si="5"/>
        <v>0</v>
      </c>
      <c r="AB20">
        <f t="shared" si="6"/>
        <v>0</v>
      </c>
      <c r="AE20" t="str">
        <f>VLOOKUP(V20,科目!$B:$C,2,0)</f>
        <v>重复明细</v>
      </c>
      <c r="AF20" t="e">
        <f t="shared" si="7"/>
        <v>#VALUE!</v>
      </c>
      <c r="AG20">
        <f t="shared" si="8"/>
        <v>1000</v>
      </c>
      <c r="AH20" t="e">
        <f t="shared" si="9"/>
        <v>#VALUE!</v>
      </c>
      <c r="AI20" t="e">
        <f>VLOOKUP(U20,[2]Basic!$B:$C,2,0)</f>
        <v>#N/A</v>
      </c>
      <c r="AJ20" t="str">
        <f>VLOOKUP(W20,[1]科目!$A:$D,4,0)</f>
        <v>BS</v>
      </c>
      <c r="AK20" t="e">
        <f t="shared" si="10"/>
        <v>#N/A</v>
      </c>
      <c r="AL20" t="e">
        <f>VLOOKUP(AK20,[2]FX!$F:$G,2,0)</f>
        <v>#N/A</v>
      </c>
      <c r="AM20" t="e">
        <f t="shared" si="11"/>
        <v>#N/A</v>
      </c>
      <c r="AN20" t="e">
        <f>VLOOKUP(Z20,[2]History!$A:$B,2,0)</f>
        <v>#N/A</v>
      </c>
      <c r="AO20">
        <f t="shared" si="12"/>
        <v>0</v>
      </c>
      <c r="AP20" t="e">
        <f t="shared" si="13"/>
        <v>#VALUE!</v>
      </c>
      <c r="AQ20" t="e">
        <f t="shared" si="14"/>
        <v>#VALUE!</v>
      </c>
      <c r="AR20" t="e">
        <f t="shared" si="15"/>
        <v>#VALUE!</v>
      </c>
    </row>
    <row r="21" spans="1:44">
      <c r="B21" s="1" t="s">
        <v>22</v>
      </c>
      <c r="C21" t="s">
        <v>32</v>
      </c>
      <c r="D21" t="s">
        <v>30</v>
      </c>
      <c r="U21" t="e">
        <f>VLOOKUP($A21,[2]Basic!$A:$B,2,0)</f>
        <v>#N/A</v>
      </c>
      <c r="V21" t="str">
        <f t="shared" si="2"/>
        <v>122108</v>
      </c>
      <c r="W21" t="str">
        <f t="shared" si="3"/>
        <v>重复明细</v>
      </c>
      <c r="X21">
        <f>VLOOKUP(W21,[1]科目!$A:$C,2,0)</f>
        <v>0</v>
      </c>
      <c r="Y21">
        <f>VLOOKUP(W21,[1]科目!$A:$C,3,0)</f>
        <v>0</v>
      </c>
      <c r="Z21" t="e">
        <f t="shared" si="4"/>
        <v>#N/A</v>
      </c>
      <c r="AA21">
        <f t="shared" si="5"/>
        <v>0</v>
      </c>
      <c r="AB21">
        <f t="shared" si="6"/>
        <v>0</v>
      </c>
      <c r="AE21" t="str">
        <f>VLOOKUP(V21,科目!$B:$C,2,0)</f>
        <v>重复明细</v>
      </c>
      <c r="AF21" t="e">
        <f t="shared" si="7"/>
        <v>#VALUE!</v>
      </c>
      <c r="AG21">
        <f t="shared" si="8"/>
        <v>1000</v>
      </c>
      <c r="AH21" t="e">
        <f t="shared" si="9"/>
        <v>#VALUE!</v>
      </c>
      <c r="AI21" t="e">
        <f>VLOOKUP(U21,[2]Basic!$B:$C,2,0)</f>
        <v>#N/A</v>
      </c>
      <c r="AJ21" t="str">
        <f>VLOOKUP(W21,[1]科目!$A:$D,4,0)</f>
        <v>BS</v>
      </c>
      <c r="AK21" t="e">
        <f t="shared" si="10"/>
        <v>#N/A</v>
      </c>
      <c r="AL21" t="e">
        <f>VLOOKUP(AK21,[2]FX!$F:$G,2,0)</f>
        <v>#N/A</v>
      </c>
      <c r="AM21" t="e">
        <f t="shared" si="11"/>
        <v>#N/A</v>
      </c>
      <c r="AN21" t="e">
        <f>VLOOKUP(Z21,[2]History!$A:$B,2,0)</f>
        <v>#N/A</v>
      </c>
      <c r="AO21">
        <f t="shared" si="12"/>
        <v>0</v>
      </c>
      <c r="AP21" t="e">
        <f t="shared" si="13"/>
        <v>#VALUE!</v>
      </c>
      <c r="AQ21" t="e">
        <f t="shared" si="14"/>
        <v>#VALUE!</v>
      </c>
      <c r="AR21" t="e">
        <f t="shared" si="15"/>
        <v>#VALUE!</v>
      </c>
    </row>
    <row r="22" spans="1:44">
      <c r="B22" s="1" t="s">
        <v>23</v>
      </c>
      <c r="C22" t="s">
        <v>32</v>
      </c>
      <c r="D22" t="s">
        <v>30</v>
      </c>
      <c r="U22" t="e">
        <f>VLOOKUP($A22,[2]Basic!$A:$B,2,0)</f>
        <v>#N/A</v>
      </c>
      <c r="V22" t="str">
        <f t="shared" si="2"/>
        <v>122125</v>
      </c>
      <c r="W22" t="str">
        <f t="shared" si="3"/>
        <v>重复明细</v>
      </c>
      <c r="X22">
        <f>VLOOKUP(W22,[1]科目!$A:$C,2,0)</f>
        <v>0</v>
      </c>
      <c r="Y22">
        <f>VLOOKUP(W22,[1]科目!$A:$C,3,0)</f>
        <v>0</v>
      </c>
      <c r="Z22" t="e">
        <f t="shared" si="4"/>
        <v>#N/A</v>
      </c>
      <c r="AA22">
        <f t="shared" si="5"/>
        <v>0</v>
      </c>
      <c r="AB22">
        <f t="shared" si="6"/>
        <v>0</v>
      </c>
      <c r="AE22" t="str">
        <f>VLOOKUP(V22,科目!$B:$C,2,0)</f>
        <v>重复明细</v>
      </c>
      <c r="AF22" t="e">
        <f t="shared" si="7"/>
        <v>#VALUE!</v>
      </c>
      <c r="AG22">
        <f t="shared" si="8"/>
        <v>1000</v>
      </c>
      <c r="AH22" t="e">
        <f t="shared" si="9"/>
        <v>#VALUE!</v>
      </c>
      <c r="AI22" t="e">
        <f>VLOOKUP(U22,[2]Basic!$B:$C,2,0)</f>
        <v>#N/A</v>
      </c>
      <c r="AJ22" t="str">
        <f>VLOOKUP(W22,[1]科目!$A:$D,4,0)</f>
        <v>BS</v>
      </c>
      <c r="AK22" t="e">
        <f t="shared" si="10"/>
        <v>#N/A</v>
      </c>
      <c r="AL22" t="e">
        <f>VLOOKUP(AK22,[2]FX!$F:$G,2,0)</f>
        <v>#N/A</v>
      </c>
      <c r="AM22" t="e">
        <f t="shared" si="11"/>
        <v>#N/A</v>
      </c>
      <c r="AN22" t="e">
        <f>VLOOKUP(Z22,[2]History!$A:$B,2,0)</f>
        <v>#N/A</v>
      </c>
      <c r="AO22">
        <f t="shared" si="12"/>
        <v>0</v>
      </c>
      <c r="AP22" t="e">
        <f t="shared" si="13"/>
        <v>#VALUE!</v>
      </c>
      <c r="AQ22" t="e">
        <f t="shared" si="14"/>
        <v>#VALUE!</v>
      </c>
      <c r="AR22" t="e">
        <f t="shared" si="15"/>
        <v>#VALUE!</v>
      </c>
    </row>
    <row r="23" spans="1:44">
      <c r="B23" s="1" t="s">
        <v>24</v>
      </c>
      <c r="C23" t="s">
        <v>32</v>
      </c>
      <c r="D23" t="s">
        <v>30</v>
      </c>
      <c r="U23" t="e">
        <f>VLOOKUP($A23,[2]Basic!$A:$B,2,0)</f>
        <v>#N/A</v>
      </c>
      <c r="V23" t="str">
        <f t="shared" si="2"/>
        <v>224102</v>
      </c>
      <c r="W23" t="str">
        <f t="shared" si="3"/>
        <v>重复明细</v>
      </c>
      <c r="X23">
        <f>VLOOKUP(W23,[1]科目!$A:$C,2,0)</f>
        <v>0</v>
      </c>
      <c r="Y23">
        <f>VLOOKUP(W23,[1]科目!$A:$C,3,0)</f>
        <v>0</v>
      </c>
      <c r="Z23" t="e">
        <f t="shared" si="4"/>
        <v>#N/A</v>
      </c>
      <c r="AA23">
        <f t="shared" si="5"/>
        <v>0</v>
      </c>
      <c r="AB23">
        <f t="shared" si="6"/>
        <v>0</v>
      </c>
      <c r="AE23" t="str">
        <f>VLOOKUP(V23,科目!$B:$C,2,0)</f>
        <v>重复明细</v>
      </c>
      <c r="AF23" t="e">
        <f t="shared" si="7"/>
        <v>#VALUE!</v>
      </c>
      <c r="AG23">
        <f t="shared" si="8"/>
        <v>1000</v>
      </c>
      <c r="AH23" t="e">
        <f t="shared" si="9"/>
        <v>#VALUE!</v>
      </c>
      <c r="AI23" t="e">
        <f>VLOOKUP(U23,[2]Basic!$B:$C,2,0)</f>
        <v>#N/A</v>
      </c>
      <c r="AJ23" t="str">
        <f>VLOOKUP(W23,[1]科目!$A:$D,4,0)</f>
        <v>BS</v>
      </c>
      <c r="AK23" t="e">
        <f t="shared" si="10"/>
        <v>#N/A</v>
      </c>
      <c r="AL23" t="e">
        <f>VLOOKUP(AK23,[2]FX!$F:$G,2,0)</f>
        <v>#N/A</v>
      </c>
      <c r="AM23" t="e">
        <f t="shared" si="11"/>
        <v>#N/A</v>
      </c>
      <c r="AN23" t="e">
        <f>VLOOKUP(Z23,[2]History!$A:$B,2,0)</f>
        <v>#N/A</v>
      </c>
      <c r="AO23">
        <f t="shared" si="12"/>
        <v>0</v>
      </c>
      <c r="AP23" t="e">
        <f t="shared" si="13"/>
        <v>#VALUE!</v>
      </c>
      <c r="AQ23" t="e">
        <f t="shared" si="14"/>
        <v>#VALUE!</v>
      </c>
      <c r="AR23" t="e">
        <f t="shared" si="15"/>
        <v>#VALUE!</v>
      </c>
    </row>
    <row r="24" spans="1:44">
      <c r="B24" s="1" t="s">
        <v>25</v>
      </c>
      <c r="C24" t="s">
        <v>32</v>
      </c>
      <c r="D24" t="s">
        <v>30</v>
      </c>
      <c r="U24" t="e">
        <f>VLOOKUP($A24,[2]Basic!$A:$B,2,0)</f>
        <v>#N/A</v>
      </c>
      <c r="V24" t="str">
        <f t="shared" si="2"/>
        <v>224103</v>
      </c>
      <c r="W24" t="str">
        <f t="shared" si="3"/>
        <v>重复明细</v>
      </c>
      <c r="X24">
        <f>VLOOKUP(W24,[1]科目!$A:$C,2,0)</f>
        <v>0</v>
      </c>
      <c r="Y24">
        <f>VLOOKUP(W24,[1]科目!$A:$C,3,0)</f>
        <v>0</v>
      </c>
      <c r="Z24" t="e">
        <f t="shared" si="4"/>
        <v>#N/A</v>
      </c>
      <c r="AA24">
        <f t="shared" si="5"/>
        <v>0</v>
      </c>
      <c r="AB24">
        <f t="shared" si="6"/>
        <v>0</v>
      </c>
      <c r="AE24" t="str">
        <f>VLOOKUP(V24,科目!$B:$C,2,0)</f>
        <v>重复明细</v>
      </c>
      <c r="AF24" t="e">
        <f t="shared" si="7"/>
        <v>#VALUE!</v>
      </c>
      <c r="AG24">
        <f t="shared" si="8"/>
        <v>1000</v>
      </c>
      <c r="AH24" t="e">
        <f t="shared" si="9"/>
        <v>#VALUE!</v>
      </c>
      <c r="AI24" t="e">
        <f>VLOOKUP(U24,[2]Basic!$B:$C,2,0)</f>
        <v>#N/A</v>
      </c>
      <c r="AJ24" t="str">
        <f>VLOOKUP(W24,[1]科目!$A:$D,4,0)</f>
        <v>BS</v>
      </c>
      <c r="AK24" t="e">
        <f t="shared" si="10"/>
        <v>#N/A</v>
      </c>
      <c r="AL24" t="e">
        <f>VLOOKUP(AK24,[2]FX!$F:$G,2,0)</f>
        <v>#N/A</v>
      </c>
      <c r="AM24" t="e">
        <f t="shared" si="11"/>
        <v>#N/A</v>
      </c>
      <c r="AN24" t="e">
        <f>VLOOKUP(Z24,[2]History!$A:$B,2,0)</f>
        <v>#N/A</v>
      </c>
      <c r="AO24">
        <f t="shared" si="12"/>
        <v>0</v>
      </c>
      <c r="AP24" t="e">
        <f t="shared" si="13"/>
        <v>#VALUE!</v>
      </c>
      <c r="AQ24" t="e">
        <f t="shared" si="14"/>
        <v>#VALUE!</v>
      </c>
      <c r="AR24" t="e">
        <f t="shared" si="15"/>
        <v>#VALUE!</v>
      </c>
    </row>
    <row r="25" spans="1:44">
      <c r="B25" s="1" t="s">
        <v>26</v>
      </c>
      <c r="C25" t="s">
        <v>32</v>
      </c>
      <c r="D25" t="s">
        <v>30</v>
      </c>
      <c r="U25" t="e">
        <f>VLOOKUP($A25,[2]Basic!$A:$B,2,0)</f>
        <v>#N/A</v>
      </c>
      <c r="V25" t="str">
        <f t="shared" si="2"/>
        <v>224104</v>
      </c>
      <c r="W25" t="str">
        <f t="shared" si="3"/>
        <v>重复明细</v>
      </c>
      <c r="X25">
        <f>VLOOKUP(W25,[1]科目!$A:$C,2,0)</f>
        <v>0</v>
      </c>
      <c r="Y25">
        <f>VLOOKUP(W25,[1]科目!$A:$C,3,0)</f>
        <v>0</v>
      </c>
      <c r="Z25" t="e">
        <f t="shared" si="4"/>
        <v>#N/A</v>
      </c>
      <c r="AA25">
        <f t="shared" si="5"/>
        <v>0</v>
      </c>
      <c r="AB25">
        <f t="shared" si="6"/>
        <v>0</v>
      </c>
      <c r="AE25" t="str">
        <f>VLOOKUP(V25,科目!$B:$C,2,0)</f>
        <v>重复明细</v>
      </c>
      <c r="AF25" t="e">
        <f t="shared" si="7"/>
        <v>#VALUE!</v>
      </c>
      <c r="AG25">
        <f t="shared" si="8"/>
        <v>1000</v>
      </c>
      <c r="AH25" t="e">
        <f t="shared" si="9"/>
        <v>#VALUE!</v>
      </c>
      <c r="AI25" t="e">
        <f>VLOOKUP(U25,[2]Basic!$B:$C,2,0)</f>
        <v>#N/A</v>
      </c>
      <c r="AJ25" t="str">
        <f>VLOOKUP(W25,[1]科目!$A:$D,4,0)</f>
        <v>BS</v>
      </c>
      <c r="AK25" t="e">
        <f t="shared" si="10"/>
        <v>#N/A</v>
      </c>
      <c r="AL25" t="e">
        <f>VLOOKUP(AK25,[2]FX!$F:$G,2,0)</f>
        <v>#N/A</v>
      </c>
      <c r="AM25" t="e">
        <f t="shared" si="11"/>
        <v>#N/A</v>
      </c>
      <c r="AN25" t="e">
        <f>VLOOKUP(Z25,[2]History!$A:$B,2,0)</f>
        <v>#N/A</v>
      </c>
      <c r="AO25">
        <f t="shared" si="12"/>
        <v>0</v>
      </c>
      <c r="AP25" t="e">
        <f t="shared" si="13"/>
        <v>#VALUE!</v>
      </c>
      <c r="AQ25" t="e">
        <f t="shared" si="14"/>
        <v>#VALUE!</v>
      </c>
      <c r="AR25" t="e">
        <f t="shared" si="15"/>
        <v>#VALUE!</v>
      </c>
    </row>
    <row r="26" spans="1:44">
      <c r="B26" s="1" t="s">
        <v>27</v>
      </c>
      <c r="C26" t="s">
        <v>32</v>
      </c>
      <c r="D26" t="s">
        <v>30</v>
      </c>
      <c r="U26" t="e">
        <f>VLOOKUP($A26,[2]Basic!$A:$B,2,0)</f>
        <v>#N/A</v>
      </c>
      <c r="V26" t="str">
        <f t="shared" si="2"/>
        <v>224111</v>
      </c>
      <c r="W26" t="str">
        <f t="shared" si="3"/>
        <v>重复明细</v>
      </c>
      <c r="X26">
        <f>VLOOKUP(W26,[1]科目!$A:$C,2,0)</f>
        <v>0</v>
      </c>
      <c r="Y26">
        <f>VLOOKUP(W26,[1]科目!$A:$C,3,0)</f>
        <v>0</v>
      </c>
      <c r="Z26" t="e">
        <f t="shared" si="4"/>
        <v>#N/A</v>
      </c>
      <c r="AA26">
        <f t="shared" si="5"/>
        <v>0</v>
      </c>
      <c r="AB26">
        <f t="shared" si="6"/>
        <v>0</v>
      </c>
      <c r="AE26" t="str">
        <f>VLOOKUP(V26,科目!$B:$C,2,0)</f>
        <v>重复明细</v>
      </c>
      <c r="AF26" t="e">
        <f t="shared" si="7"/>
        <v>#VALUE!</v>
      </c>
      <c r="AG26">
        <f t="shared" si="8"/>
        <v>1000</v>
      </c>
      <c r="AH26" t="e">
        <f t="shared" si="9"/>
        <v>#VALUE!</v>
      </c>
      <c r="AI26" t="e">
        <f>VLOOKUP(U26,[2]Basic!$B:$C,2,0)</f>
        <v>#N/A</v>
      </c>
      <c r="AJ26" t="str">
        <f>VLOOKUP(W26,[1]科目!$A:$D,4,0)</f>
        <v>BS</v>
      </c>
      <c r="AK26" t="e">
        <f t="shared" si="10"/>
        <v>#N/A</v>
      </c>
      <c r="AL26" t="e">
        <f>VLOOKUP(AK26,[2]FX!$F:$G,2,0)</f>
        <v>#N/A</v>
      </c>
      <c r="AM26" t="e">
        <f t="shared" si="11"/>
        <v>#N/A</v>
      </c>
      <c r="AN26" t="e">
        <f>VLOOKUP(Z26,[2]History!$A:$B,2,0)</f>
        <v>#N/A</v>
      </c>
      <c r="AO26">
        <f t="shared" si="12"/>
        <v>0</v>
      </c>
      <c r="AP26" t="e">
        <f t="shared" si="13"/>
        <v>#VALUE!</v>
      </c>
      <c r="AQ26" t="e">
        <f t="shared" si="14"/>
        <v>#VALUE!</v>
      </c>
      <c r="AR26" t="e">
        <f t="shared" si="15"/>
        <v>#VALUE!</v>
      </c>
    </row>
    <row r="27" spans="1:44">
      <c r="U27" t="e">
        <f>VLOOKUP($A27,[2]Basic!$A:$B,2,0)</f>
        <v>#N/A</v>
      </c>
      <c r="V27" t="str">
        <f t="shared" si="2"/>
        <v/>
      </c>
      <c r="W27" t="e">
        <f t="shared" si="3"/>
        <v>#VALUE!</v>
      </c>
      <c r="X27" t="e">
        <f>VLOOKUP(W27,[1]科目!$A:$C,2,0)</f>
        <v>#VALUE!</v>
      </c>
      <c r="Y27" t="e">
        <f>VLOOKUP(W27,[1]科目!$A:$C,3,0)</f>
        <v>#VALUE!</v>
      </c>
      <c r="Z27" t="e">
        <f t="shared" si="4"/>
        <v>#N/A</v>
      </c>
      <c r="AA27">
        <f t="shared" si="5"/>
        <v>0</v>
      </c>
      <c r="AB27">
        <f t="shared" si="6"/>
        <v>0</v>
      </c>
      <c r="AE27" t="e">
        <f>VLOOKUP(V27,科目!$B:$C,2,0)</f>
        <v>#N/A</v>
      </c>
      <c r="AF27" t="e">
        <f t="shared" si="7"/>
        <v>#VALUE!</v>
      </c>
      <c r="AG27">
        <f t="shared" si="8"/>
        <v>1000</v>
      </c>
      <c r="AH27" t="e">
        <f t="shared" si="9"/>
        <v>#VALUE!</v>
      </c>
      <c r="AI27" t="e">
        <f>VLOOKUP(U27,[2]Basic!$B:$C,2,0)</f>
        <v>#N/A</v>
      </c>
      <c r="AJ27" t="e">
        <f>VLOOKUP(W27,[1]科目!$A:$D,4,0)</f>
        <v>#VALUE!</v>
      </c>
      <c r="AK27" t="e">
        <f t="shared" si="10"/>
        <v>#N/A</v>
      </c>
      <c r="AL27" t="e">
        <f>VLOOKUP(AK27,[2]FX!$F:$G,2,0)</f>
        <v>#N/A</v>
      </c>
      <c r="AM27" t="e">
        <f t="shared" si="11"/>
        <v>#N/A</v>
      </c>
      <c r="AN27" t="e">
        <f>VLOOKUP(Z27,[2]History!$A:$B,2,0)</f>
        <v>#N/A</v>
      </c>
      <c r="AO27">
        <f t="shared" si="12"/>
        <v>0</v>
      </c>
      <c r="AP27" t="e">
        <f t="shared" si="13"/>
        <v>#VALUE!</v>
      </c>
      <c r="AQ27" t="e">
        <f t="shared" si="14"/>
        <v>#VALUE!</v>
      </c>
      <c r="AR27" t="e">
        <f t="shared" si="15"/>
        <v>#VALUE!</v>
      </c>
    </row>
    <row r="28" spans="1:44">
      <c r="B28" s="1" t="s">
        <v>28</v>
      </c>
      <c r="C28" t="s">
        <v>32</v>
      </c>
      <c r="D28" t="s">
        <v>31</v>
      </c>
      <c r="U28" t="e">
        <f>VLOOKUP($A28,[2]Basic!$A:$B,2,0)</f>
        <v>#N/A</v>
      </c>
      <c r="V28" t="str">
        <f t="shared" si="2"/>
        <v>12210302</v>
      </c>
      <c r="W28" t="str">
        <f t="shared" si="3"/>
        <v>重复明细</v>
      </c>
      <c r="X28">
        <f>VLOOKUP(W28,[1]科目!$A:$C,2,0)</f>
        <v>0</v>
      </c>
      <c r="Y28">
        <f>VLOOKUP(W28,[1]科目!$A:$C,3,0)</f>
        <v>0</v>
      </c>
      <c r="Z28" t="e">
        <f t="shared" si="4"/>
        <v>#N/A</v>
      </c>
      <c r="AA28">
        <f t="shared" si="5"/>
        <v>0</v>
      </c>
      <c r="AB28">
        <f t="shared" si="6"/>
        <v>0</v>
      </c>
      <c r="AE28" t="str">
        <f>VLOOKUP(V28,科目!$B:$C,2,0)</f>
        <v>重复明细</v>
      </c>
      <c r="AF28" t="e">
        <f t="shared" si="7"/>
        <v>#VALUE!</v>
      </c>
      <c r="AG28">
        <f t="shared" si="8"/>
        <v>1000</v>
      </c>
      <c r="AH28" t="e">
        <f t="shared" si="9"/>
        <v>#VALUE!</v>
      </c>
      <c r="AI28" t="e">
        <f>VLOOKUP(U28,[2]Basic!$B:$C,2,0)</f>
        <v>#N/A</v>
      </c>
      <c r="AJ28" t="str">
        <f>VLOOKUP(W28,[1]科目!$A:$D,4,0)</f>
        <v>BS</v>
      </c>
      <c r="AK28" t="e">
        <f t="shared" si="10"/>
        <v>#N/A</v>
      </c>
      <c r="AL28" t="e">
        <f>VLOOKUP(AK28,[2]FX!$F:$G,2,0)</f>
        <v>#N/A</v>
      </c>
      <c r="AM28" t="e">
        <f t="shared" si="11"/>
        <v>#N/A</v>
      </c>
      <c r="AN28" t="e">
        <f>VLOOKUP(Z28,[2]History!$A:$B,2,0)</f>
        <v>#N/A</v>
      </c>
      <c r="AO28">
        <f t="shared" si="12"/>
        <v>0</v>
      </c>
      <c r="AP28" t="e">
        <f t="shared" si="13"/>
        <v>#VALUE!</v>
      </c>
      <c r="AQ28" t="e">
        <f t="shared" si="14"/>
        <v>#VALUE!</v>
      </c>
      <c r="AR28" t="e">
        <f t="shared" si="15"/>
        <v>#VALUE!</v>
      </c>
    </row>
    <row r="29" spans="1:44">
      <c r="U29" t="e">
        <f>VLOOKUP($A29,[2]Basic!$A:$B,2,0)</f>
        <v>#N/A</v>
      </c>
      <c r="V29" t="str">
        <f t="shared" si="2"/>
        <v/>
      </c>
      <c r="W29" t="e">
        <f t="shared" si="3"/>
        <v>#VALUE!</v>
      </c>
      <c r="X29" t="e">
        <f>VLOOKUP(W29,[1]科目!$A:$C,2,0)</f>
        <v>#VALUE!</v>
      </c>
      <c r="Y29" t="e">
        <f>VLOOKUP(W29,[1]科目!$A:$C,3,0)</f>
        <v>#VALUE!</v>
      </c>
      <c r="Z29" t="e">
        <f t="shared" si="4"/>
        <v>#N/A</v>
      </c>
      <c r="AA29">
        <f t="shared" si="5"/>
        <v>0</v>
      </c>
      <c r="AB29">
        <f t="shared" si="6"/>
        <v>0</v>
      </c>
      <c r="AE29" t="e">
        <f>VLOOKUP(V29,科目!$B:$C,2,0)</f>
        <v>#N/A</v>
      </c>
      <c r="AF29" t="e">
        <f t="shared" si="7"/>
        <v>#VALUE!</v>
      </c>
      <c r="AG29">
        <f t="shared" si="8"/>
        <v>1000</v>
      </c>
      <c r="AH29" t="e">
        <f t="shared" si="9"/>
        <v>#VALUE!</v>
      </c>
      <c r="AI29" t="e">
        <f>VLOOKUP(U29,[2]Basic!$B:$C,2,0)</f>
        <v>#N/A</v>
      </c>
      <c r="AJ29" t="e">
        <f>VLOOKUP(W29,[1]科目!$A:$D,4,0)</f>
        <v>#VALUE!</v>
      </c>
      <c r="AK29" t="e">
        <f t="shared" si="10"/>
        <v>#N/A</v>
      </c>
      <c r="AL29" t="e">
        <f>VLOOKUP(AK29,[2]FX!$F:$G,2,0)</f>
        <v>#N/A</v>
      </c>
      <c r="AM29" t="e">
        <f t="shared" si="11"/>
        <v>#N/A</v>
      </c>
      <c r="AN29" t="e">
        <f>VLOOKUP(Z29,[2]History!$A:$B,2,0)</f>
        <v>#N/A</v>
      </c>
      <c r="AO29">
        <f t="shared" si="12"/>
        <v>0</v>
      </c>
      <c r="AP29" t="e">
        <f t="shared" si="13"/>
        <v>#VALUE!</v>
      </c>
      <c r="AQ29" t="e">
        <f t="shared" si="14"/>
        <v>#VALUE!</v>
      </c>
      <c r="AR29" t="e">
        <f t="shared" si="15"/>
        <v>#VALUE!</v>
      </c>
    </row>
    <row r="30" spans="1:44">
      <c r="A30" t="s">
        <v>37</v>
      </c>
      <c r="C30" t="s">
        <v>40</v>
      </c>
      <c r="U30" t="e">
        <f>VLOOKUP($A30,[2]Basic!$A:$B,2,0)</f>
        <v>#N/A</v>
      </c>
      <c r="V30" t="str">
        <f t="shared" si="2"/>
        <v/>
      </c>
      <c r="W30" t="e">
        <f t="shared" si="3"/>
        <v>#VALUE!</v>
      </c>
      <c r="X30" t="e">
        <f>VLOOKUP(W30,[1]科目!$A:$C,2,0)</f>
        <v>#VALUE!</v>
      </c>
      <c r="Y30" t="e">
        <f>VLOOKUP(W30,[1]科目!$A:$C,3,0)</f>
        <v>#VALUE!</v>
      </c>
      <c r="Z30" t="e">
        <f t="shared" si="4"/>
        <v>#N/A</v>
      </c>
      <c r="AA30">
        <f t="shared" si="5"/>
        <v>0</v>
      </c>
      <c r="AB30">
        <f t="shared" si="6"/>
        <v>0</v>
      </c>
      <c r="AE30" t="e">
        <f>VLOOKUP(V30,科目!$B:$C,2,0)</f>
        <v>#N/A</v>
      </c>
      <c r="AF30" t="e">
        <f t="shared" si="7"/>
        <v>#VALUE!</v>
      </c>
      <c r="AG30">
        <f t="shared" si="8"/>
        <v>1000</v>
      </c>
      <c r="AH30" t="e">
        <f t="shared" si="9"/>
        <v>#VALUE!</v>
      </c>
      <c r="AI30" t="e">
        <f>VLOOKUP(U30,[2]Basic!$B:$C,2,0)</f>
        <v>#N/A</v>
      </c>
      <c r="AJ30" t="e">
        <f>VLOOKUP(W30,[1]科目!$A:$D,4,0)</f>
        <v>#VALUE!</v>
      </c>
      <c r="AK30" t="e">
        <f t="shared" si="10"/>
        <v>#N/A</v>
      </c>
      <c r="AL30" t="e">
        <f>VLOOKUP(AK30,[2]FX!$F:$G,2,0)</f>
        <v>#N/A</v>
      </c>
      <c r="AM30" t="e">
        <f t="shared" si="11"/>
        <v>#N/A</v>
      </c>
      <c r="AN30" t="e">
        <f>VLOOKUP(Z30,[2]History!$A:$B,2,0)</f>
        <v>#N/A</v>
      </c>
      <c r="AO30">
        <f t="shared" si="12"/>
        <v>0</v>
      </c>
      <c r="AP30" t="e">
        <f t="shared" si="13"/>
        <v>#VALUE!</v>
      </c>
      <c r="AQ30" t="e">
        <f t="shared" si="14"/>
        <v>#VALUE!</v>
      </c>
      <c r="AR30" t="e">
        <f t="shared" si="15"/>
        <v>#VALUE!</v>
      </c>
    </row>
    <row r="31" spans="1:44">
      <c r="A31" t="s">
        <v>39</v>
      </c>
      <c r="C31" t="s">
        <v>41</v>
      </c>
      <c r="U31" t="e">
        <f>VLOOKUP($A31,[2]Basic!$A:$B,2,0)</f>
        <v>#N/A</v>
      </c>
      <c r="V31" t="str">
        <f t="shared" si="2"/>
        <v/>
      </c>
      <c r="W31" t="e">
        <f t="shared" si="3"/>
        <v>#VALUE!</v>
      </c>
      <c r="X31" t="e">
        <f>VLOOKUP(W31,[1]科目!$A:$C,2,0)</f>
        <v>#VALUE!</v>
      </c>
      <c r="Y31" t="e">
        <f>VLOOKUP(W31,[1]科目!$A:$C,3,0)</f>
        <v>#VALUE!</v>
      </c>
      <c r="Z31" t="e">
        <f t="shared" si="4"/>
        <v>#N/A</v>
      </c>
      <c r="AA31">
        <f t="shared" si="5"/>
        <v>0</v>
      </c>
      <c r="AB31">
        <f t="shared" si="6"/>
        <v>0</v>
      </c>
      <c r="AE31" t="e">
        <f>VLOOKUP(V31,科目!$B:$C,2,0)</f>
        <v>#N/A</v>
      </c>
      <c r="AF31" t="e">
        <f t="shared" si="7"/>
        <v>#VALUE!</v>
      </c>
      <c r="AG31">
        <f t="shared" si="8"/>
        <v>1000</v>
      </c>
      <c r="AH31" t="e">
        <f t="shared" si="9"/>
        <v>#VALUE!</v>
      </c>
      <c r="AI31" t="e">
        <f>VLOOKUP(U31,[2]Basic!$B:$C,2,0)</f>
        <v>#N/A</v>
      </c>
      <c r="AJ31" t="e">
        <f>VLOOKUP(W31,[1]科目!$A:$D,4,0)</f>
        <v>#VALUE!</v>
      </c>
      <c r="AK31" t="e">
        <f t="shared" si="10"/>
        <v>#N/A</v>
      </c>
      <c r="AL31" t="e">
        <f>VLOOKUP(AK31,[2]FX!$F:$G,2,0)</f>
        <v>#N/A</v>
      </c>
      <c r="AM31" t="e">
        <f t="shared" si="11"/>
        <v>#N/A</v>
      </c>
      <c r="AN31" t="e">
        <f>VLOOKUP(Z31,[2]History!$A:$B,2,0)</f>
        <v>#N/A</v>
      </c>
      <c r="AO31">
        <f t="shared" si="12"/>
        <v>0</v>
      </c>
      <c r="AP31" t="e">
        <f t="shared" si="13"/>
        <v>#VALUE!</v>
      </c>
      <c r="AQ31" t="e">
        <f t="shared" si="14"/>
        <v>#VALUE!</v>
      </c>
      <c r="AR31" t="e">
        <f t="shared" si="15"/>
        <v>#VALUE!</v>
      </c>
    </row>
    <row r="32" spans="1:44">
      <c r="A32" t="s">
        <v>36</v>
      </c>
      <c r="C32" t="s">
        <v>40</v>
      </c>
      <c r="U32" t="e">
        <f>VLOOKUP($A32,[2]Basic!$A:$B,2,0)</f>
        <v>#N/A</v>
      </c>
      <c r="V32" t="str">
        <f t="shared" si="2"/>
        <v/>
      </c>
      <c r="W32" t="e">
        <f t="shared" si="3"/>
        <v>#VALUE!</v>
      </c>
      <c r="X32" t="e">
        <f>VLOOKUP(W32,[1]科目!$A:$C,2,0)</f>
        <v>#VALUE!</v>
      </c>
      <c r="Y32" t="e">
        <f>VLOOKUP(W32,[1]科目!$A:$C,3,0)</f>
        <v>#VALUE!</v>
      </c>
      <c r="Z32" t="e">
        <f t="shared" si="4"/>
        <v>#N/A</v>
      </c>
      <c r="AA32">
        <f t="shared" si="5"/>
        <v>0</v>
      </c>
      <c r="AB32">
        <f t="shared" si="6"/>
        <v>0</v>
      </c>
      <c r="AE32" t="e">
        <f>VLOOKUP(V32,科目!$B:$C,2,0)</f>
        <v>#N/A</v>
      </c>
      <c r="AF32" t="e">
        <f t="shared" si="7"/>
        <v>#VALUE!</v>
      </c>
      <c r="AG32">
        <f t="shared" si="8"/>
        <v>1000</v>
      </c>
      <c r="AH32" t="e">
        <f t="shared" si="9"/>
        <v>#VALUE!</v>
      </c>
      <c r="AI32" t="e">
        <f>VLOOKUP(U32,[2]Basic!$B:$C,2,0)</f>
        <v>#N/A</v>
      </c>
      <c r="AJ32" t="e">
        <f>VLOOKUP(W32,[1]科目!$A:$D,4,0)</f>
        <v>#VALUE!</v>
      </c>
      <c r="AK32" t="e">
        <f t="shared" si="10"/>
        <v>#N/A</v>
      </c>
      <c r="AL32" t="e">
        <f>VLOOKUP(AK32,[2]FX!$F:$G,2,0)</f>
        <v>#N/A</v>
      </c>
      <c r="AM32" t="e">
        <f t="shared" si="11"/>
        <v>#N/A</v>
      </c>
      <c r="AN32" t="e">
        <f>VLOOKUP(Z32,[2]History!$A:$B,2,0)</f>
        <v>#N/A</v>
      </c>
      <c r="AO32">
        <f t="shared" si="12"/>
        <v>0</v>
      </c>
      <c r="AP32" t="e">
        <f t="shared" si="13"/>
        <v>#VALUE!</v>
      </c>
      <c r="AQ32" t="e">
        <f t="shared" si="14"/>
        <v>#VALUE!</v>
      </c>
      <c r="AR32" t="e">
        <f t="shared" si="15"/>
        <v>#VALUE!</v>
      </c>
    </row>
    <row r="33" spans="1:44">
      <c r="A33" t="s">
        <v>38</v>
      </c>
      <c r="C33" t="s">
        <v>41</v>
      </c>
      <c r="U33" t="e">
        <f>VLOOKUP($A33,[2]Basic!$A:$B,2,0)</f>
        <v>#N/A</v>
      </c>
      <c r="V33" t="str">
        <f t="shared" si="2"/>
        <v/>
      </c>
      <c r="W33" t="e">
        <f t="shared" si="3"/>
        <v>#VALUE!</v>
      </c>
      <c r="X33" t="e">
        <f>VLOOKUP(W33,[1]科目!$A:$C,2,0)</f>
        <v>#VALUE!</v>
      </c>
      <c r="Y33" t="e">
        <f>VLOOKUP(W33,[1]科目!$A:$C,3,0)</f>
        <v>#VALUE!</v>
      </c>
      <c r="Z33" t="e">
        <f t="shared" si="4"/>
        <v>#N/A</v>
      </c>
      <c r="AA33">
        <f t="shared" si="5"/>
        <v>0</v>
      </c>
      <c r="AB33">
        <f t="shared" si="6"/>
        <v>0</v>
      </c>
      <c r="AE33" t="e">
        <f>VLOOKUP(V33,科目!$B:$C,2,0)</f>
        <v>#N/A</v>
      </c>
      <c r="AF33" t="e">
        <f t="shared" si="7"/>
        <v>#VALUE!</v>
      </c>
      <c r="AG33">
        <f t="shared" si="8"/>
        <v>1000</v>
      </c>
      <c r="AH33" t="e">
        <f t="shared" si="9"/>
        <v>#VALUE!</v>
      </c>
      <c r="AI33" t="e">
        <f>VLOOKUP(U33,[2]Basic!$B:$C,2,0)</f>
        <v>#N/A</v>
      </c>
      <c r="AJ33" t="e">
        <f>VLOOKUP(W33,[1]科目!$A:$D,4,0)</f>
        <v>#VALUE!</v>
      </c>
      <c r="AK33" t="e">
        <f t="shared" si="10"/>
        <v>#N/A</v>
      </c>
      <c r="AL33" t="e">
        <f>VLOOKUP(AK33,[2]FX!$F:$G,2,0)</f>
        <v>#N/A</v>
      </c>
      <c r="AM33" t="e">
        <f t="shared" si="11"/>
        <v>#N/A</v>
      </c>
      <c r="AN33" t="e">
        <f>VLOOKUP(Z33,[2]History!$A:$B,2,0)</f>
        <v>#N/A</v>
      </c>
      <c r="AO33">
        <f t="shared" si="12"/>
        <v>0</v>
      </c>
      <c r="AP33" t="e">
        <f t="shared" si="13"/>
        <v>#VALUE!</v>
      </c>
      <c r="AQ33" t="e">
        <f t="shared" si="14"/>
        <v>#VALUE!</v>
      </c>
      <c r="AR33" t="e">
        <f t="shared" si="1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2021-09-01T08:42:49Z</dcterms:modified>
</cp:coreProperties>
</file>