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B2A1134D-96F7-4032-A83E-592CE596458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科目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W4" i="1" l="1"/>
  <c r="W12" i="1"/>
  <c r="W20" i="1"/>
  <c r="W28" i="1"/>
  <c r="W36" i="1"/>
  <c r="W44" i="1"/>
  <c r="W52" i="1"/>
  <c r="W60" i="1"/>
  <c r="W68" i="1"/>
  <c r="W76" i="1"/>
  <c r="W84" i="1"/>
  <c r="W2" i="1"/>
  <c r="W3" i="1"/>
  <c r="W5" i="1"/>
  <c r="W6" i="1"/>
  <c r="W7" i="1"/>
  <c r="W8" i="1"/>
  <c r="W9" i="1"/>
  <c r="W10" i="1"/>
  <c r="W11" i="1"/>
  <c r="W13" i="1"/>
  <c r="W14" i="1"/>
  <c r="W15" i="1"/>
  <c r="W16" i="1"/>
  <c r="W17" i="1"/>
  <c r="W18" i="1"/>
  <c r="W19" i="1"/>
  <c r="W21" i="1"/>
  <c r="W22" i="1"/>
  <c r="W23" i="1"/>
  <c r="W24" i="1"/>
  <c r="W25" i="1"/>
  <c r="W26" i="1"/>
  <c r="W27" i="1"/>
  <c r="W29" i="1"/>
  <c r="W30" i="1"/>
  <c r="W31" i="1"/>
  <c r="W32" i="1"/>
  <c r="W33" i="1"/>
  <c r="W34" i="1"/>
  <c r="W35" i="1"/>
  <c r="W37" i="1"/>
  <c r="W38" i="1"/>
  <c r="W39" i="1"/>
  <c r="W40" i="1"/>
  <c r="W41" i="1"/>
  <c r="W42" i="1"/>
  <c r="W43" i="1"/>
  <c r="W45" i="1"/>
  <c r="W46" i="1"/>
  <c r="W47" i="1"/>
  <c r="W48" i="1"/>
  <c r="W49" i="1"/>
  <c r="W50" i="1"/>
  <c r="W51" i="1"/>
  <c r="W53" i="1"/>
  <c r="W54" i="1"/>
  <c r="W55" i="1"/>
  <c r="W56" i="1"/>
  <c r="W57" i="1"/>
  <c r="W58" i="1"/>
  <c r="W59" i="1"/>
  <c r="W61" i="1"/>
  <c r="W62" i="1"/>
  <c r="W63" i="1"/>
  <c r="W64" i="1"/>
  <c r="W65" i="1"/>
  <c r="W66" i="1"/>
  <c r="W67" i="1"/>
  <c r="W69" i="1"/>
  <c r="W70" i="1"/>
  <c r="W71" i="1"/>
  <c r="W72" i="1"/>
  <c r="W73" i="1"/>
  <c r="W74" i="1"/>
  <c r="W75" i="1"/>
  <c r="W77" i="1"/>
  <c r="W78" i="1"/>
  <c r="W79" i="1"/>
  <c r="W80" i="1"/>
  <c r="W81" i="1"/>
  <c r="W82" i="1"/>
  <c r="W83" i="1"/>
  <c r="W85" i="1"/>
  <c r="X59" i="1" l="1"/>
  <c r="Y59" i="1"/>
  <c r="X51" i="1"/>
  <c r="Y51" i="1"/>
  <c r="Y43" i="1"/>
  <c r="X43" i="1"/>
  <c r="Y35" i="1"/>
  <c r="X35" i="1"/>
  <c r="Y27" i="1"/>
  <c r="X27" i="1"/>
  <c r="X19" i="1"/>
  <c r="Y19" i="1"/>
  <c r="X11" i="1"/>
  <c r="Y11" i="1"/>
  <c r="X3" i="1"/>
  <c r="Y3" i="1"/>
  <c r="Y58" i="1"/>
  <c r="X58" i="1"/>
  <c r="Y50" i="1"/>
  <c r="X50" i="1"/>
  <c r="Y42" i="1"/>
  <c r="X42" i="1"/>
  <c r="Y34" i="1"/>
  <c r="X34" i="1"/>
  <c r="Y26" i="1"/>
  <c r="X26" i="1"/>
  <c r="Y18" i="1"/>
  <c r="X18" i="1"/>
  <c r="Y10" i="1"/>
  <c r="X10" i="1"/>
  <c r="Y2" i="1"/>
  <c r="X2" i="1"/>
  <c r="Y82" i="1"/>
  <c r="X82" i="1"/>
  <c r="Y57" i="1"/>
  <c r="X57" i="1"/>
  <c r="Y49" i="1"/>
  <c r="X49" i="1"/>
  <c r="Y41" i="1"/>
  <c r="X41" i="1"/>
  <c r="Y33" i="1"/>
  <c r="X33" i="1"/>
  <c r="Y25" i="1"/>
  <c r="X25" i="1"/>
  <c r="Y17" i="1"/>
  <c r="X17" i="1"/>
  <c r="Y9" i="1"/>
  <c r="X9" i="1"/>
  <c r="Y66" i="1"/>
  <c r="X66" i="1"/>
  <c r="Y72" i="1"/>
  <c r="X72" i="1"/>
  <c r="Y64" i="1"/>
  <c r="X64" i="1"/>
  <c r="Y56" i="1"/>
  <c r="X56" i="1"/>
  <c r="Y48" i="1"/>
  <c r="X48" i="1"/>
  <c r="Y40" i="1"/>
  <c r="X40" i="1"/>
  <c r="Y32" i="1"/>
  <c r="X32" i="1"/>
  <c r="Y24" i="1"/>
  <c r="X24" i="1"/>
  <c r="Y16" i="1"/>
  <c r="X16" i="1"/>
  <c r="Y8" i="1"/>
  <c r="X8" i="1"/>
  <c r="X83" i="1"/>
  <c r="Y83" i="1"/>
  <c r="Y73" i="1"/>
  <c r="X73" i="1"/>
  <c r="Y63" i="1"/>
  <c r="X63" i="1"/>
  <c r="Y55" i="1"/>
  <c r="X55" i="1"/>
  <c r="Y47" i="1"/>
  <c r="X47" i="1"/>
  <c r="Y39" i="1"/>
  <c r="X39" i="1"/>
  <c r="Y31" i="1"/>
  <c r="X31" i="1"/>
  <c r="Y23" i="1"/>
  <c r="X23" i="1"/>
  <c r="Y15" i="1"/>
  <c r="X15" i="1"/>
  <c r="Y7" i="1"/>
  <c r="X7" i="1"/>
  <c r="Y67" i="1"/>
  <c r="X67" i="1"/>
  <c r="Y81" i="1"/>
  <c r="X81" i="1"/>
  <c r="Y79" i="1"/>
  <c r="X79" i="1"/>
  <c r="X62" i="1"/>
  <c r="Y62" i="1"/>
  <c r="X46" i="1"/>
  <c r="Y46" i="1"/>
  <c r="X38" i="1"/>
  <c r="Y38" i="1"/>
  <c r="X30" i="1"/>
  <c r="Y30" i="1"/>
  <c r="X22" i="1"/>
  <c r="Y22" i="1"/>
  <c r="X14" i="1"/>
  <c r="Y14" i="1"/>
  <c r="X6" i="1"/>
  <c r="Y6" i="1"/>
  <c r="Y74" i="1"/>
  <c r="X74" i="1"/>
  <c r="Y80" i="1"/>
  <c r="X80" i="1"/>
  <c r="X78" i="1"/>
  <c r="Y78" i="1"/>
  <c r="Y77" i="1"/>
  <c r="X77" i="1"/>
  <c r="Y53" i="1"/>
  <c r="X53" i="1"/>
  <c r="Y37" i="1"/>
  <c r="X37" i="1"/>
  <c r="Y13" i="1"/>
  <c r="X13" i="1"/>
  <c r="X75" i="1"/>
  <c r="Y75" i="1"/>
  <c r="Y65" i="1"/>
  <c r="X65" i="1"/>
  <c r="Y71" i="1"/>
  <c r="X71" i="1"/>
  <c r="X70" i="1"/>
  <c r="Y70" i="1"/>
  <c r="X54" i="1"/>
  <c r="Y54" i="1"/>
  <c r="Y85" i="1"/>
  <c r="X85" i="1"/>
  <c r="Y69" i="1"/>
  <c r="X69" i="1"/>
  <c r="Y61" i="1"/>
  <c r="X61" i="1"/>
  <c r="Y45" i="1"/>
  <c r="X45" i="1"/>
  <c r="Y29" i="1"/>
  <c r="X29" i="1"/>
  <c r="Y21" i="1"/>
  <c r="X21" i="1"/>
  <c r="Y5" i="1"/>
  <c r="X5" i="1"/>
  <c r="Y60" i="1"/>
  <c r="X60" i="1"/>
  <c r="Y44" i="1"/>
  <c r="X44" i="1"/>
  <c r="Y68" i="1"/>
  <c r="X68" i="1"/>
  <c r="Y36" i="1"/>
  <c r="X36" i="1"/>
  <c r="Y84" i="1"/>
  <c r="X84" i="1"/>
  <c r="Y12" i="1"/>
  <c r="X12" i="1"/>
  <c r="Y52" i="1"/>
  <c r="X52" i="1"/>
  <c r="Y28" i="1"/>
  <c r="X28" i="1"/>
  <c r="Y76" i="1"/>
  <c r="X76" i="1"/>
  <c r="Y4" i="1"/>
  <c r="X4" i="1"/>
  <c r="Y20" i="1"/>
  <c r="X20" i="1"/>
  <c r="AB7" i="1"/>
  <c r="AB15" i="1"/>
  <c r="AB23" i="1"/>
  <c r="AB47" i="1"/>
  <c r="AB55" i="1"/>
  <c r="AB63" i="1"/>
  <c r="AB71" i="1"/>
  <c r="AB79" i="1"/>
  <c r="AB6" i="1"/>
  <c r="AB8" i="1"/>
  <c r="AB9" i="1"/>
  <c r="AB10" i="1"/>
  <c r="AB14" i="1"/>
  <c r="AB16" i="1"/>
  <c r="AB24" i="1"/>
  <c r="AB25" i="1"/>
  <c r="AB26" i="1"/>
  <c r="AB30" i="1"/>
  <c r="AB38" i="1"/>
  <c r="AB40" i="1"/>
  <c r="AB41" i="1"/>
  <c r="AB42" i="1"/>
  <c r="AB46" i="1"/>
  <c r="AB48" i="1"/>
  <c r="AB49" i="1"/>
  <c r="AB51" i="1"/>
  <c r="AB54" i="1"/>
  <c r="AB61" i="1"/>
  <c r="AB62" i="1"/>
  <c r="AB67" i="1"/>
  <c r="AB70" i="1"/>
  <c r="AB72" i="1"/>
  <c r="AB73" i="1"/>
  <c r="AB75" i="1"/>
  <c r="AB77" i="1"/>
  <c r="AB80" i="1"/>
  <c r="AB81" i="1"/>
  <c r="AB83" i="1"/>
  <c r="AB32" i="1" l="1"/>
  <c r="AB22" i="1"/>
  <c r="AB31" i="1"/>
  <c r="AB59" i="1"/>
  <c r="AB64" i="1"/>
  <c r="AB84" i="1"/>
  <c r="AB66" i="1"/>
  <c r="AB27" i="1"/>
  <c r="AB20" i="1"/>
  <c r="AB52" i="1"/>
  <c r="AB74" i="1"/>
  <c r="AB78" i="1"/>
  <c r="AB69" i="1"/>
  <c r="AB50" i="1"/>
  <c r="AB39" i="1"/>
  <c r="AB85" i="1"/>
  <c r="AB29" i="1"/>
  <c r="AB33" i="1"/>
  <c r="AB28" i="1"/>
  <c r="AB60" i="1"/>
  <c r="AB65" i="1"/>
  <c r="AB3" i="1"/>
  <c r="AB35" i="1"/>
  <c r="AB18" i="1"/>
  <c r="AB5" i="1"/>
  <c r="AB37" i="1"/>
  <c r="AB34" i="1"/>
  <c r="AB68" i="1"/>
  <c r="AB17" i="1"/>
  <c r="AB4" i="1"/>
  <c r="AB36" i="1"/>
  <c r="AB82" i="1"/>
  <c r="AB58" i="1"/>
  <c r="AB11" i="1"/>
  <c r="AB43" i="1"/>
  <c r="AB13" i="1"/>
  <c r="AB45" i="1"/>
  <c r="AB76" i="1"/>
  <c r="AB12" i="1"/>
  <c r="AB44" i="1"/>
  <c r="AB56" i="1"/>
  <c r="AB19" i="1"/>
  <c r="AB21" i="1"/>
  <c r="AB53" i="1"/>
  <c r="AB57" i="1"/>
  <c r="AB2" i="1"/>
  <c r="AP63" i="1" l="1"/>
  <c r="AP7" i="1"/>
  <c r="AP78" i="1"/>
  <c r="AP70" i="1"/>
  <c r="AP62" i="1"/>
  <c r="AP54" i="1"/>
  <c r="AP46" i="1"/>
  <c r="AP38" i="1"/>
  <c r="AP15" i="1"/>
  <c r="AP85" i="1"/>
  <c r="AP77" i="1"/>
  <c r="AP69" i="1"/>
  <c r="AP53" i="1"/>
  <c r="AP45" i="1"/>
  <c r="AP37" i="1"/>
  <c r="AP39" i="1"/>
  <c r="AP28" i="1"/>
  <c r="AP20" i="1"/>
  <c r="AP12" i="1"/>
  <c r="AP31" i="1"/>
  <c r="AP83" i="1"/>
  <c r="AP75" i="1"/>
  <c r="AP67" i="1"/>
  <c r="AP59" i="1"/>
  <c r="AP51" i="1"/>
  <c r="AP43" i="1"/>
  <c r="AP35" i="1"/>
  <c r="AP27" i="1"/>
  <c r="AP19" i="1"/>
  <c r="AP11" i="1"/>
  <c r="AP3" i="1"/>
  <c r="AP71" i="1"/>
  <c r="AP55" i="1"/>
  <c r="AP82" i="1"/>
  <c r="AP74" i="1"/>
  <c r="AP66" i="1"/>
  <c r="AP58" i="1"/>
  <c r="AP50" i="1"/>
  <c r="AP42" i="1"/>
  <c r="AP34" i="1"/>
  <c r="AP26" i="1"/>
  <c r="AP18" i="1"/>
  <c r="AP2" i="1"/>
  <c r="AP79" i="1"/>
  <c r="AP23" i="1"/>
  <c r="AP81" i="1"/>
  <c r="AP73" i="1"/>
  <c r="AP65" i="1"/>
  <c r="AP57" i="1"/>
  <c r="AP49" i="1"/>
  <c r="AP41" i="1"/>
  <c r="AP33" i="1"/>
  <c r="AP25" i="1"/>
  <c r="AP17" i="1"/>
  <c r="AP9" i="1"/>
  <c r="AP47" i="1"/>
  <c r="AP80" i="1"/>
  <c r="AP72" i="1"/>
  <c r="AP64" i="1"/>
  <c r="AP48" i="1"/>
  <c r="AP32" i="1"/>
  <c r="AP16" i="1"/>
  <c r="AQ33" i="1"/>
  <c r="AR33" i="1" s="1"/>
  <c r="AQ25" i="1"/>
  <c r="AR25" i="1" s="1"/>
  <c r="AQ81" i="1"/>
  <c r="AR81" i="1" s="1"/>
  <c r="AQ17" i="1"/>
  <c r="AR17" i="1" s="1"/>
  <c r="AQ73" i="1"/>
  <c r="AR73" i="1" s="1"/>
  <c r="AQ15" i="1"/>
  <c r="AR15" i="1" s="1"/>
  <c r="AQ65" i="1"/>
  <c r="AR65" i="1" s="1"/>
  <c r="AQ12" i="1"/>
  <c r="AR12" i="1" s="1"/>
  <c r="AQ57" i="1"/>
  <c r="AR57" i="1" s="1"/>
  <c r="AQ9" i="1"/>
  <c r="AR9" i="1" s="1"/>
  <c r="AQ49" i="1"/>
  <c r="AR49" i="1" s="1"/>
  <c r="AQ7" i="1"/>
  <c r="AR7" i="1" s="1"/>
  <c r="AQ41" i="1"/>
  <c r="AR41" i="1" s="1"/>
  <c r="AQ80" i="1"/>
  <c r="AR80" i="1" s="1"/>
  <c r="AQ72" i="1"/>
  <c r="AR72" i="1" s="1"/>
  <c r="AQ64" i="1"/>
  <c r="AR64" i="1" s="1"/>
  <c r="AQ48" i="1"/>
  <c r="AR48" i="1" s="1"/>
  <c r="AQ32" i="1"/>
  <c r="AR32" i="1" s="1"/>
  <c r="AQ16" i="1"/>
  <c r="AR16" i="1" s="1"/>
  <c r="AQ79" i="1"/>
  <c r="AR79" i="1" s="1"/>
  <c r="AQ71" i="1"/>
  <c r="AR71" i="1" s="1"/>
  <c r="AQ63" i="1"/>
  <c r="AR63" i="1" s="1"/>
  <c r="AQ55" i="1"/>
  <c r="AR55" i="1" s="1"/>
  <c r="AQ47" i="1"/>
  <c r="AR47" i="1" s="1"/>
  <c r="AQ39" i="1"/>
  <c r="AR39" i="1" s="1"/>
  <c r="AQ31" i="1"/>
  <c r="AR31" i="1" s="1"/>
  <c r="AQ23" i="1"/>
  <c r="AR23" i="1" s="1"/>
  <c r="AQ78" i="1"/>
  <c r="AR78" i="1" s="1"/>
  <c r="AQ70" i="1"/>
  <c r="AR70" i="1" s="1"/>
  <c r="AQ62" i="1"/>
  <c r="AR62" i="1" s="1"/>
  <c r="AQ54" i="1"/>
  <c r="AR54" i="1" s="1"/>
  <c r="AQ46" i="1"/>
  <c r="AR46" i="1" s="1"/>
  <c r="AQ38" i="1"/>
  <c r="AR38" i="1" s="1"/>
  <c r="AQ6" i="1"/>
  <c r="AR6" i="1" s="1"/>
  <c r="AQ85" i="1"/>
  <c r="AR85" i="1" s="1"/>
  <c r="AQ77" i="1"/>
  <c r="AR77" i="1" s="1"/>
  <c r="AQ69" i="1"/>
  <c r="AR69" i="1" s="1"/>
  <c r="AQ53" i="1"/>
  <c r="AR53" i="1" s="1"/>
  <c r="AQ45" i="1"/>
  <c r="AR45" i="1" s="1"/>
  <c r="AQ37" i="1"/>
  <c r="AR37" i="1" s="1"/>
  <c r="AQ68" i="1"/>
  <c r="AR68" i="1" s="1"/>
  <c r="AQ28" i="1"/>
  <c r="AR28" i="1" s="1"/>
  <c r="AQ20" i="1"/>
  <c r="AR20" i="1" s="1"/>
  <c r="AQ83" i="1"/>
  <c r="AR83" i="1" s="1"/>
  <c r="AQ75" i="1"/>
  <c r="AR75" i="1" s="1"/>
  <c r="AQ67" i="1"/>
  <c r="AR67" i="1" s="1"/>
  <c r="AQ59" i="1"/>
  <c r="AR59" i="1" s="1"/>
  <c r="AQ51" i="1"/>
  <c r="AR51" i="1" s="1"/>
  <c r="AQ43" i="1"/>
  <c r="AR43" i="1" s="1"/>
  <c r="AQ35" i="1"/>
  <c r="AR35" i="1" s="1"/>
  <c r="AQ27" i="1"/>
  <c r="AR27" i="1" s="1"/>
  <c r="AQ19" i="1"/>
  <c r="AR19" i="1" s="1"/>
  <c r="AQ11" i="1"/>
  <c r="AR11" i="1" s="1"/>
  <c r="AQ3" i="1"/>
  <c r="AR3" i="1" s="1"/>
  <c r="AQ82" i="1"/>
  <c r="AR82" i="1" s="1"/>
  <c r="AQ74" i="1"/>
  <c r="AR74" i="1" s="1"/>
  <c r="AQ66" i="1"/>
  <c r="AR66" i="1" s="1"/>
  <c r="AQ58" i="1"/>
  <c r="AR58" i="1" s="1"/>
  <c r="AQ50" i="1"/>
  <c r="AR50" i="1" s="1"/>
  <c r="AQ42" i="1"/>
  <c r="AR42" i="1" s="1"/>
  <c r="AQ34" i="1"/>
  <c r="AR34" i="1" s="1"/>
  <c r="AQ26" i="1"/>
  <c r="AR26" i="1" s="1"/>
  <c r="AQ18" i="1"/>
  <c r="AR18" i="1" s="1"/>
  <c r="AQ2" i="1"/>
  <c r="AR2" i="1" s="1"/>
  <c r="AP10" i="1" l="1"/>
  <c r="AQ52" i="1"/>
  <c r="AR52" i="1" s="1"/>
  <c r="AQ60" i="1"/>
  <c r="AR60" i="1" s="1"/>
  <c r="AQ10" i="1"/>
  <c r="AR10" i="1" s="1"/>
  <c r="AQ14" i="1"/>
  <c r="AR14" i="1" s="1"/>
  <c r="AP4" i="1"/>
  <c r="AP52" i="1"/>
  <c r="AP60" i="1"/>
  <c r="AQ4" i="1"/>
  <c r="AR4" i="1" s="1"/>
  <c r="AP61" i="1"/>
  <c r="AQ36" i="1"/>
  <c r="AR36" i="1" s="1"/>
  <c r="AP84" i="1"/>
  <c r="AP13" i="1"/>
  <c r="AQ21" i="1"/>
  <c r="AR21" i="1" s="1"/>
  <c r="AP6" i="1"/>
  <c r="AQ40" i="1"/>
  <c r="AR40" i="1" s="1"/>
  <c r="AQ22" i="1"/>
  <c r="AR22" i="1" s="1"/>
  <c r="AP14" i="1"/>
  <c r="AP29" i="1"/>
  <c r="AP44" i="1"/>
  <c r="AQ76" i="1"/>
  <c r="AR76" i="1" s="1"/>
  <c r="AQ56" i="1"/>
  <c r="AR56" i="1" s="1"/>
  <c r="AP68" i="1"/>
  <c r="AQ5" i="1"/>
  <c r="AR5" i="1" s="1"/>
  <c r="AP30" i="1"/>
  <c r="AQ13" i="1"/>
  <c r="AR13" i="1" s="1"/>
  <c r="AP24" i="1"/>
  <c r="AQ24" i="1"/>
  <c r="AR24" i="1" s="1"/>
  <c r="AP36" i="1"/>
  <c r="AQ61" i="1"/>
  <c r="AR61" i="1" s="1"/>
  <c r="AQ84" i="1"/>
  <c r="AR84" i="1" s="1"/>
  <c r="AP8" i="1"/>
  <c r="AQ8" i="1"/>
  <c r="AR8" i="1" s="1"/>
  <c r="AQ44" i="1"/>
  <c r="AR44" i="1" s="1"/>
  <c r="AP76" i="1"/>
  <c r="AQ29" i="1"/>
  <c r="AR29" i="1" s="1"/>
  <c r="AP40" i="1"/>
  <c r="AP21" i="1"/>
  <c r="AP22" i="1"/>
  <c r="AQ30" i="1"/>
  <c r="AR30" i="1" s="1"/>
  <c r="AP5" i="1"/>
  <c r="AP56" i="1"/>
</calcChain>
</file>

<file path=xl/sharedStrings.xml><?xml version="1.0" encoding="utf-8"?>
<sst xmlns="http://schemas.openxmlformats.org/spreadsheetml/2006/main" count="347" uniqueCount="135">
  <si>
    <t>报表科目名称</t>
    <phoneticPr fontId="1" type="noConversion"/>
  </si>
  <si>
    <t>参考辅助表</t>
    <phoneticPr fontId="1" type="noConversion"/>
  </si>
  <si>
    <t>库存现金</t>
  </si>
  <si>
    <t>银行存款</t>
  </si>
  <si>
    <t>其他货币资金</t>
  </si>
  <si>
    <t>交易性金融资产</t>
  </si>
  <si>
    <t>应收票据</t>
  </si>
  <si>
    <t>应收账款</t>
  </si>
  <si>
    <t>预付账款</t>
  </si>
  <si>
    <t>应收股利</t>
  </si>
  <si>
    <t>应收利息</t>
  </si>
  <si>
    <t>其他应收款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</si>
  <si>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</si>
  <si>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</si>
  <si>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</si>
  <si>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</si>
  <si>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</si>
  <si>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</si>
  <si>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</si>
  <si>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</si>
  <si>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</si>
  <si>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</si>
  <si>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</si>
  <si>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持有至到期投资减值准备</t>
  </si>
  <si>
    <t>可供出售金融资产</t>
  </si>
  <si>
    <t>长期股权投资</t>
  </si>
  <si>
    <t>长期股权投资减值准备</t>
  </si>
  <si>
    <t>长期应收款</t>
  </si>
  <si>
    <t>固定资产</t>
  </si>
  <si>
    <t>累计折旧</t>
  </si>
  <si>
    <t>固定资产减值准备</t>
  </si>
  <si>
    <t>在建工程</t>
  </si>
  <si>
    <t>工程物资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</si>
  <si>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</si>
  <si>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</si>
  <si>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</si>
  <si>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</si>
  <si>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</si>
  <si>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</si>
  <si>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</si>
  <si>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短期借款</t>
  </si>
  <si>
    <t>应付票据</t>
  </si>
  <si>
    <t>应付账款</t>
  </si>
  <si>
    <t>预收账款</t>
  </si>
  <si>
    <t>应付职工薪酬</t>
  </si>
  <si>
    <t>应交税费</t>
  </si>
  <si>
    <t>应付利息</t>
  </si>
  <si>
    <t>应付股利</t>
  </si>
  <si>
    <t>其他应付款</t>
  </si>
  <si>
    <t>递延收益</t>
  </si>
  <si>
    <t>长期借款</t>
  </si>
  <si>
    <t>长期应付款</t>
  </si>
  <si>
    <t>预计负债</t>
  </si>
  <si>
    <t>递延所得税负债</t>
  </si>
  <si>
    <t>实收资本</t>
  </si>
  <si>
    <t>资本公积</t>
  </si>
  <si>
    <t>盈余公积</t>
  </si>
  <si>
    <t>本年利润</t>
  </si>
  <si>
    <t>利润分配</t>
  </si>
  <si>
    <t>库存股</t>
  </si>
  <si>
    <t>主营业务收入</t>
  </si>
  <si>
    <t>利息收入</t>
  </si>
  <si>
    <t>其他业务收入</t>
  </si>
  <si>
    <t>汇兑损益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</si>
  <si>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</si>
  <si>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</si>
  <si>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</si>
  <si>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</si>
  <si>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</si>
  <si>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</si>
  <si>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利息支出</t>
  </si>
  <si>
    <t>销售费用</t>
  </si>
  <si>
    <t>管理费用</t>
  </si>
  <si>
    <t>财务费用</t>
  </si>
  <si>
    <t>资产减值损失</t>
  </si>
  <si>
    <t>营业外支出</t>
  </si>
  <si>
    <t>所得税费用</t>
  </si>
  <si>
    <t>预付款项</t>
  </si>
  <si>
    <t>存货</t>
  </si>
  <si>
    <t>预收款项</t>
  </si>
  <si>
    <t>货币资金</t>
    <phoneticPr fontId="1" type="noConversion"/>
  </si>
  <si>
    <t>存货减值准备</t>
  </si>
  <si>
    <t>减：累计折旧</t>
  </si>
  <si>
    <t>固定资产原价</t>
  </si>
  <si>
    <t>递延收益-非流动</t>
  </si>
  <si>
    <t>未分配利润</t>
  </si>
  <si>
    <t>减：库存股</t>
  </si>
  <si>
    <t>其中：主营业务成本</t>
  </si>
  <si>
    <t>其他业务支出</t>
  </si>
  <si>
    <t>营业费用</t>
  </si>
  <si>
    <t>公允价值变动收益</t>
  </si>
  <si>
    <t>加：营业外收入</t>
  </si>
  <si>
    <t>减：营业外支出</t>
  </si>
  <si>
    <t>减：所得税</t>
  </si>
  <si>
    <t>研发支出</t>
  </si>
  <si>
    <t>A3科目名称</t>
    <phoneticPr fontId="1" type="noConversion"/>
  </si>
  <si>
    <t>货币资金</t>
  </si>
  <si>
    <t>实收资本（或股本）</t>
  </si>
  <si>
    <t>营业收入</t>
  </si>
  <si>
    <t>汇兑收益（损失以“-”号填列）</t>
  </si>
  <si>
    <t>公允价值变动收益（损失以“-”号填列）</t>
  </si>
  <si>
    <t>投资收益（损失以“-”号填列）</t>
  </si>
  <si>
    <t>营业成本</t>
  </si>
  <si>
    <t>主科目名称</t>
  </si>
  <si>
    <t>其他应收款坏账准备</t>
  </si>
  <si>
    <t>使用权资产</t>
    <phoneticPr fontId="1" type="noConversion"/>
  </si>
  <si>
    <t>租赁负债</t>
  </si>
  <si>
    <t>其他综合收益</t>
    <phoneticPr fontId="1" type="noConversion"/>
  </si>
  <si>
    <t>表标签</t>
  </si>
  <si>
    <t>BS</t>
    <phoneticPr fontId="1" type="noConversion"/>
  </si>
  <si>
    <t>PV</t>
    <phoneticPr fontId="1" type="noConversion"/>
  </si>
  <si>
    <t>CV</t>
    <phoneticPr fontId="1" type="noConversion"/>
  </si>
  <si>
    <t>PL</t>
    <phoneticPr fontId="1" type="noConversion"/>
  </si>
  <si>
    <t>本年利润抵消明细</t>
  </si>
  <si>
    <t>重复明细</t>
  </si>
  <si>
    <t>外币报表折算差额</t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</si>
  <si>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</si>
  <si>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</si>
  <si>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</si>
  <si>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</si>
  <si>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</si>
  <si>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</si>
  <si>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首条杠</t>
    <phoneticPr fontId="1" type="noConversion"/>
  </si>
  <si>
    <t>次条杠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</si>
  <si>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</si>
  <si>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</si>
  <si>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</si>
  <si>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</si>
  <si>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</si>
  <si>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工作表名位置</t>
  </si>
  <si>
    <t>公司名起始位</t>
  </si>
  <si>
    <t>公司名结束位</t>
  </si>
  <si>
    <t>科目逻辑标识</t>
    <phoneticPr fontId="1" type="noConversion"/>
  </si>
  <si>
    <t>科目名称</t>
    <phoneticPr fontId="1" type="noConversion"/>
  </si>
  <si>
    <t>RMB历史折算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</si>
</sst>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Co&amp;F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FX"/>
      <sheetName val="History"/>
    </sheetNames>
    <sheetDataSet>
      <sheetData sheetId="0">
        <row r="1">
          <cell r="A1" t="str">
            <v>主体账簿名</v>
          </cell>
          <cell r="B1" t="str">
            <v>公司简称</v>
          </cell>
          <cell r="C1" t="str">
            <v>本位币</v>
          </cell>
        </row>
        <row r="2">
          <cell r="B2" t="str">
            <v>01 生科</v>
          </cell>
          <cell r="C2" t="str">
            <v>RMB</v>
          </cell>
        </row>
        <row r="3">
          <cell r="B3" t="str">
            <v>02 其胜</v>
          </cell>
          <cell r="C3" t="str">
            <v>RMB</v>
          </cell>
        </row>
        <row r="4">
          <cell r="B4" t="str">
            <v>03 建华</v>
          </cell>
          <cell r="C4" t="str">
            <v>RMB</v>
          </cell>
        </row>
        <row r="5">
          <cell r="B5" t="str">
            <v>04 利康瑞</v>
          </cell>
          <cell r="C5" t="str">
            <v>RMB</v>
          </cell>
        </row>
        <row r="6">
          <cell r="A6" t="str">
            <v>昊海生物科技控股有限公司(港币)-港币账簿</v>
          </cell>
          <cell r="B6" t="str">
            <v>05 控股(HK)</v>
          </cell>
          <cell r="C6" t="str">
            <v>HKD</v>
          </cell>
        </row>
        <row r="7">
          <cell r="B7" t="str">
            <v>06 发展</v>
          </cell>
          <cell r="C7" t="str">
            <v>RMB</v>
          </cell>
        </row>
        <row r="8">
          <cell r="B8" t="str">
            <v>08 BVI</v>
          </cell>
          <cell r="C8" t="str">
            <v>GBP</v>
          </cell>
        </row>
        <row r="9">
          <cell r="B9" t="str">
            <v>09 Aaren</v>
          </cell>
          <cell r="C9" t="str">
            <v>USD</v>
          </cell>
        </row>
        <row r="10">
          <cell r="B10" t="str">
            <v>10 新产业</v>
          </cell>
          <cell r="C10" t="str">
            <v>RMB</v>
          </cell>
        </row>
        <row r="11">
          <cell r="B11" t="str">
            <v>11 河南宇宙</v>
          </cell>
          <cell r="C11" t="str">
            <v>RMB</v>
          </cell>
        </row>
        <row r="12">
          <cell r="B12" t="str">
            <v>12 珠海艾格</v>
          </cell>
          <cell r="C12" t="str">
            <v>RMB</v>
          </cell>
        </row>
        <row r="13">
          <cell r="B13" t="str">
            <v>13 Contamac</v>
          </cell>
          <cell r="C13" t="str">
            <v>GBP</v>
          </cell>
        </row>
        <row r="14">
          <cell r="B14" t="str">
            <v>14 海洋集团</v>
          </cell>
          <cell r="C14" t="str">
            <v>USD</v>
          </cell>
        </row>
        <row r="15">
          <cell r="B15" t="str">
            <v>15 青岛华元</v>
          </cell>
          <cell r="C15" t="str">
            <v>RMB</v>
          </cell>
        </row>
        <row r="16">
          <cell r="B16" t="str">
            <v>16 太平洋生物</v>
          </cell>
          <cell r="C16" t="str">
            <v>RMB</v>
          </cell>
        </row>
        <row r="17">
          <cell r="B17" t="str">
            <v>17 太平洋药业</v>
          </cell>
          <cell r="C17" t="str">
            <v>RMB</v>
          </cell>
        </row>
        <row r="18">
          <cell r="B18" t="str">
            <v>18 河南赛美视</v>
          </cell>
          <cell r="C18" t="str">
            <v>RMB</v>
          </cell>
        </row>
        <row r="19">
          <cell r="B19" t="str">
            <v>19 爱晶伦</v>
          </cell>
          <cell r="C19" t="str">
            <v>RMB</v>
          </cell>
        </row>
        <row r="20">
          <cell r="B20" t="str">
            <v>20 艾格视光</v>
          </cell>
          <cell r="C20" t="str">
            <v>RMB</v>
          </cell>
        </row>
        <row r="21">
          <cell r="B21" t="str">
            <v>21 河北鑫视康</v>
          </cell>
          <cell r="C21" t="str">
            <v>RMB</v>
          </cell>
        </row>
        <row r="22">
          <cell r="B22" t="str">
            <v>22 亨泰视觉</v>
          </cell>
          <cell r="C22" t="str">
            <v>RMB</v>
          </cell>
        </row>
      </sheetData>
      <sheetData sheetId="1">
        <row r="1">
          <cell r="F1" t="str">
            <v>汇率标签</v>
          </cell>
          <cell r="G1" t="str">
            <v>适用汇率</v>
          </cell>
        </row>
        <row r="3">
          <cell r="F3" t="str">
            <v>USD/BS</v>
          </cell>
          <cell r="G3">
            <v>6.4600999999999997</v>
          </cell>
        </row>
        <row r="4">
          <cell r="F4" t="str">
            <v>HKD/BS</v>
          </cell>
          <cell r="G4">
            <v>0.83208000000000004</v>
          </cell>
        </row>
        <row r="5">
          <cell r="F5" t="str">
            <v>GBP/BS</v>
          </cell>
          <cell r="G5">
            <v>8.9410000000000007</v>
          </cell>
        </row>
        <row r="10">
          <cell r="F10" t="str">
            <v>USD/PL</v>
          </cell>
          <cell r="G10">
            <v>6.4924999999999997</v>
          </cell>
        </row>
        <row r="11">
          <cell r="F11" t="str">
            <v>HKD/PL</v>
          </cell>
          <cell r="G11">
            <v>0.83686000000000005</v>
          </cell>
        </row>
        <row r="12">
          <cell r="F12" t="str">
            <v>GBP/PL</v>
          </cell>
          <cell r="G12">
            <v>8.9156499999999994</v>
          </cell>
        </row>
      </sheetData>
      <sheetData sheetId="2">
        <row r="1">
          <cell r="A1" t="str">
            <v>唯一识别码</v>
          </cell>
          <cell r="B1" t="str">
            <v>RMB</v>
          </cell>
        </row>
        <row r="2">
          <cell r="A2" t="str">
            <v>05 控股(HK)\40010201\实收资本\法人资本\上海昊海生物科技股份有限公司</v>
          </cell>
          <cell r="B2">
            <v>-130393141.33</v>
          </cell>
        </row>
        <row r="3">
          <cell r="A3" t="str">
            <v>05 控股(HK)\4003\其他综合收益</v>
          </cell>
          <cell r="B3">
            <v>-52328140.099999994</v>
          </cell>
        </row>
        <row r="4">
          <cell r="A4" t="str">
            <v>05 控股(HK)\410498\利润分配\未分配利润</v>
          </cell>
          <cell r="B4">
            <v>-240730882.72279382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</sheetNames>
    <sheetDataSet>
      <sheetData sheetId="0">
        <row r="1">
          <cell r="B1" t="str">
            <v>科目编码</v>
          </cell>
          <cell r="C1" t="str">
            <v>对应科目</v>
          </cell>
        </row>
        <row r="2">
          <cell r="B2" t="str">
            <v>123102</v>
          </cell>
          <cell r="C2" t="str">
            <v>其他应收款坏账准备</v>
          </cell>
        </row>
        <row r="3">
          <cell r="B3" t="str">
            <v>600100</v>
          </cell>
          <cell r="C3" t="str">
            <v>本年利润抵消明细</v>
          </cell>
        </row>
        <row r="4">
          <cell r="B4" t="str">
            <v>611100</v>
          </cell>
          <cell r="C4" t="str">
            <v>本年利润抵消明细</v>
          </cell>
        </row>
        <row r="5">
          <cell r="B5" t="str">
            <v>640100</v>
          </cell>
          <cell r="C5" t="str">
            <v>本年利润抵消明细</v>
          </cell>
        </row>
        <row r="6">
          <cell r="B6" t="str">
            <v>640300</v>
          </cell>
          <cell r="C6" t="str">
            <v>本年利润抵消明细</v>
          </cell>
        </row>
        <row r="7">
          <cell r="B7" t="str">
            <v>660100</v>
          </cell>
          <cell r="C7" t="str">
            <v>本年利润抵消明细</v>
          </cell>
        </row>
        <row r="8">
          <cell r="B8" t="str">
            <v>660200</v>
          </cell>
          <cell r="C8" t="str">
            <v>本年利润抵消明细</v>
          </cell>
        </row>
        <row r="9">
          <cell r="B9" t="str">
            <v>660300</v>
          </cell>
          <cell r="C9" t="str">
            <v>本年利润抵消明细</v>
          </cell>
        </row>
        <row r="11">
          <cell r="B11" t="str">
            <v>9999</v>
          </cell>
          <cell r="C11" t="str">
            <v>外币报表折算差额</v>
          </cell>
        </row>
        <row r="13">
          <cell r="B13" t="str">
            <v>122101</v>
          </cell>
          <cell r="C13" t="str">
            <v>重复明细</v>
          </cell>
        </row>
        <row r="14">
          <cell r="B14" t="str">
            <v>122102</v>
          </cell>
          <cell r="C14" t="str">
            <v>重复明细</v>
          </cell>
        </row>
        <row r="15">
          <cell r="B15" t="str">
            <v>224101</v>
          </cell>
          <cell r="C15" t="str">
            <v>重复明细</v>
          </cell>
        </row>
        <row r="17">
          <cell r="B17" t="str">
            <v>12210301</v>
          </cell>
          <cell r="C17" t="str">
            <v>重复明细</v>
          </cell>
        </row>
        <row r="18">
          <cell r="B18" t="str">
            <v>12210401</v>
          </cell>
          <cell r="C18" t="str">
            <v>重复明细</v>
          </cell>
        </row>
        <row r="19">
          <cell r="B19" t="str">
            <v>12210402</v>
          </cell>
          <cell r="C19" t="str">
            <v>重复明细</v>
          </cell>
        </row>
        <row r="20">
          <cell r="B20" t="str">
            <v>122105</v>
          </cell>
          <cell r="C20" t="str">
            <v>重复明细</v>
          </cell>
        </row>
        <row r="21">
          <cell r="B21" t="str">
            <v>122108</v>
          </cell>
          <cell r="C21" t="str">
            <v>重复明细</v>
          </cell>
        </row>
        <row r="22">
          <cell r="B22" t="str">
            <v>122125</v>
          </cell>
          <cell r="C22" t="str">
            <v>重复明细</v>
          </cell>
        </row>
        <row r="23">
          <cell r="B23" t="str">
            <v>224102</v>
          </cell>
          <cell r="C23" t="str">
            <v>重复明细</v>
          </cell>
        </row>
        <row r="24">
          <cell r="B24" t="str">
            <v>224103</v>
          </cell>
          <cell r="C24" t="str">
            <v>重复明细</v>
          </cell>
        </row>
        <row r="25">
          <cell r="B25" t="str">
            <v>224104</v>
          </cell>
          <cell r="C25" t="str">
            <v>重复明细</v>
          </cell>
        </row>
        <row r="26">
          <cell r="B26" t="str">
            <v>224111</v>
          </cell>
          <cell r="C26" t="str">
            <v>重复明细</v>
          </cell>
        </row>
        <row r="28">
          <cell r="B28" t="str">
            <v>12210302</v>
          </cell>
          <cell r="C28" t="str">
            <v>重复明细</v>
          </cell>
        </row>
        <row r="30">
          <cell r="C30" t="str">
            <v>其他应收款</v>
          </cell>
        </row>
        <row r="31">
          <cell r="C31" t="str">
            <v>其他应付款</v>
          </cell>
        </row>
        <row r="32">
          <cell r="C32" t="str">
            <v>其他应收款</v>
          </cell>
        </row>
        <row r="33">
          <cell r="C33" t="str">
            <v>其他应付款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5"/>
  <sheetViews>
    <sheetView tabSelected="1" topLeftCell="A54" workbookViewId="0">
      <selection activeCell="D63" sqref="D63"/>
    </sheetView>
  </sheetViews>
  <sheetFormatPr defaultRowHeight="14.25"/>
  <cols>
    <col min="1" max="1" width="23.5" bestFit="1" customWidth="1"/>
    <col min="2" max="2" width="23.5" customWidth="1"/>
    <col min="3" max="3" width="23.5" bestFit="1" customWidth="1"/>
    <col min="4" max="5" width="13" bestFit="1" customWidth="1"/>
  </cols>
  <sheetData>
    <row r="1" spans="1:44">
      <c r="A1" s="2" t="s">
        <v>103</v>
      </c>
      <c r="B1" s="2" t="s">
        <v>0</v>
      </c>
      <c r="C1" s="2" t="s">
        <v>95</v>
      </c>
      <c r="D1" s="2" t="s">
        <v>108</v>
      </c>
      <c r="E1" s="2" t="s">
        <v>1</v>
      </c>
      <c r="U1" t="s">
        <v>116</v>
      </c>
      <c r="V1" t="s">
        <v>117</v>
      </c>
      <c r="W1" t="s">
        <v>118</v>
      </c>
      <c r="X1" t="s">
        <v>0</v>
      </c>
      <c r="Y1" t="s">
        <v>95</v>
      </c>
      <c r="Z1" t="s">
        <v>119</v>
      </c>
      <c r="AA1" t="s">
        <v>120</v>
      </c>
      <c r="AB1" t="s">
        <v>121</v>
      </c>
      <c r="AE1" t="s">
        <v>132</v>
      </c>
      <c r="AF1" t="s">
        <v>122</v>
      </c>
      <c r="AG1" t="s">
        <v>123</v>
      </c>
      <c r="AH1" t="s">
        <v>133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134</v>
      </c>
      <c r="AO1" t="s">
        <v>121</v>
      </c>
      <c r="AP1" t="s">
        <v>129</v>
      </c>
      <c r="AQ1" t="s">
        <v>130</v>
      </c>
      <c r="AR1" t="s">
        <v>131</v>
      </c>
    </row>
    <row r="2" spans="1:44">
      <c r="A2" t="s">
        <v>2</v>
      </c>
      <c r="B2" t="s">
        <v>96</v>
      </c>
      <c r="C2" t="s">
        <v>80</v>
      </c>
      <c r="D2" t="s">
        <v>109</v>
      </c>
      <c r="U2" t="e">
        <f>VLOOKUP($A2,[1]Basic!$A:$B,2,0)</f>
        <v>#N/A</v>
      </c>
      <c r="V2" t="str">
        <f t="shared" ref="V2:V33" si="0">TRIM($B2)</f>
        <v>货币资金</v>
      </c>
      <c r="W2" t="e">
        <f t="shared" ref="W2:W33" si="1">_xlfn.IFNA(AE2,AH2)</f>
        <v>#VALUE!</v>
      </c>
      <c r="X2" t="e">
        <f>VLOOKUP(W2,科目!$A:$C,2,0)</f>
        <v>#VALUE!</v>
      </c>
      <c r="Y2" t="e">
        <f>VLOOKUP(W2,科目!$A:$C,3,0)</f>
        <v>#VALUE!</v>
      </c>
      <c r="Z2" t="e">
        <f t="shared" ref="Z2:Z33" si="2">U2&amp;"\"&amp;$C2</f>
        <v>#N/A</v>
      </c>
      <c r="AA2">
        <f t="shared" ref="AA2:AA33" si="3">IF($P2="借",$R2,-$R2)</f>
        <v>0</v>
      </c>
      <c r="AB2">
        <f t="shared" ref="AB2:AB33" si="4">_xlfn.IFNA(IF(AE2="重复明细",0,AO2),AO2)</f>
        <v>0</v>
      </c>
      <c r="AE2" t="e">
        <f>VLOOKUP(V2,[2]科目!$B:$C,2,0)</f>
        <v>#N/A</v>
      </c>
      <c r="AF2" t="e">
        <f t="shared" ref="AF2:AF33" si="5">FIND("\",$C2)</f>
        <v>#VALUE!</v>
      </c>
      <c r="AG2">
        <f t="shared" ref="AG2:AG33" si="6">IFERROR(FIND("\",$C2,AF2+1),1000)</f>
        <v>1000</v>
      </c>
      <c r="AH2" t="e">
        <f t="shared" ref="AH2:AH33" si="7">MID($C2,AF2+1,AG2-AF2-1)</f>
        <v>#VALUE!</v>
      </c>
      <c r="AI2" t="e">
        <f>VLOOKUP(U2,[1]Basic!$B:$C,2,0)</f>
        <v>#N/A</v>
      </c>
      <c r="AJ2" t="e">
        <f>VLOOKUP(W2,科目!$A:$D,4,0)</f>
        <v>#VALUE!</v>
      </c>
      <c r="AK2" t="e">
        <f t="shared" ref="AK2:AK33" si="8">AI2&amp;"/"&amp;AJ2</f>
        <v>#N/A</v>
      </c>
      <c r="AL2" t="e">
        <f>VLOOKUP(AK2,[1]FX!$F:$G,2,0)</f>
        <v>#N/A</v>
      </c>
      <c r="AM2" t="e">
        <f t="shared" ref="AM2:AM33" si="9">ROUND(AA2*AL2,2)</f>
        <v>#N/A</v>
      </c>
      <c r="AN2" t="e">
        <f>VLOOKUP(Z2,[1]History!$A:$B,2,0)</f>
        <v>#N/A</v>
      </c>
      <c r="AO2">
        <f t="shared" ref="AO2:AO33" si="10">IFERROR(_xlfn.IFNA(AM2,AN2),0)</f>
        <v>0</v>
      </c>
      <c r="AP2" t="e">
        <f t="shared" ref="AP2:AP33" si="11">FIND("]",AO2)</f>
        <v>#VALUE!</v>
      </c>
      <c r="AQ2" t="e">
        <f t="shared" ref="AQ2:AQ33" si="12">FIND("#",AO2)</f>
        <v>#VALUE!</v>
      </c>
      <c r="AR2" t="e">
        <f t="shared" ref="AR2:AR33" si="13">FIND("#",AO2,AQ2+1)</f>
        <v>#VALUE!</v>
      </c>
    </row>
    <row r="3" spans="1:44">
      <c r="A3" t="s">
        <v>3</v>
      </c>
      <c r="B3" t="s">
        <v>96</v>
      </c>
      <c r="C3" t="s">
        <v>80</v>
      </c>
      <c r="D3" t="s">
        <v>109</v>
      </c>
      <c r="U3" t="e">
        <f>VLOOKUP($A3,[1]Basic!$A:$B,2,0)</f>
        <v>#N/A</v>
      </c>
      <c r="V3" t="str">
        <f t="shared" si="0"/>
        <v>货币资金</v>
      </c>
      <c r="W3" t="e">
        <f t="shared" si="1"/>
        <v>#VALUE!</v>
      </c>
      <c r="X3" t="e">
        <f>VLOOKUP(W3,科目!$A:$C,2,0)</f>
        <v>#VALUE!</v>
      </c>
      <c r="Y3" t="e">
        <f>VLOOKUP(W3,科目!$A:$C,3,0)</f>
        <v>#VALUE!</v>
      </c>
      <c r="Z3" t="e">
        <f t="shared" si="2"/>
        <v>#N/A</v>
      </c>
      <c r="AA3">
        <f t="shared" si="3"/>
        <v>0</v>
      </c>
      <c r="AB3">
        <f t="shared" si="4"/>
        <v>0</v>
      </c>
      <c r="AE3" t="e">
        <f>VLOOKUP(V3,[2]科目!$B:$C,2,0)</f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f>VLOOKUP(U3,[1]Basic!$B:$C,2,0)</f>
        <v>#N/A</v>
      </c>
      <c r="AJ3" t="e">
        <f>VLOOKUP(W3,科目!$A:$D,4,0)</f>
        <v>#VALUE!</v>
      </c>
      <c r="AK3" t="e">
        <f t="shared" si="8"/>
        <v>#N/A</v>
      </c>
      <c r="AL3" t="e">
        <f>VLOOKUP(AK3,[1]FX!$F:$G,2,0)</f>
        <v>#N/A</v>
      </c>
      <c r="AM3" t="e">
        <f t="shared" si="9"/>
        <v>#N/A</v>
      </c>
      <c r="AN3" t="e">
        <f>VLOOKUP(Z3,[1]History!$A:$B,2,0)</f>
        <v>#N/A</v>
      </c>
      <c r="AO3">
        <f t="shared" si="10"/>
        <v>0</v>
      </c>
      <c r="AP3" t="e">
        <f t="shared" si="11"/>
        <v>#VALUE!</v>
      </c>
      <c r="AQ3" t="e">
        <f t="shared" si="12"/>
        <v>#VALUE!</v>
      </c>
      <c r="AR3" t="e">
        <f t="shared" si="13"/>
        <v>#VALUE!</v>
      </c>
    </row>
    <row r="4" spans="1:44">
      <c r="A4" t="s">
        <v>4</v>
      </c>
      <c r="B4" t="s">
        <v>96</v>
      </c>
      <c r="C4" t="s">
        <v>80</v>
      </c>
      <c r="D4" t="s">
        <v>109</v>
      </c>
      <c r="U4" t="e">
        <f>VLOOKUP($A4,[1]Basic!$A:$B,2,0)</f>
        <v>#N/A</v>
      </c>
      <c r="V4" t="str">
        <f t="shared" si="0"/>
        <v>货币资金</v>
      </c>
      <c r="W4" t="e">
        <f t="shared" si="1"/>
        <v>#VALUE!</v>
      </c>
      <c r="X4" t="e">
        <f>VLOOKUP(W4,科目!$A:$C,2,0)</f>
        <v>#VALUE!</v>
      </c>
      <c r="Y4" t="e">
        <f>VLOOKUP(W4,科目!$A:$C,3,0)</f>
        <v>#VALUE!</v>
      </c>
      <c r="Z4" t="e">
        <f t="shared" si="2"/>
        <v>#N/A</v>
      </c>
      <c r="AA4">
        <f t="shared" si="3"/>
        <v>0</v>
      </c>
      <c r="AB4">
        <f t="shared" si="4"/>
        <v>0</v>
      </c>
      <c r="AE4" t="e">
        <f>VLOOKUP(V4,[2]科目!$B:$C,2,0)</f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f>VLOOKUP(U4,[1]Basic!$B:$C,2,0)</f>
        <v>#N/A</v>
      </c>
      <c r="AJ4" t="e">
        <f>VLOOKUP(W4,科目!$A:$D,4,0)</f>
        <v>#VALUE!</v>
      </c>
      <c r="AK4" t="e">
        <f t="shared" si="8"/>
        <v>#N/A</v>
      </c>
      <c r="AL4" t="e">
        <f>VLOOKUP(AK4,[1]FX!$F:$G,2,0)</f>
        <v>#N/A</v>
      </c>
      <c r="AM4" t="e">
        <f t="shared" si="9"/>
        <v>#N/A</v>
      </c>
      <c r="AN4" t="e">
        <f>VLOOKUP(Z4,[1]History!$A:$B,2,0)</f>
        <v>#N/A</v>
      </c>
      <c r="AO4">
        <f t="shared" si="10"/>
        <v>0</v>
      </c>
      <c r="AP4" t="e">
        <f t="shared" si="11"/>
        <v>#VALUE!</v>
      </c>
      <c r="AQ4" t="e">
        <f t="shared" si="12"/>
        <v>#VALUE!</v>
      </c>
      <c r="AR4" t="e">
        <f t="shared" si="13"/>
        <v>#VALUE!</v>
      </c>
    </row>
    <row r="5" spans="1:44">
      <c r="A5" t="s">
        <v>5</v>
      </c>
      <c r="B5" t="s">
        <v>5</v>
      </c>
      <c r="C5" t="s">
        <v>5</v>
      </c>
      <c r="D5" t="s">
        <v>109</v>
      </c>
      <c r="U5" t="e">
        <f>VLOOKUP($A5,[1]Basic!$A:$B,2,0)</f>
        <v>#N/A</v>
      </c>
      <c r="V5" t="str">
        <f t="shared" si="0"/>
        <v>交易性金融资产</v>
      </c>
      <c r="W5" t="e">
        <f t="shared" si="1"/>
        <v>#VALUE!</v>
      </c>
      <c r="X5" t="e">
        <f>VLOOKUP(W5,科目!$A:$C,2,0)</f>
        <v>#VALUE!</v>
      </c>
      <c r="Y5" t="e">
        <f>VLOOKUP(W5,科目!$A:$C,3,0)</f>
        <v>#VALUE!</v>
      </c>
      <c r="Z5" t="e">
        <f t="shared" si="2"/>
        <v>#N/A</v>
      </c>
      <c r="AA5">
        <f t="shared" si="3"/>
        <v>0</v>
      </c>
      <c r="AB5">
        <f t="shared" si="4"/>
        <v>0</v>
      </c>
      <c r="AE5" t="e">
        <f>VLOOKUP(V5,[2]科目!$B:$C,2,0)</f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f>VLOOKUP(U5,[1]Basic!$B:$C,2,0)</f>
        <v>#N/A</v>
      </c>
      <c r="AJ5" t="e">
        <f>VLOOKUP(W5,科目!$A:$D,4,0)</f>
        <v>#VALUE!</v>
      </c>
      <c r="AK5" t="e">
        <f t="shared" si="8"/>
        <v>#N/A</v>
      </c>
      <c r="AL5" t="e">
        <f>VLOOKUP(AK5,[1]FX!$F:$G,2,0)</f>
        <v>#N/A</v>
      </c>
      <c r="AM5" t="e">
        <f t="shared" si="9"/>
        <v>#N/A</v>
      </c>
      <c r="AN5" t="e">
        <f>VLOOKUP(Z5,[1]History!$A:$B,2,0)</f>
        <v>#N/A</v>
      </c>
      <c r="AO5">
        <f t="shared" si="10"/>
        <v>0</v>
      </c>
      <c r="AP5" t="e">
        <f t="shared" si="11"/>
        <v>#VALUE!</v>
      </c>
      <c r="AQ5" t="e">
        <f t="shared" si="12"/>
        <v>#VALUE!</v>
      </c>
      <c r="AR5" t="e">
        <f t="shared" si="13"/>
        <v>#VALUE!</v>
      </c>
    </row>
    <row r="6" spans="1:44">
      <c r="A6" t="s">
        <v>6</v>
      </c>
      <c r="B6" t="s">
        <v>6</v>
      </c>
      <c r="C6" t="s">
        <v>6</v>
      </c>
      <c r="D6" t="s">
        <v>109</v>
      </c>
      <c r="U6" t="e">
        <f>VLOOKUP($A6,[1]Basic!$A:$B,2,0)</f>
        <v>#N/A</v>
      </c>
      <c r="V6" t="str">
        <f t="shared" si="0"/>
        <v>应收票据</v>
      </c>
      <c r="W6" t="e">
        <f t="shared" si="1"/>
        <v>#VALUE!</v>
      </c>
      <c r="X6" t="e">
        <f>VLOOKUP(W6,科目!$A:$C,2,0)</f>
        <v>#VALUE!</v>
      </c>
      <c r="Y6" t="e">
        <f>VLOOKUP(W6,科目!$A:$C,3,0)</f>
        <v>#VALUE!</v>
      </c>
      <c r="Z6" t="e">
        <f t="shared" si="2"/>
        <v>#N/A</v>
      </c>
      <c r="AA6">
        <f t="shared" si="3"/>
        <v>0</v>
      </c>
      <c r="AB6">
        <f t="shared" si="4"/>
        <v>0</v>
      </c>
      <c r="AE6" t="e">
        <f>VLOOKUP(V6,[2]科目!$B:$C,2,0)</f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f>VLOOKUP(U6,[1]Basic!$B:$C,2,0)</f>
        <v>#N/A</v>
      </c>
      <c r="AJ6" t="e">
        <f>VLOOKUP(W6,科目!$A:$D,4,0)</f>
        <v>#VALUE!</v>
      </c>
      <c r="AK6" t="e">
        <f t="shared" si="8"/>
        <v>#N/A</v>
      </c>
      <c r="AL6" t="e">
        <f>VLOOKUP(AK6,[1]FX!$F:$G,2,0)</f>
        <v>#N/A</v>
      </c>
      <c r="AM6" t="e">
        <f t="shared" si="9"/>
        <v>#N/A</v>
      </c>
      <c r="AN6" t="e">
        <f>VLOOKUP(Z6,[1]History!$A:$B,2,0)</f>
        <v>#N/A</v>
      </c>
      <c r="AO6">
        <f t="shared" si="10"/>
        <v>0</v>
      </c>
      <c r="AP6" t="e">
        <f t="shared" si="11"/>
        <v>#VALUE!</v>
      </c>
      <c r="AQ6" t="e">
        <f t="shared" si="12"/>
        <v>#VALUE!</v>
      </c>
      <c r="AR6" t="e">
        <f t="shared" si="13"/>
        <v>#VALUE!</v>
      </c>
    </row>
    <row r="7" spans="1:44">
      <c r="A7" t="s">
        <v>7</v>
      </c>
      <c r="B7" t="s">
        <v>7</v>
      </c>
      <c r="C7" t="s">
        <v>7</v>
      </c>
      <c r="D7" t="s">
        <v>109</v>
      </c>
      <c r="U7" t="e">
        <f>VLOOKUP($A7,[1]Basic!$A:$B,2,0)</f>
        <v>#N/A</v>
      </c>
      <c r="V7" t="str">
        <f t="shared" si="0"/>
        <v>应收账款</v>
      </c>
      <c r="W7" t="e">
        <f t="shared" si="1"/>
        <v>#VALUE!</v>
      </c>
      <c r="X7" t="e">
        <f>VLOOKUP(W7,科目!$A:$C,2,0)</f>
        <v>#VALUE!</v>
      </c>
      <c r="Y7" t="e">
        <f>VLOOKUP(W7,科目!$A:$C,3,0)</f>
        <v>#VALUE!</v>
      </c>
      <c r="Z7" t="e">
        <f t="shared" si="2"/>
        <v>#N/A</v>
      </c>
      <c r="AA7">
        <f t="shared" si="3"/>
        <v>0</v>
      </c>
      <c r="AB7">
        <f t="shared" si="4"/>
        <v>0</v>
      </c>
      <c r="AE7" t="e">
        <f>VLOOKUP(V7,[2]科目!$B:$C,2,0)</f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f>VLOOKUP(U7,[1]Basic!$B:$C,2,0)</f>
        <v>#N/A</v>
      </c>
      <c r="AJ7" t="e">
        <f>VLOOKUP(W7,科目!$A:$D,4,0)</f>
        <v>#VALUE!</v>
      </c>
      <c r="AK7" t="e">
        <f t="shared" si="8"/>
        <v>#N/A</v>
      </c>
      <c r="AL7" t="e">
        <f>VLOOKUP(AK7,[1]FX!$F:$G,2,0)</f>
        <v>#N/A</v>
      </c>
      <c r="AM7" t="e">
        <f t="shared" si="9"/>
        <v>#N/A</v>
      </c>
      <c r="AN7" t="e">
        <f>VLOOKUP(Z7,[1]History!$A:$B,2,0)</f>
        <v>#N/A</v>
      </c>
      <c r="AO7">
        <f t="shared" si="10"/>
        <v>0</v>
      </c>
      <c r="AP7" t="e">
        <f t="shared" si="11"/>
        <v>#VALUE!</v>
      </c>
      <c r="AQ7" t="e">
        <f t="shared" si="12"/>
        <v>#VALUE!</v>
      </c>
      <c r="AR7" t="e">
        <f t="shared" si="13"/>
        <v>#VALUE!</v>
      </c>
    </row>
    <row r="8" spans="1:44">
      <c r="A8" t="s">
        <v>8</v>
      </c>
      <c r="B8" t="s">
        <v>77</v>
      </c>
      <c r="C8" t="s">
        <v>77</v>
      </c>
      <c r="D8" t="s">
        <v>109</v>
      </c>
      <c r="U8" t="e">
        <f>VLOOKUP($A8,[1]Basic!$A:$B,2,0)</f>
        <v>#N/A</v>
      </c>
      <c r="V8" t="str">
        <f t="shared" si="0"/>
        <v>预付款项</v>
      </c>
      <c r="W8" t="e">
        <f t="shared" si="1"/>
        <v>#VALUE!</v>
      </c>
      <c r="X8" t="e">
        <f>VLOOKUP(W8,科目!$A:$C,2,0)</f>
        <v>#VALUE!</v>
      </c>
      <c r="Y8" t="e">
        <f>VLOOKUP(W8,科目!$A:$C,3,0)</f>
        <v>#VALUE!</v>
      </c>
      <c r="Z8" t="e">
        <f t="shared" si="2"/>
        <v>#N/A</v>
      </c>
      <c r="AA8">
        <f t="shared" si="3"/>
        <v>0</v>
      </c>
      <c r="AB8">
        <f t="shared" si="4"/>
        <v>0</v>
      </c>
      <c r="AE8" t="e">
        <f>VLOOKUP(V8,[2]科目!$B:$C,2,0)</f>
        <v>#N/A</v>
      </c>
      <c r="AF8" t="e">
        <f t="shared" si="5"/>
        <v>#VALUE!</v>
      </c>
      <c r="AG8">
        <f t="shared" si="6"/>
        <v>1000</v>
      </c>
      <c r="AH8" t="e">
        <f t="shared" si="7"/>
        <v>#VALUE!</v>
      </c>
      <c r="AI8" t="e">
        <f>VLOOKUP(U8,[1]Basic!$B:$C,2,0)</f>
        <v>#N/A</v>
      </c>
      <c r="AJ8" t="e">
        <f>VLOOKUP(W8,科目!$A:$D,4,0)</f>
        <v>#VALUE!</v>
      </c>
      <c r="AK8" t="e">
        <f t="shared" si="8"/>
        <v>#N/A</v>
      </c>
      <c r="AL8" t="e">
        <f>VLOOKUP(AK8,[1]FX!$F:$G,2,0)</f>
        <v>#N/A</v>
      </c>
      <c r="AM8" t="e">
        <f t="shared" si="9"/>
        <v>#N/A</v>
      </c>
      <c r="AN8" t="e">
        <f>VLOOKUP(Z8,[1]History!$A:$B,2,0)</f>
        <v>#N/A</v>
      </c>
      <c r="AO8">
        <f t="shared" si="10"/>
        <v>0</v>
      </c>
      <c r="AP8" t="e">
        <f t="shared" si="11"/>
        <v>#VALUE!</v>
      </c>
      <c r="AQ8" t="e">
        <f t="shared" si="12"/>
        <v>#VALUE!</v>
      </c>
      <c r="AR8" t="e">
        <f t="shared" si="13"/>
        <v>#VALUE!</v>
      </c>
    </row>
    <row r="9" spans="1:44">
      <c r="A9" t="s">
        <v>9</v>
      </c>
      <c r="C9" s="1" t="s">
        <v>9</v>
      </c>
      <c r="D9" t="s">
        <v>109</v>
      </c>
      <c r="U9" t="e">
        <f>VLOOKUP($A9,[1]Basic!$A:$B,2,0)</f>
        <v>#N/A</v>
      </c>
      <c r="V9" t="str">
        <f t="shared" si="0"/>
        <v/>
      </c>
      <c r="W9" t="e">
        <f t="shared" si="1"/>
        <v>#VALUE!</v>
      </c>
      <c r="X9" t="e">
        <f>VLOOKUP(W9,科目!$A:$C,2,0)</f>
        <v>#VALUE!</v>
      </c>
      <c r="Y9" t="e">
        <f>VLOOKUP(W9,科目!$A:$C,3,0)</f>
        <v>#VALUE!</v>
      </c>
      <c r="Z9" t="e">
        <f t="shared" si="2"/>
        <v>#N/A</v>
      </c>
      <c r="AA9">
        <f t="shared" si="3"/>
        <v>0</v>
      </c>
      <c r="AB9">
        <f t="shared" si="4"/>
        <v>0</v>
      </c>
      <c r="AE9" t="e">
        <f>VLOOKUP(V9,[2]科目!$B:$C,2,0)</f>
        <v>#N/A</v>
      </c>
      <c r="AF9" t="e">
        <f t="shared" si="5"/>
        <v>#VALUE!</v>
      </c>
      <c r="AG9">
        <f t="shared" si="6"/>
        <v>1000</v>
      </c>
      <c r="AH9" t="e">
        <f t="shared" si="7"/>
        <v>#VALUE!</v>
      </c>
      <c r="AI9" t="e">
        <f>VLOOKUP(U9,[1]Basic!$B:$C,2,0)</f>
        <v>#N/A</v>
      </c>
      <c r="AJ9" t="e">
        <f>VLOOKUP(W9,科目!$A:$D,4,0)</f>
        <v>#VALUE!</v>
      </c>
      <c r="AK9" t="e">
        <f t="shared" si="8"/>
        <v>#N/A</v>
      </c>
      <c r="AL9" t="e">
        <f>VLOOKUP(AK9,[1]FX!$F:$G,2,0)</f>
        <v>#N/A</v>
      </c>
      <c r="AM9" t="e">
        <f t="shared" si="9"/>
        <v>#N/A</v>
      </c>
      <c r="AN9" t="e">
        <f>VLOOKUP(Z9,[1]History!$A:$B,2,0)</f>
        <v>#N/A</v>
      </c>
      <c r="AO9">
        <f t="shared" si="10"/>
        <v>0</v>
      </c>
      <c r="AP9" t="e">
        <f t="shared" si="11"/>
        <v>#VALUE!</v>
      </c>
      <c r="AQ9" t="e">
        <f t="shared" si="12"/>
        <v>#VALUE!</v>
      </c>
      <c r="AR9" t="e">
        <f t="shared" si="13"/>
        <v>#VALUE!</v>
      </c>
    </row>
    <row r="10" spans="1:44">
      <c r="A10" t="s">
        <v>10</v>
      </c>
      <c r="B10" t="s">
        <v>10</v>
      </c>
      <c r="C10" s="1" t="s">
        <v>10</v>
      </c>
      <c r="D10" t="s">
        <v>109</v>
      </c>
      <c r="U10" t="e">
        <f>VLOOKUP($A10,[1]Basic!$A:$B,2,0)</f>
        <v>#N/A</v>
      </c>
      <c r="V10" t="str">
        <f t="shared" si="0"/>
        <v>应收利息</v>
      </c>
      <c r="W10" t="e">
        <f t="shared" si="1"/>
        <v>#VALUE!</v>
      </c>
      <c r="X10" t="e">
        <f>VLOOKUP(W10,科目!$A:$C,2,0)</f>
        <v>#VALUE!</v>
      </c>
      <c r="Y10" t="e">
        <f>VLOOKUP(W10,科目!$A:$C,3,0)</f>
        <v>#VALUE!</v>
      </c>
      <c r="Z10" t="e">
        <f t="shared" si="2"/>
        <v>#N/A</v>
      </c>
      <c r="AA10">
        <f t="shared" si="3"/>
        <v>0</v>
      </c>
      <c r="AB10">
        <f t="shared" si="4"/>
        <v>0</v>
      </c>
      <c r="AE10" t="e">
        <f>VLOOKUP(V10,[2]科目!$B:$C,2,0)</f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f>VLOOKUP(U10,[1]Basic!$B:$C,2,0)</f>
        <v>#N/A</v>
      </c>
      <c r="AJ10" t="e">
        <f>VLOOKUP(W10,科目!$A:$D,4,0)</f>
        <v>#VALUE!</v>
      </c>
      <c r="AK10" t="e">
        <f t="shared" si="8"/>
        <v>#N/A</v>
      </c>
      <c r="AL10" t="e">
        <f>VLOOKUP(AK10,[1]FX!$F:$G,2,0)</f>
        <v>#N/A</v>
      </c>
      <c r="AM10" t="e">
        <f t="shared" si="9"/>
        <v>#N/A</v>
      </c>
      <c r="AN10" t="e">
        <f>VLOOKUP(Z10,[1]History!$A:$B,2,0)</f>
        <v>#N/A</v>
      </c>
      <c r="AO10">
        <f t="shared" si="10"/>
        <v>0</v>
      </c>
      <c r="AP10" t="e">
        <f t="shared" si="11"/>
        <v>#VALUE!</v>
      </c>
      <c r="AQ10" t="e">
        <f t="shared" si="12"/>
        <v>#VALUE!</v>
      </c>
      <c r="AR10" t="e">
        <f t="shared" si="13"/>
        <v>#VALUE!</v>
      </c>
    </row>
    <row r="11" spans="1:44">
      <c r="A11" t="s">
        <v>11</v>
      </c>
      <c r="B11" t="s">
        <v>11</v>
      </c>
      <c r="C11" t="s">
        <v>11</v>
      </c>
      <c r="D11" t="s">
        <v>109</v>
      </c>
      <c r="U11" t="e">
        <f>VLOOKUP($A11,[1]Basic!$A:$B,2,0)</f>
        <v>#N/A</v>
      </c>
      <c r="V11" t="str">
        <f t="shared" si="0"/>
        <v>其他应收款</v>
      </c>
      <c r="W11" t="e">
        <f t="shared" si="1"/>
        <v>#VALUE!</v>
      </c>
      <c r="X11" t="e">
        <f>VLOOKUP(W11,科目!$A:$C,2,0)</f>
        <v>#VALUE!</v>
      </c>
      <c r="Y11" t="e">
        <f>VLOOKUP(W11,科目!$A:$C,3,0)</f>
        <v>#VALUE!</v>
      </c>
      <c r="Z11" t="e">
        <f t="shared" si="2"/>
        <v>#N/A</v>
      </c>
      <c r="AA11">
        <f t="shared" si="3"/>
        <v>0</v>
      </c>
      <c r="AB11">
        <f t="shared" si="4"/>
        <v>0</v>
      </c>
      <c r="AE11" t="e">
        <f>VLOOKUP(V11,[2]科目!$B:$C,2,0)</f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f>VLOOKUP(U11,[1]Basic!$B:$C,2,0)</f>
        <v>#N/A</v>
      </c>
      <c r="AJ11" t="e">
        <f>VLOOKUP(W11,科目!$A:$D,4,0)</f>
        <v>#VALUE!</v>
      </c>
      <c r="AK11" t="e">
        <f t="shared" si="8"/>
        <v>#N/A</v>
      </c>
      <c r="AL11" t="e">
        <f>VLOOKUP(AK11,[1]FX!$F:$G,2,0)</f>
        <v>#N/A</v>
      </c>
      <c r="AM11" t="e">
        <f t="shared" si="9"/>
        <v>#N/A</v>
      </c>
      <c r="AN11" t="e">
        <f>VLOOKUP(Z11,[1]History!$A:$B,2,0)</f>
        <v>#N/A</v>
      </c>
      <c r="AO11">
        <f t="shared" si="10"/>
        <v>0</v>
      </c>
      <c r="AP11" t="e">
        <f t="shared" si="11"/>
        <v>#VALUE!</v>
      </c>
      <c r="AQ11" t="e">
        <f t="shared" si="12"/>
        <v>#VALUE!</v>
      </c>
      <c r="AR11" t="e">
        <f t="shared" si="13"/>
        <v>#VALUE!</v>
      </c>
    </row>
    <row r="12" spans="1:44">
      <c r="A12" s="1" t="s">
        <v>104</v>
      </c>
      <c r="B12" s="1" t="s">
        <v>11</v>
      </c>
      <c r="C12" s="1" t="s">
        <v>11</v>
      </c>
      <c r="D12" t="s">
        <v>109</v>
      </c>
      <c r="U12" t="e">
        <f>VLOOKUP($A12,[1]Basic!$A:$B,2,0)</f>
        <v>#N/A</v>
      </c>
      <c r="V12" t="str">
        <f t="shared" si="0"/>
        <v>其他应收款</v>
      </c>
      <c r="W12" t="e">
        <f t="shared" si="1"/>
        <v>#VALUE!</v>
      </c>
      <c r="X12" t="e">
        <f>VLOOKUP(W12,科目!$A:$C,2,0)</f>
        <v>#VALUE!</v>
      </c>
      <c r="Y12" t="e">
        <f>VLOOKUP(W12,科目!$A:$C,3,0)</f>
        <v>#VALUE!</v>
      </c>
      <c r="Z12" t="e">
        <f t="shared" si="2"/>
        <v>#N/A</v>
      </c>
      <c r="AA12">
        <f t="shared" si="3"/>
        <v>0</v>
      </c>
      <c r="AB12">
        <f t="shared" si="4"/>
        <v>0</v>
      </c>
      <c r="AE12" t="e">
        <f>VLOOKUP(V12,[2]科目!$B:$C,2,0)</f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f>VLOOKUP(U12,[1]Basic!$B:$C,2,0)</f>
        <v>#N/A</v>
      </c>
      <c r="AJ12" t="e">
        <f>VLOOKUP(W12,科目!$A:$D,4,0)</f>
        <v>#VALUE!</v>
      </c>
      <c r="AK12" t="e">
        <f t="shared" si="8"/>
        <v>#N/A</v>
      </c>
      <c r="AL12" t="e">
        <f>VLOOKUP(AK12,[1]FX!$F:$G,2,0)</f>
        <v>#N/A</v>
      </c>
      <c r="AM12" t="e">
        <f t="shared" si="9"/>
        <v>#N/A</v>
      </c>
      <c r="AN12" t="e">
        <f>VLOOKUP(Z12,[1]History!$A:$B,2,0)</f>
        <v>#N/A</v>
      </c>
      <c r="AO12">
        <f t="shared" si="10"/>
        <v>0</v>
      </c>
      <c r="AP12" t="e">
        <f t="shared" si="11"/>
        <v>#VALUE!</v>
      </c>
      <c r="AQ12" t="e">
        <f t="shared" si="12"/>
        <v>#VALUE!</v>
      </c>
      <c r="AR12" t="e">
        <f t="shared" si="13"/>
        <v>#VALUE!</v>
      </c>
    </row>
    <row r="13" spans="1:44">
      <c r="A13" t="s">
        <v>12</v>
      </c>
      <c r="B13" t="s">
        <v>78</v>
      </c>
      <c r="C13" t="s">
        <v>78</v>
      </c>
      <c r="D13" t="s">
        <v>109</v>
      </c>
      <c r="U13" t="e">
        <f>VLOOKUP($A13,[1]Basic!$A:$B,2,0)</f>
        <v>#N/A</v>
      </c>
      <c r="V13" t="str">
        <f t="shared" si="0"/>
        <v>存货</v>
      </c>
      <c r="W13" t="e">
        <f t="shared" si="1"/>
        <v>#VALUE!</v>
      </c>
      <c r="X13" t="e">
        <f>VLOOKUP(W13,科目!$A:$C,2,0)</f>
        <v>#VALUE!</v>
      </c>
      <c r="Y13" t="e">
        <f>VLOOKUP(W13,科目!$A:$C,3,0)</f>
        <v>#VALUE!</v>
      </c>
      <c r="Z13" t="e">
        <f t="shared" si="2"/>
        <v>#N/A</v>
      </c>
      <c r="AA13">
        <f t="shared" si="3"/>
        <v>0</v>
      </c>
      <c r="AB13">
        <f t="shared" si="4"/>
        <v>0</v>
      </c>
      <c r="AE13" t="e">
        <f>VLOOKUP(V13,[2]科目!$B:$C,2,0)</f>
        <v>#N/A</v>
      </c>
      <c r="AF13" t="e">
        <f t="shared" si="5"/>
        <v>#VALUE!</v>
      </c>
      <c r="AG13">
        <f t="shared" si="6"/>
        <v>1000</v>
      </c>
      <c r="AH13" t="e">
        <f t="shared" si="7"/>
        <v>#VALUE!</v>
      </c>
      <c r="AI13" t="e">
        <f>VLOOKUP(U13,[1]Basic!$B:$C,2,0)</f>
        <v>#N/A</v>
      </c>
      <c r="AJ13" t="e">
        <f>VLOOKUP(W13,科目!$A:$D,4,0)</f>
        <v>#VALUE!</v>
      </c>
      <c r="AK13" t="e">
        <f t="shared" si="8"/>
        <v>#N/A</v>
      </c>
      <c r="AL13" t="e">
        <f>VLOOKUP(AK13,[1]FX!$F:$G,2,0)</f>
        <v>#N/A</v>
      </c>
      <c r="AM13" t="e">
        <f t="shared" si="9"/>
        <v>#N/A</v>
      </c>
      <c r="AN13" t="e">
        <f>VLOOKUP(Z13,[1]History!$A:$B,2,0)</f>
        <v>#N/A</v>
      </c>
      <c r="AO13">
        <f t="shared" si="10"/>
        <v>0</v>
      </c>
      <c r="AP13" t="e">
        <f t="shared" si="11"/>
        <v>#VALUE!</v>
      </c>
      <c r="AQ13" t="e">
        <f t="shared" si="12"/>
        <v>#VALUE!</v>
      </c>
      <c r="AR13" t="e">
        <f t="shared" si="13"/>
        <v>#VALUE!</v>
      </c>
    </row>
    <row r="14" spans="1:44">
      <c r="A14" t="s">
        <v>13</v>
      </c>
      <c r="B14" t="s">
        <v>78</v>
      </c>
      <c r="C14" t="s">
        <v>78</v>
      </c>
      <c r="D14" t="s">
        <v>109</v>
      </c>
      <c r="U14" t="e">
        <f>VLOOKUP($A14,[1]Basic!$A:$B,2,0)</f>
        <v>#N/A</v>
      </c>
      <c r="V14" t="str">
        <f t="shared" si="0"/>
        <v>存货</v>
      </c>
      <c r="W14" t="e">
        <f t="shared" si="1"/>
        <v>#VALUE!</v>
      </c>
      <c r="X14" t="e">
        <f>VLOOKUP(W14,科目!$A:$C,2,0)</f>
        <v>#VALUE!</v>
      </c>
      <c r="Y14" t="e">
        <f>VLOOKUP(W14,科目!$A:$C,3,0)</f>
        <v>#VALUE!</v>
      </c>
      <c r="Z14" t="e">
        <f t="shared" si="2"/>
        <v>#N/A</v>
      </c>
      <c r="AA14">
        <f t="shared" si="3"/>
        <v>0</v>
      </c>
      <c r="AB14">
        <f t="shared" si="4"/>
        <v>0</v>
      </c>
      <c r="AE14" t="e">
        <f>VLOOKUP(V14,[2]科目!$B:$C,2,0)</f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f>VLOOKUP(U14,[1]Basic!$B:$C,2,0)</f>
        <v>#N/A</v>
      </c>
      <c r="AJ14" t="e">
        <f>VLOOKUP(W14,科目!$A:$D,4,0)</f>
        <v>#VALUE!</v>
      </c>
      <c r="AK14" t="e">
        <f t="shared" si="8"/>
        <v>#N/A</v>
      </c>
      <c r="AL14" t="e">
        <f>VLOOKUP(AK14,[1]FX!$F:$G,2,0)</f>
        <v>#N/A</v>
      </c>
      <c r="AM14" t="e">
        <f t="shared" si="9"/>
        <v>#N/A</v>
      </c>
      <c r="AN14" t="e">
        <f>VLOOKUP(Z14,[1]History!$A:$B,2,0)</f>
        <v>#N/A</v>
      </c>
      <c r="AO14">
        <f t="shared" si="10"/>
        <v>0</v>
      </c>
      <c r="AP14" t="e">
        <f t="shared" si="11"/>
        <v>#VALUE!</v>
      </c>
      <c r="AQ14" t="e">
        <f t="shared" si="12"/>
        <v>#VALUE!</v>
      </c>
      <c r="AR14" t="e">
        <f t="shared" si="13"/>
        <v>#VALUE!</v>
      </c>
    </row>
    <row r="15" spans="1:44">
      <c r="A15" t="s">
        <v>14</v>
      </c>
      <c r="B15" t="s">
        <v>78</v>
      </c>
      <c r="C15" t="s">
        <v>78</v>
      </c>
      <c r="D15" t="s">
        <v>109</v>
      </c>
      <c r="U15" t="e">
        <f>VLOOKUP($A15,[1]Basic!$A:$B,2,0)</f>
        <v>#N/A</v>
      </c>
      <c r="V15" t="str">
        <f t="shared" si="0"/>
        <v>存货</v>
      </c>
      <c r="W15" t="e">
        <f t="shared" si="1"/>
        <v>#VALUE!</v>
      </c>
      <c r="X15" t="e">
        <f>VLOOKUP(W15,科目!$A:$C,2,0)</f>
        <v>#VALUE!</v>
      </c>
      <c r="Y15" t="e">
        <f>VLOOKUP(W15,科目!$A:$C,3,0)</f>
        <v>#VALUE!</v>
      </c>
      <c r="Z15" t="e">
        <f t="shared" si="2"/>
        <v>#N/A</v>
      </c>
      <c r="AA15">
        <f t="shared" si="3"/>
        <v>0</v>
      </c>
      <c r="AB15">
        <f t="shared" si="4"/>
        <v>0</v>
      </c>
      <c r="AE15" t="e">
        <f>VLOOKUP(V15,[2]科目!$B:$C,2,0)</f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f>VLOOKUP(U15,[1]Basic!$B:$C,2,0)</f>
        <v>#N/A</v>
      </c>
      <c r="AJ15" t="e">
        <f>VLOOKUP(W15,科目!$A:$D,4,0)</f>
        <v>#VALUE!</v>
      </c>
      <c r="AK15" t="e">
        <f t="shared" si="8"/>
        <v>#N/A</v>
      </c>
      <c r="AL15" t="e">
        <f>VLOOKUP(AK15,[1]FX!$F:$G,2,0)</f>
        <v>#N/A</v>
      </c>
      <c r="AM15" t="e">
        <f t="shared" si="9"/>
        <v>#N/A</v>
      </c>
      <c r="AN15" t="e">
        <f>VLOOKUP(Z15,[1]History!$A:$B,2,0)</f>
        <v>#N/A</v>
      </c>
      <c r="AO15">
        <f t="shared" si="10"/>
        <v>0</v>
      </c>
      <c r="AP15" t="e">
        <f t="shared" si="11"/>
        <v>#VALUE!</v>
      </c>
      <c r="AQ15" t="e">
        <f t="shared" si="12"/>
        <v>#VALUE!</v>
      </c>
      <c r="AR15" t="e">
        <f t="shared" si="13"/>
        <v>#VALUE!</v>
      </c>
    </row>
    <row r="16" spans="1:44">
      <c r="A16" t="s">
        <v>15</v>
      </c>
      <c r="B16" t="s">
        <v>78</v>
      </c>
      <c r="C16" t="s">
        <v>78</v>
      </c>
      <c r="D16" t="s">
        <v>109</v>
      </c>
      <c r="U16" t="e">
        <f>VLOOKUP($A16,[1]Basic!$A:$B,2,0)</f>
        <v>#N/A</v>
      </c>
      <c r="V16" t="str">
        <f t="shared" si="0"/>
        <v>存货</v>
      </c>
      <c r="W16" t="e">
        <f t="shared" si="1"/>
        <v>#VALUE!</v>
      </c>
      <c r="X16" t="e">
        <f>VLOOKUP(W16,科目!$A:$C,2,0)</f>
        <v>#VALUE!</v>
      </c>
      <c r="Y16" t="e">
        <f>VLOOKUP(W16,科目!$A:$C,3,0)</f>
        <v>#VALUE!</v>
      </c>
      <c r="Z16" t="e">
        <f t="shared" si="2"/>
        <v>#N/A</v>
      </c>
      <c r="AA16">
        <f t="shared" si="3"/>
        <v>0</v>
      </c>
      <c r="AB16">
        <f t="shared" si="4"/>
        <v>0</v>
      </c>
      <c r="AE16" t="e">
        <f>VLOOKUP(V16,[2]科目!$B:$C,2,0)</f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f>VLOOKUP(U16,[1]Basic!$B:$C,2,0)</f>
        <v>#N/A</v>
      </c>
      <c r="AJ16" t="e">
        <f>VLOOKUP(W16,科目!$A:$D,4,0)</f>
        <v>#VALUE!</v>
      </c>
      <c r="AK16" t="e">
        <f t="shared" si="8"/>
        <v>#N/A</v>
      </c>
      <c r="AL16" t="e">
        <f>VLOOKUP(AK16,[1]FX!$F:$G,2,0)</f>
        <v>#N/A</v>
      </c>
      <c r="AM16" t="e">
        <f t="shared" si="9"/>
        <v>#N/A</v>
      </c>
      <c r="AN16" t="e">
        <f>VLOOKUP(Z16,[1]History!$A:$B,2,0)</f>
        <v>#N/A</v>
      </c>
      <c r="AO16">
        <f t="shared" si="10"/>
        <v>0</v>
      </c>
      <c r="AP16" t="e">
        <f t="shared" si="11"/>
        <v>#VALUE!</v>
      </c>
      <c r="AQ16" t="e">
        <f t="shared" si="12"/>
        <v>#VALUE!</v>
      </c>
      <c r="AR16" t="e">
        <f t="shared" si="13"/>
        <v>#VALUE!</v>
      </c>
    </row>
    <row r="17" spans="1:44">
      <c r="A17" t="s">
        <v>16</v>
      </c>
      <c r="B17" t="s">
        <v>78</v>
      </c>
      <c r="C17" t="s">
        <v>78</v>
      </c>
      <c r="D17" t="s">
        <v>109</v>
      </c>
      <c r="U17" t="e">
        <f>VLOOKUP($A17,[1]Basic!$A:$B,2,0)</f>
        <v>#N/A</v>
      </c>
      <c r="V17" t="str">
        <f t="shared" si="0"/>
        <v>存货</v>
      </c>
      <c r="W17" t="e">
        <f t="shared" si="1"/>
        <v>#VALUE!</v>
      </c>
      <c r="X17" t="e">
        <f>VLOOKUP(W17,科目!$A:$C,2,0)</f>
        <v>#VALUE!</v>
      </c>
      <c r="Y17" t="e">
        <f>VLOOKUP(W17,科目!$A:$C,3,0)</f>
        <v>#VALUE!</v>
      </c>
      <c r="Z17" t="e">
        <f t="shared" si="2"/>
        <v>#N/A</v>
      </c>
      <c r="AA17">
        <f t="shared" si="3"/>
        <v>0</v>
      </c>
      <c r="AB17">
        <f t="shared" si="4"/>
        <v>0</v>
      </c>
      <c r="AE17" t="e">
        <f>VLOOKUP(V17,[2]科目!$B:$C,2,0)</f>
        <v>#N/A</v>
      </c>
      <c r="AF17" t="e">
        <f t="shared" si="5"/>
        <v>#VALUE!</v>
      </c>
      <c r="AG17">
        <f t="shared" si="6"/>
        <v>1000</v>
      </c>
      <c r="AH17" t="e">
        <f t="shared" si="7"/>
        <v>#VALUE!</v>
      </c>
      <c r="AI17" t="e">
        <f>VLOOKUP(U17,[1]Basic!$B:$C,2,0)</f>
        <v>#N/A</v>
      </c>
      <c r="AJ17" t="e">
        <f>VLOOKUP(W17,科目!$A:$D,4,0)</f>
        <v>#VALUE!</v>
      </c>
      <c r="AK17" t="e">
        <f t="shared" si="8"/>
        <v>#N/A</v>
      </c>
      <c r="AL17" t="e">
        <f>VLOOKUP(AK17,[1]FX!$F:$G,2,0)</f>
        <v>#N/A</v>
      </c>
      <c r="AM17" t="e">
        <f t="shared" si="9"/>
        <v>#N/A</v>
      </c>
      <c r="AN17" t="e">
        <f>VLOOKUP(Z17,[1]History!$A:$B,2,0)</f>
        <v>#N/A</v>
      </c>
      <c r="AO17">
        <f t="shared" si="10"/>
        <v>0</v>
      </c>
      <c r="AP17" t="e">
        <f t="shared" si="11"/>
        <v>#VALUE!</v>
      </c>
      <c r="AQ17" t="e">
        <f t="shared" si="12"/>
        <v>#VALUE!</v>
      </c>
      <c r="AR17" t="e">
        <f t="shared" si="13"/>
        <v>#VALUE!</v>
      </c>
    </row>
    <row r="18" spans="1:44">
      <c r="A18" t="s">
        <v>17</v>
      </c>
      <c r="B18" t="s">
        <v>78</v>
      </c>
      <c r="C18" t="s">
        <v>78</v>
      </c>
      <c r="D18" t="s">
        <v>109</v>
      </c>
      <c r="U18" t="e">
        <f>VLOOKUP($A18,[1]Basic!$A:$B,2,0)</f>
        <v>#N/A</v>
      </c>
      <c r="V18" t="str">
        <f t="shared" si="0"/>
        <v>存货</v>
      </c>
      <c r="W18" t="e">
        <f t="shared" si="1"/>
        <v>#VALUE!</v>
      </c>
      <c r="X18" t="e">
        <f>VLOOKUP(W18,科目!$A:$C,2,0)</f>
        <v>#VALUE!</v>
      </c>
      <c r="Y18" t="e">
        <f>VLOOKUP(W18,科目!$A:$C,3,0)</f>
        <v>#VALUE!</v>
      </c>
      <c r="Z18" t="e">
        <f t="shared" si="2"/>
        <v>#N/A</v>
      </c>
      <c r="AA18">
        <f t="shared" si="3"/>
        <v>0</v>
      </c>
      <c r="AB18">
        <f t="shared" si="4"/>
        <v>0</v>
      </c>
      <c r="AE18" t="e">
        <f>VLOOKUP(V18,[2]科目!$B:$C,2,0)</f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f>VLOOKUP(U18,[1]Basic!$B:$C,2,0)</f>
        <v>#N/A</v>
      </c>
      <c r="AJ18" t="e">
        <f>VLOOKUP(W18,科目!$A:$D,4,0)</f>
        <v>#VALUE!</v>
      </c>
      <c r="AK18" t="e">
        <f t="shared" si="8"/>
        <v>#N/A</v>
      </c>
      <c r="AL18" t="e">
        <f>VLOOKUP(AK18,[1]FX!$F:$G,2,0)</f>
        <v>#N/A</v>
      </c>
      <c r="AM18" t="e">
        <f t="shared" si="9"/>
        <v>#N/A</v>
      </c>
      <c r="AN18" t="e">
        <f>VLOOKUP(Z18,[1]History!$A:$B,2,0)</f>
        <v>#N/A</v>
      </c>
      <c r="AO18">
        <f t="shared" si="10"/>
        <v>0</v>
      </c>
      <c r="AP18" t="e">
        <f t="shared" si="11"/>
        <v>#VALUE!</v>
      </c>
      <c r="AQ18" t="e">
        <f t="shared" si="12"/>
        <v>#VALUE!</v>
      </c>
      <c r="AR18" t="e">
        <f t="shared" si="13"/>
        <v>#VALUE!</v>
      </c>
    </row>
    <row r="19" spans="1:44">
      <c r="A19" t="s">
        <v>18</v>
      </c>
      <c r="B19" t="s">
        <v>78</v>
      </c>
      <c r="C19" t="s">
        <v>78</v>
      </c>
      <c r="D19" t="s">
        <v>109</v>
      </c>
      <c r="U19" t="e">
        <f>VLOOKUP($A19,[1]Basic!$A:$B,2,0)</f>
        <v>#N/A</v>
      </c>
      <c r="V19" t="str">
        <f t="shared" si="0"/>
        <v>存货</v>
      </c>
      <c r="W19" t="e">
        <f t="shared" si="1"/>
        <v>#VALUE!</v>
      </c>
      <c r="X19" t="e">
        <f>VLOOKUP(W19,科目!$A:$C,2,0)</f>
        <v>#VALUE!</v>
      </c>
      <c r="Y19" t="e">
        <f>VLOOKUP(W19,科目!$A:$C,3,0)</f>
        <v>#VALUE!</v>
      </c>
      <c r="Z19" t="e">
        <f t="shared" si="2"/>
        <v>#N/A</v>
      </c>
      <c r="AA19">
        <f t="shared" si="3"/>
        <v>0</v>
      </c>
      <c r="AB19">
        <f t="shared" si="4"/>
        <v>0</v>
      </c>
      <c r="AE19" t="e">
        <f>VLOOKUP(V19,[2]科目!$B:$C,2,0)</f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f>VLOOKUP(U19,[1]Basic!$B:$C,2,0)</f>
        <v>#N/A</v>
      </c>
      <c r="AJ19" t="e">
        <f>VLOOKUP(W19,科目!$A:$D,4,0)</f>
        <v>#VALUE!</v>
      </c>
      <c r="AK19" t="e">
        <f t="shared" si="8"/>
        <v>#N/A</v>
      </c>
      <c r="AL19" t="e">
        <f>VLOOKUP(AK19,[1]FX!$F:$G,2,0)</f>
        <v>#N/A</v>
      </c>
      <c r="AM19" t="e">
        <f t="shared" si="9"/>
        <v>#N/A</v>
      </c>
      <c r="AN19" t="e">
        <f>VLOOKUP(Z19,[1]History!$A:$B,2,0)</f>
        <v>#N/A</v>
      </c>
      <c r="AO19">
        <f t="shared" si="10"/>
        <v>0</v>
      </c>
      <c r="AP19" t="e">
        <f t="shared" si="11"/>
        <v>#VALUE!</v>
      </c>
      <c r="AQ19" t="e">
        <f t="shared" si="12"/>
        <v>#VALUE!</v>
      </c>
      <c r="AR19" t="e">
        <f t="shared" si="13"/>
        <v>#VALUE!</v>
      </c>
    </row>
    <row r="20" spans="1:44">
      <c r="A20" t="s">
        <v>19</v>
      </c>
      <c r="B20" t="s">
        <v>78</v>
      </c>
      <c r="C20" t="s">
        <v>78</v>
      </c>
      <c r="D20" t="s">
        <v>109</v>
      </c>
      <c r="U20" t="e">
        <f>VLOOKUP($A20,[1]Basic!$A:$B,2,0)</f>
        <v>#N/A</v>
      </c>
      <c r="V20" t="str">
        <f t="shared" si="0"/>
        <v>存货</v>
      </c>
      <c r="W20" t="e">
        <f t="shared" si="1"/>
        <v>#VALUE!</v>
      </c>
      <c r="X20" t="e">
        <f>VLOOKUP(W20,科目!$A:$C,2,0)</f>
        <v>#VALUE!</v>
      </c>
      <c r="Y20" t="e">
        <f>VLOOKUP(W20,科目!$A:$C,3,0)</f>
        <v>#VALUE!</v>
      </c>
      <c r="Z20" t="e">
        <f t="shared" si="2"/>
        <v>#N/A</v>
      </c>
      <c r="AA20">
        <f t="shared" si="3"/>
        <v>0</v>
      </c>
      <c r="AB20">
        <f t="shared" si="4"/>
        <v>0</v>
      </c>
      <c r="AE20" t="e">
        <f>VLOOKUP(V20,[2]科目!$B:$C,2,0)</f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f>VLOOKUP(U20,[1]Basic!$B:$C,2,0)</f>
        <v>#N/A</v>
      </c>
      <c r="AJ20" t="e">
        <f>VLOOKUP(W20,科目!$A:$D,4,0)</f>
        <v>#VALUE!</v>
      </c>
      <c r="AK20" t="e">
        <f t="shared" si="8"/>
        <v>#N/A</v>
      </c>
      <c r="AL20" t="e">
        <f>VLOOKUP(AK20,[1]FX!$F:$G,2,0)</f>
        <v>#N/A</v>
      </c>
      <c r="AM20" t="e">
        <f t="shared" si="9"/>
        <v>#N/A</v>
      </c>
      <c r="AN20" t="e">
        <f>VLOOKUP(Z20,[1]History!$A:$B,2,0)</f>
        <v>#N/A</v>
      </c>
      <c r="AO20">
        <f t="shared" si="10"/>
        <v>0</v>
      </c>
      <c r="AP20" t="e">
        <f t="shared" si="11"/>
        <v>#VALUE!</v>
      </c>
      <c r="AQ20" t="e">
        <f t="shared" si="12"/>
        <v>#VALUE!</v>
      </c>
      <c r="AR20" t="e">
        <f t="shared" si="13"/>
        <v>#VALUE!</v>
      </c>
    </row>
    <row r="21" spans="1:44">
      <c r="A21" t="s">
        <v>20</v>
      </c>
      <c r="B21" t="s">
        <v>78</v>
      </c>
      <c r="C21" t="s">
        <v>78</v>
      </c>
      <c r="D21" t="s">
        <v>109</v>
      </c>
      <c r="U21" t="e">
        <f>VLOOKUP($A21,[1]Basic!$A:$B,2,0)</f>
        <v>#N/A</v>
      </c>
      <c r="V21" t="str">
        <f t="shared" si="0"/>
        <v>存货</v>
      </c>
      <c r="W21" t="e">
        <f t="shared" si="1"/>
        <v>#VALUE!</v>
      </c>
      <c r="X21" t="e">
        <f>VLOOKUP(W21,科目!$A:$C,2,0)</f>
        <v>#VALUE!</v>
      </c>
      <c r="Y21" t="e">
        <f>VLOOKUP(W21,科目!$A:$C,3,0)</f>
        <v>#VALUE!</v>
      </c>
      <c r="Z21" t="e">
        <f t="shared" si="2"/>
        <v>#N/A</v>
      </c>
      <c r="AA21">
        <f t="shared" si="3"/>
        <v>0</v>
      </c>
      <c r="AB21">
        <f t="shared" si="4"/>
        <v>0</v>
      </c>
      <c r="AE21" t="e">
        <f>VLOOKUP(V21,[2]科目!$B:$C,2,0)</f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f>VLOOKUP(U21,[1]Basic!$B:$C,2,0)</f>
        <v>#N/A</v>
      </c>
      <c r="AJ21" t="e">
        <f>VLOOKUP(W21,科目!$A:$D,4,0)</f>
        <v>#VALUE!</v>
      </c>
      <c r="AK21" t="e">
        <f t="shared" si="8"/>
        <v>#N/A</v>
      </c>
      <c r="AL21" t="e">
        <f>VLOOKUP(AK21,[1]FX!$F:$G,2,0)</f>
        <v>#N/A</v>
      </c>
      <c r="AM21" t="e">
        <f t="shared" si="9"/>
        <v>#N/A</v>
      </c>
      <c r="AN21" t="e">
        <f>VLOOKUP(Z21,[1]History!$A:$B,2,0)</f>
        <v>#N/A</v>
      </c>
      <c r="AO21">
        <f t="shared" si="10"/>
        <v>0</v>
      </c>
      <c r="AP21" t="e">
        <f t="shared" si="11"/>
        <v>#VALUE!</v>
      </c>
      <c r="AQ21" t="e">
        <f t="shared" si="12"/>
        <v>#VALUE!</v>
      </c>
      <c r="AR21" t="e">
        <f t="shared" si="13"/>
        <v>#VALUE!</v>
      </c>
    </row>
    <row r="22" spans="1:44">
      <c r="A22" t="s">
        <v>21</v>
      </c>
      <c r="B22" t="s">
        <v>78</v>
      </c>
      <c r="C22" s="1" t="s">
        <v>81</v>
      </c>
      <c r="D22" t="s">
        <v>109</v>
      </c>
      <c r="U22" t="e">
        <f>VLOOKUP($A22,[1]Basic!$A:$B,2,0)</f>
        <v>#N/A</v>
      </c>
      <c r="V22" t="str">
        <f t="shared" si="0"/>
        <v>存货</v>
      </c>
      <c r="W22" t="e">
        <f t="shared" si="1"/>
        <v>#VALUE!</v>
      </c>
      <c r="X22" t="e">
        <f>VLOOKUP(W22,科目!$A:$C,2,0)</f>
        <v>#VALUE!</v>
      </c>
      <c r="Y22" t="e">
        <f>VLOOKUP(W22,科目!$A:$C,3,0)</f>
        <v>#VALUE!</v>
      </c>
      <c r="Z22" t="e">
        <f t="shared" si="2"/>
        <v>#N/A</v>
      </c>
      <c r="AA22">
        <f t="shared" si="3"/>
        <v>0</v>
      </c>
      <c r="AB22">
        <f t="shared" si="4"/>
        <v>0</v>
      </c>
      <c r="AE22" t="e">
        <f>VLOOKUP(V22,[2]科目!$B:$C,2,0)</f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f>VLOOKUP(U22,[1]Basic!$B:$C,2,0)</f>
        <v>#N/A</v>
      </c>
      <c r="AJ22" t="e">
        <f>VLOOKUP(W22,科目!$A:$D,4,0)</f>
        <v>#VALUE!</v>
      </c>
      <c r="AK22" t="e">
        <f t="shared" si="8"/>
        <v>#N/A</v>
      </c>
      <c r="AL22" t="e">
        <f>VLOOKUP(AK22,[1]FX!$F:$G,2,0)</f>
        <v>#N/A</v>
      </c>
      <c r="AM22" t="e">
        <f t="shared" si="9"/>
        <v>#N/A</v>
      </c>
      <c r="AN22" t="e">
        <f>VLOOKUP(Z22,[1]History!$A:$B,2,0)</f>
        <v>#N/A</v>
      </c>
      <c r="AO22">
        <f t="shared" si="10"/>
        <v>0</v>
      </c>
      <c r="AP22" t="e">
        <f t="shared" si="11"/>
        <v>#VALUE!</v>
      </c>
      <c r="AQ22" t="e">
        <f t="shared" si="12"/>
        <v>#VALUE!</v>
      </c>
      <c r="AR22" t="e">
        <f t="shared" si="13"/>
        <v>#VALUE!</v>
      </c>
    </row>
    <row r="23" spans="1:44">
      <c r="A23" t="s">
        <v>22</v>
      </c>
      <c r="B23" t="s">
        <v>22</v>
      </c>
      <c r="C23" t="s">
        <v>22</v>
      </c>
      <c r="D23" t="s">
        <v>109</v>
      </c>
      <c r="U23" t="e">
        <f>VLOOKUP($A23,[1]Basic!$A:$B,2,0)</f>
        <v>#N/A</v>
      </c>
      <c r="V23" t="str">
        <f t="shared" si="0"/>
        <v>持有至到期投资</v>
      </c>
      <c r="W23" t="e">
        <f t="shared" si="1"/>
        <v>#VALUE!</v>
      </c>
      <c r="X23" t="e">
        <f>VLOOKUP(W23,科目!$A:$C,2,0)</f>
        <v>#VALUE!</v>
      </c>
      <c r="Y23" t="e">
        <f>VLOOKUP(W23,科目!$A:$C,3,0)</f>
        <v>#VALUE!</v>
      </c>
      <c r="Z23" t="e">
        <f t="shared" si="2"/>
        <v>#N/A</v>
      </c>
      <c r="AA23">
        <f t="shared" si="3"/>
        <v>0</v>
      </c>
      <c r="AB23">
        <f t="shared" si="4"/>
        <v>0</v>
      </c>
      <c r="AE23" t="e">
        <f>VLOOKUP(V23,[2]科目!$B:$C,2,0)</f>
        <v>#N/A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  <c r="AI23" t="e">
        <f>VLOOKUP(U23,[1]Basic!$B:$C,2,0)</f>
        <v>#N/A</v>
      </c>
      <c r="AJ23" t="e">
        <f>VLOOKUP(W23,科目!$A:$D,4,0)</f>
        <v>#VALUE!</v>
      </c>
      <c r="AK23" t="e">
        <f t="shared" si="8"/>
        <v>#N/A</v>
      </c>
      <c r="AL23" t="e">
        <f>VLOOKUP(AK23,[1]FX!$F:$G,2,0)</f>
        <v>#N/A</v>
      </c>
      <c r="AM23" t="e">
        <f t="shared" si="9"/>
        <v>#N/A</v>
      </c>
      <c r="AN23" t="e">
        <f>VLOOKUP(Z23,[1]History!$A:$B,2,0)</f>
        <v>#N/A</v>
      </c>
      <c r="AO23">
        <f t="shared" si="10"/>
        <v>0</v>
      </c>
      <c r="AP23" t="e">
        <f t="shared" si="11"/>
        <v>#VALUE!</v>
      </c>
      <c r="AQ23" t="e">
        <f t="shared" si="12"/>
        <v>#VALUE!</v>
      </c>
      <c r="AR23" t="e">
        <f t="shared" si="13"/>
        <v>#VALUE!</v>
      </c>
    </row>
    <row r="24" spans="1:44">
      <c r="A24" t="s">
        <v>23</v>
      </c>
      <c r="B24" t="s">
        <v>22</v>
      </c>
      <c r="C24" t="s">
        <v>22</v>
      </c>
      <c r="D24" t="s">
        <v>109</v>
      </c>
      <c r="U24" t="e">
        <f>VLOOKUP($A24,[1]Basic!$A:$B,2,0)</f>
        <v>#N/A</v>
      </c>
      <c r="V24" t="str">
        <f t="shared" si="0"/>
        <v>持有至到期投资</v>
      </c>
      <c r="W24" t="e">
        <f t="shared" si="1"/>
        <v>#VALUE!</v>
      </c>
      <c r="X24" t="e">
        <f>VLOOKUP(W24,科目!$A:$C,2,0)</f>
        <v>#VALUE!</v>
      </c>
      <c r="Y24" t="e">
        <f>VLOOKUP(W24,科目!$A:$C,3,0)</f>
        <v>#VALUE!</v>
      </c>
      <c r="Z24" t="e">
        <f t="shared" si="2"/>
        <v>#N/A</v>
      </c>
      <c r="AA24">
        <f t="shared" si="3"/>
        <v>0</v>
      </c>
      <c r="AB24">
        <f t="shared" si="4"/>
        <v>0</v>
      </c>
      <c r="AE24" t="e">
        <f>VLOOKUP(V24,[2]科目!$B:$C,2,0)</f>
        <v>#N/A</v>
      </c>
      <c r="AF24" t="e">
        <f t="shared" si="5"/>
        <v>#VALUE!</v>
      </c>
      <c r="AG24">
        <f t="shared" si="6"/>
        <v>1000</v>
      </c>
      <c r="AH24" t="e">
        <f t="shared" si="7"/>
        <v>#VALUE!</v>
      </c>
      <c r="AI24" t="e">
        <f>VLOOKUP(U24,[1]Basic!$B:$C,2,0)</f>
        <v>#N/A</v>
      </c>
      <c r="AJ24" t="e">
        <f>VLOOKUP(W24,科目!$A:$D,4,0)</f>
        <v>#VALUE!</v>
      </c>
      <c r="AK24" t="e">
        <f t="shared" si="8"/>
        <v>#N/A</v>
      </c>
      <c r="AL24" t="e">
        <f>VLOOKUP(AK24,[1]FX!$F:$G,2,0)</f>
        <v>#N/A</v>
      </c>
      <c r="AM24" t="e">
        <f t="shared" si="9"/>
        <v>#N/A</v>
      </c>
      <c r="AN24" t="e">
        <f>VLOOKUP(Z24,[1]History!$A:$B,2,0)</f>
        <v>#N/A</v>
      </c>
      <c r="AO24">
        <f t="shared" si="10"/>
        <v>0</v>
      </c>
      <c r="AP24" t="e">
        <f t="shared" si="11"/>
        <v>#VALUE!</v>
      </c>
      <c r="AQ24" t="e">
        <f t="shared" si="12"/>
        <v>#VALUE!</v>
      </c>
      <c r="AR24" t="e">
        <f t="shared" si="13"/>
        <v>#VALUE!</v>
      </c>
    </row>
    <row r="25" spans="1:44">
      <c r="A25" t="s">
        <v>24</v>
      </c>
      <c r="B25" t="s">
        <v>24</v>
      </c>
      <c r="C25" t="s">
        <v>24</v>
      </c>
      <c r="D25" t="s">
        <v>109</v>
      </c>
      <c r="U25" t="e">
        <f>VLOOKUP($A25,[1]Basic!$A:$B,2,0)</f>
        <v>#N/A</v>
      </c>
      <c r="V25" t="str">
        <f t="shared" si="0"/>
        <v>可供出售金融资产</v>
      </c>
      <c r="W25" t="e">
        <f t="shared" si="1"/>
        <v>#VALUE!</v>
      </c>
      <c r="X25" t="e">
        <f>VLOOKUP(W25,科目!$A:$C,2,0)</f>
        <v>#VALUE!</v>
      </c>
      <c r="Y25" t="e">
        <f>VLOOKUP(W25,科目!$A:$C,3,0)</f>
        <v>#VALUE!</v>
      </c>
      <c r="Z25" t="e">
        <f t="shared" si="2"/>
        <v>#N/A</v>
      </c>
      <c r="AA25">
        <f t="shared" si="3"/>
        <v>0</v>
      </c>
      <c r="AB25">
        <f t="shared" si="4"/>
        <v>0</v>
      </c>
      <c r="AE25" t="e">
        <f>VLOOKUP(V25,[2]科目!$B:$C,2,0)</f>
        <v>#N/A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  <c r="AI25" t="e">
        <f>VLOOKUP(U25,[1]Basic!$B:$C,2,0)</f>
        <v>#N/A</v>
      </c>
      <c r="AJ25" t="e">
        <f>VLOOKUP(W25,科目!$A:$D,4,0)</f>
        <v>#VALUE!</v>
      </c>
      <c r="AK25" t="e">
        <f t="shared" si="8"/>
        <v>#N/A</v>
      </c>
      <c r="AL25" t="e">
        <f>VLOOKUP(AK25,[1]FX!$F:$G,2,0)</f>
        <v>#N/A</v>
      </c>
      <c r="AM25" t="e">
        <f t="shared" si="9"/>
        <v>#N/A</v>
      </c>
      <c r="AN25" t="e">
        <f>VLOOKUP(Z25,[1]History!$A:$B,2,0)</f>
        <v>#N/A</v>
      </c>
      <c r="AO25">
        <f t="shared" si="10"/>
        <v>0</v>
      </c>
      <c r="AP25" t="e">
        <f t="shared" si="11"/>
        <v>#VALUE!</v>
      </c>
      <c r="AQ25" t="e">
        <f t="shared" si="12"/>
        <v>#VALUE!</v>
      </c>
      <c r="AR25" t="e">
        <f t="shared" si="13"/>
        <v>#VALUE!</v>
      </c>
    </row>
    <row r="26" spans="1:44">
      <c r="A26" t="s">
        <v>25</v>
      </c>
      <c r="B26" t="s">
        <v>25</v>
      </c>
      <c r="C26" t="s">
        <v>25</v>
      </c>
      <c r="D26" t="s">
        <v>109</v>
      </c>
      <c r="U26" t="e">
        <f>VLOOKUP($A26,[1]Basic!$A:$B,2,0)</f>
        <v>#N/A</v>
      </c>
      <c r="V26" t="str">
        <f t="shared" si="0"/>
        <v>长期股权投资</v>
      </c>
      <c r="W26" t="e">
        <f t="shared" si="1"/>
        <v>#VALUE!</v>
      </c>
      <c r="X26" t="e">
        <f>VLOOKUP(W26,科目!$A:$C,2,0)</f>
        <v>#VALUE!</v>
      </c>
      <c r="Y26" t="e">
        <f>VLOOKUP(W26,科目!$A:$C,3,0)</f>
        <v>#VALUE!</v>
      </c>
      <c r="Z26" t="e">
        <f t="shared" si="2"/>
        <v>#N/A</v>
      </c>
      <c r="AA26">
        <f t="shared" si="3"/>
        <v>0</v>
      </c>
      <c r="AB26">
        <f t="shared" si="4"/>
        <v>0</v>
      </c>
      <c r="AE26" t="e">
        <f>VLOOKUP(V26,[2]科目!$B:$C,2,0)</f>
        <v>#N/A</v>
      </c>
      <c r="AF26" t="e">
        <f t="shared" si="5"/>
        <v>#VALUE!</v>
      </c>
      <c r="AG26">
        <f t="shared" si="6"/>
        <v>1000</v>
      </c>
      <c r="AH26" t="e">
        <f t="shared" si="7"/>
        <v>#VALUE!</v>
      </c>
      <c r="AI26" t="e">
        <f>VLOOKUP(U26,[1]Basic!$B:$C,2,0)</f>
        <v>#N/A</v>
      </c>
      <c r="AJ26" t="e">
        <f>VLOOKUP(W26,科目!$A:$D,4,0)</f>
        <v>#VALUE!</v>
      </c>
      <c r="AK26" t="e">
        <f t="shared" si="8"/>
        <v>#N/A</v>
      </c>
      <c r="AL26" t="e">
        <f>VLOOKUP(AK26,[1]FX!$F:$G,2,0)</f>
        <v>#N/A</v>
      </c>
      <c r="AM26" t="e">
        <f t="shared" si="9"/>
        <v>#N/A</v>
      </c>
      <c r="AN26" t="e">
        <f>VLOOKUP(Z26,[1]History!$A:$B,2,0)</f>
        <v>#N/A</v>
      </c>
      <c r="AO26">
        <f t="shared" si="10"/>
        <v>0</v>
      </c>
      <c r="AP26" t="e">
        <f t="shared" si="11"/>
        <v>#VALUE!</v>
      </c>
      <c r="AQ26" t="e">
        <f t="shared" si="12"/>
        <v>#VALUE!</v>
      </c>
      <c r="AR26" t="e">
        <f t="shared" si="13"/>
        <v>#VALUE!</v>
      </c>
    </row>
    <row r="27" spans="1:44">
      <c r="A27" t="s">
        <v>26</v>
      </c>
      <c r="B27" t="s">
        <v>25</v>
      </c>
      <c r="C27" t="s">
        <v>25</v>
      </c>
      <c r="D27" t="s">
        <v>109</v>
      </c>
      <c r="U27" t="e">
        <f>VLOOKUP($A27,[1]Basic!$A:$B,2,0)</f>
        <v>#N/A</v>
      </c>
      <c r="V27" t="str">
        <f t="shared" si="0"/>
        <v>长期股权投资</v>
      </c>
      <c r="W27" t="e">
        <f t="shared" si="1"/>
        <v>#VALUE!</v>
      </c>
      <c r="X27" t="e">
        <f>VLOOKUP(W27,科目!$A:$C,2,0)</f>
        <v>#VALUE!</v>
      </c>
      <c r="Y27" t="e">
        <f>VLOOKUP(W27,科目!$A:$C,3,0)</f>
        <v>#VALUE!</v>
      </c>
      <c r="Z27" t="e">
        <f t="shared" si="2"/>
        <v>#N/A</v>
      </c>
      <c r="AA27">
        <f t="shared" si="3"/>
        <v>0</v>
      </c>
      <c r="AB27">
        <f t="shared" si="4"/>
        <v>0</v>
      </c>
      <c r="AE27" t="e">
        <f>VLOOKUP(V27,[2]科目!$B:$C,2,0)</f>
        <v>#N/A</v>
      </c>
      <c r="AF27" t="e">
        <f t="shared" si="5"/>
        <v>#VALUE!</v>
      </c>
      <c r="AG27">
        <f t="shared" si="6"/>
        <v>1000</v>
      </c>
      <c r="AH27" t="e">
        <f t="shared" si="7"/>
        <v>#VALUE!</v>
      </c>
      <c r="AI27" t="e">
        <f>VLOOKUP(U27,[1]Basic!$B:$C,2,0)</f>
        <v>#N/A</v>
      </c>
      <c r="AJ27" t="e">
        <f>VLOOKUP(W27,科目!$A:$D,4,0)</f>
        <v>#VALUE!</v>
      </c>
      <c r="AK27" t="e">
        <f t="shared" si="8"/>
        <v>#N/A</v>
      </c>
      <c r="AL27" t="e">
        <f>VLOOKUP(AK27,[1]FX!$F:$G,2,0)</f>
        <v>#N/A</v>
      </c>
      <c r="AM27" t="e">
        <f t="shared" si="9"/>
        <v>#N/A</v>
      </c>
      <c r="AN27" t="e">
        <f>VLOOKUP(Z27,[1]History!$A:$B,2,0)</f>
        <v>#N/A</v>
      </c>
      <c r="AO27">
        <f t="shared" si="10"/>
        <v>0</v>
      </c>
      <c r="AP27" t="e">
        <f t="shared" si="11"/>
        <v>#VALUE!</v>
      </c>
      <c r="AQ27" t="e">
        <f t="shared" si="12"/>
        <v>#VALUE!</v>
      </c>
      <c r="AR27" t="e">
        <f t="shared" si="13"/>
        <v>#VALUE!</v>
      </c>
    </row>
    <row r="28" spans="1:44">
      <c r="A28" t="s">
        <v>27</v>
      </c>
      <c r="B28" t="s">
        <v>27</v>
      </c>
      <c r="C28" t="s">
        <v>27</v>
      </c>
      <c r="D28" t="s">
        <v>109</v>
      </c>
      <c r="U28" t="e">
        <f>VLOOKUP($A28,[1]Basic!$A:$B,2,0)</f>
        <v>#N/A</v>
      </c>
      <c r="V28" t="str">
        <f t="shared" si="0"/>
        <v>长期应收款</v>
      </c>
      <c r="W28" t="e">
        <f t="shared" si="1"/>
        <v>#VALUE!</v>
      </c>
      <c r="X28" t="e">
        <f>VLOOKUP(W28,科目!$A:$C,2,0)</f>
        <v>#VALUE!</v>
      </c>
      <c r="Y28" t="e">
        <f>VLOOKUP(W28,科目!$A:$C,3,0)</f>
        <v>#VALUE!</v>
      </c>
      <c r="Z28" t="e">
        <f t="shared" si="2"/>
        <v>#N/A</v>
      </c>
      <c r="AA28">
        <f t="shared" si="3"/>
        <v>0</v>
      </c>
      <c r="AB28">
        <f t="shared" si="4"/>
        <v>0</v>
      </c>
      <c r="AE28" t="e">
        <f>VLOOKUP(V28,[2]科目!$B:$C,2,0)</f>
        <v>#N/A</v>
      </c>
      <c r="AF28" t="e">
        <f t="shared" si="5"/>
        <v>#VALUE!</v>
      </c>
      <c r="AG28">
        <f t="shared" si="6"/>
        <v>1000</v>
      </c>
      <c r="AH28" t="e">
        <f t="shared" si="7"/>
        <v>#VALUE!</v>
      </c>
      <c r="AI28" t="e">
        <f>VLOOKUP(U28,[1]Basic!$B:$C,2,0)</f>
        <v>#N/A</v>
      </c>
      <c r="AJ28" t="e">
        <f>VLOOKUP(W28,科目!$A:$D,4,0)</f>
        <v>#VALUE!</v>
      </c>
      <c r="AK28" t="e">
        <f t="shared" si="8"/>
        <v>#N/A</v>
      </c>
      <c r="AL28" t="e">
        <f>VLOOKUP(AK28,[1]FX!$F:$G,2,0)</f>
        <v>#N/A</v>
      </c>
      <c r="AM28" t="e">
        <f t="shared" si="9"/>
        <v>#N/A</v>
      </c>
      <c r="AN28" t="e">
        <f>VLOOKUP(Z28,[1]History!$A:$B,2,0)</f>
        <v>#N/A</v>
      </c>
      <c r="AO28">
        <f t="shared" si="10"/>
        <v>0</v>
      </c>
      <c r="AP28" t="e">
        <f t="shared" si="11"/>
        <v>#VALUE!</v>
      </c>
      <c r="AQ28" t="e">
        <f t="shared" si="12"/>
        <v>#VALUE!</v>
      </c>
      <c r="AR28" t="e">
        <f t="shared" si="13"/>
        <v>#VALUE!</v>
      </c>
    </row>
    <row r="29" spans="1:44">
      <c r="A29" s="1" t="s">
        <v>105</v>
      </c>
      <c r="B29" s="1" t="s">
        <v>105</v>
      </c>
      <c r="C29" s="1" t="s">
        <v>105</v>
      </c>
      <c r="D29" t="s">
        <v>109</v>
      </c>
      <c r="U29" t="e">
        <f>VLOOKUP($A29,[1]Basic!$A:$B,2,0)</f>
        <v>#N/A</v>
      </c>
      <c r="V29" t="str">
        <f t="shared" si="0"/>
        <v>使用权资产</v>
      </c>
      <c r="W29" t="e">
        <f t="shared" si="1"/>
        <v>#VALUE!</v>
      </c>
      <c r="X29" t="e">
        <f>VLOOKUP(W29,科目!$A:$C,2,0)</f>
        <v>#VALUE!</v>
      </c>
      <c r="Y29" t="e">
        <f>VLOOKUP(W29,科目!$A:$C,3,0)</f>
        <v>#VALUE!</v>
      </c>
      <c r="Z29" t="e">
        <f t="shared" si="2"/>
        <v>#N/A</v>
      </c>
      <c r="AA29">
        <f t="shared" si="3"/>
        <v>0</v>
      </c>
      <c r="AB29">
        <f t="shared" si="4"/>
        <v>0</v>
      </c>
      <c r="AE29" t="e">
        <f>VLOOKUP(V29,[2]科目!$B:$C,2,0)</f>
        <v>#N/A</v>
      </c>
      <c r="AF29" t="e">
        <f t="shared" si="5"/>
        <v>#VALUE!</v>
      </c>
      <c r="AG29">
        <f t="shared" si="6"/>
        <v>1000</v>
      </c>
      <c r="AH29" t="e">
        <f t="shared" si="7"/>
        <v>#VALUE!</v>
      </c>
      <c r="AI29" t="e">
        <f>VLOOKUP(U29,[1]Basic!$B:$C,2,0)</f>
        <v>#N/A</v>
      </c>
      <c r="AJ29" t="e">
        <f>VLOOKUP(W29,科目!$A:$D,4,0)</f>
        <v>#VALUE!</v>
      </c>
      <c r="AK29" t="e">
        <f t="shared" si="8"/>
        <v>#N/A</v>
      </c>
      <c r="AL29" t="e">
        <f>VLOOKUP(AK29,[1]FX!$F:$G,2,0)</f>
        <v>#N/A</v>
      </c>
      <c r="AM29" t="e">
        <f t="shared" si="9"/>
        <v>#N/A</v>
      </c>
      <c r="AN29" t="e">
        <f>VLOOKUP(Z29,[1]History!$A:$B,2,0)</f>
        <v>#N/A</v>
      </c>
      <c r="AO29">
        <f t="shared" si="10"/>
        <v>0</v>
      </c>
      <c r="AP29" t="e">
        <f t="shared" si="11"/>
        <v>#VALUE!</v>
      </c>
      <c r="AQ29" t="e">
        <f t="shared" si="12"/>
        <v>#VALUE!</v>
      </c>
      <c r="AR29" t="e">
        <f t="shared" si="13"/>
        <v>#VALUE!</v>
      </c>
    </row>
    <row r="30" spans="1:44">
      <c r="A30" t="s">
        <v>28</v>
      </c>
      <c r="B30" t="s">
        <v>28</v>
      </c>
      <c r="C30" s="1" t="s">
        <v>83</v>
      </c>
      <c r="D30" t="s">
        <v>109</v>
      </c>
      <c r="U30" t="e">
        <f>VLOOKUP($A30,[1]Basic!$A:$B,2,0)</f>
        <v>#N/A</v>
      </c>
      <c r="V30" t="str">
        <f t="shared" si="0"/>
        <v>固定资产</v>
      </c>
      <c r="W30" t="e">
        <f t="shared" si="1"/>
        <v>#VALUE!</v>
      </c>
      <c r="X30" t="e">
        <f>VLOOKUP(W30,科目!$A:$C,2,0)</f>
        <v>#VALUE!</v>
      </c>
      <c r="Y30" t="e">
        <f>VLOOKUP(W30,科目!$A:$C,3,0)</f>
        <v>#VALUE!</v>
      </c>
      <c r="Z30" t="e">
        <f t="shared" si="2"/>
        <v>#N/A</v>
      </c>
      <c r="AA30">
        <f t="shared" si="3"/>
        <v>0</v>
      </c>
      <c r="AB30">
        <f t="shared" si="4"/>
        <v>0</v>
      </c>
      <c r="AE30" t="e">
        <f>VLOOKUP(V30,[2]科目!$B:$C,2,0)</f>
        <v>#N/A</v>
      </c>
      <c r="AF30" t="e">
        <f t="shared" si="5"/>
        <v>#VALUE!</v>
      </c>
      <c r="AG30">
        <f t="shared" si="6"/>
        <v>1000</v>
      </c>
      <c r="AH30" t="e">
        <f t="shared" si="7"/>
        <v>#VALUE!</v>
      </c>
      <c r="AI30" t="e">
        <f>VLOOKUP(U30,[1]Basic!$B:$C,2,0)</f>
        <v>#N/A</v>
      </c>
      <c r="AJ30" t="e">
        <f>VLOOKUP(W30,科目!$A:$D,4,0)</f>
        <v>#VALUE!</v>
      </c>
      <c r="AK30" t="e">
        <f t="shared" si="8"/>
        <v>#N/A</v>
      </c>
      <c r="AL30" t="e">
        <f>VLOOKUP(AK30,[1]FX!$F:$G,2,0)</f>
        <v>#N/A</v>
      </c>
      <c r="AM30" t="e">
        <f t="shared" si="9"/>
        <v>#N/A</v>
      </c>
      <c r="AN30" t="e">
        <f>VLOOKUP(Z30,[1]History!$A:$B,2,0)</f>
        <v>#N/A</v>
      </c>
      <c r="AO30">
        <f t="shared" si="10"/>
        <v>0</v>
      </c>
      <c r="AP30" t="e">
        <f t="shared" si="11"/>
        <v>#VALUE!</v>
      </c>
      <c r="AQ30" t="e">
        <f t="shared" si="12"/>
        <v>#VALUE!</v>
      </c>
      <c r="AR30" t="e">
        <f t="shared" si="13"/>
        <v>#VALUE!</v>
      </c>
    </row>
    <row r="31" spans="1:44">
      <c r="A31" t="s">
        <v>29</v>
      </c>
      <c r="B31" t="s">
        <v>28</v>
      </c>
      <c r="C31" s="1" t="s">
        <v>82</v>
      </c>
      <c r="D31" t="s">
        <v>109</v>
      </c>
      <c r="U31" t="e">
        <f>VLOOKUP($A31,[1]Basic!$A:$B,2,0)</f>
        <v>#N/A</v>
      </c>
      <c r="V31" t="str">
        <f t="shared" si="0"/>
        <v>固定资产</v>
      </c>
      <c r="W31" t="e">
        <f t="shared" si="1"/>
        <v>#VALUE!</v>
      </c>
      <c r="X31" t="e">
        <f>VLOOKUP(W31,科目!$A:$C,2,0)</f>
        <v>#VALUE!</v>
      </c>
      <c r="Y31" t="e">
        <f>VLOOKUP(W31,科目!$A:$C,3,0)</f>
        <v>#VALUE!</v>
      </c>
      <c r="Z31" t="e">
        <f t="shared" si="2"/>
        <v>#N/A</v>
      </c>
      <c r="AA31">
        <f t="shared" si="3"/>
        <v>0</v>
      </c>
      <c r="AB31">
        <f t="shared" si="4"/>
        <v>0</v>
      </c>
      <c r="AE31" t="e">
        <f>VLOOKUP(V31,[2]科目!$B:$C,2,0)</f>
        <v>#N/A</v>
      </c>
      <c r="AF31" t="e">
        <f t="shared" si="5"/>
        <v>#VALUE!</v>
      </c>
      <c r="AG31">
        <f t="shared" si="6"/>
        <v>1000</v>
      </c>
      <c r="AH31" t="e">
        <f t="shared" si="7"/>
        <v>#VALUE!</v>
      </c>
      <c r="AI31" t="e">
        <f>VLOOKUP(U31,[1]Basic!$B:$C,2,0)</f>
        <v>#N/A</v>
      </c>
      <c r="AJ31" t="e">
        <f>VLOOKUP(W31,科目!$A:$D,4,0)</f>
        <v>#VALUE!</v>
      </c>
      <c r="AK31" t="e">
        <f t="shared" si="8"/>
        <v>#N/A</v>
      </c>
      <c r="AL31" t="e">
        <f>VLOOKUP(AK31,[1]FX!$F:$G,2,0)</f>
        <v>#N/A</v>
      </c>
      <c r="AM31" t="e">
        <f t="shared" si="9"/>
        <v>#N/A</v>
      </c>
      <c r="AN31" t="e">
        <f>VLOOKUP(Z31,[1]History!$A:$B,2,0)</f>
        <v>#N/A</v>
      </c>
      <c r="AO31">
        <f t="shared" si="10"/>
        <v>0</v>
      </c>
      <c r="AP31" t="e">
        <f t="shared" si="11"/>
        <v>#VALUE!</v>
      </c>
      <c r="AQ31" t="e">
        <f t="shared" si="12"/>
        <v>#VALUE!</v>
      </c>
      <c r="AR31" t="e">
        <f t="shared" si="13"/>
        <v>#VALUE!</v>
      </c>
    </row>
    <row r="32" spans="1:44">
      <c r="A32" t="s">
        <v>30</v>
      </c>
      <c r="B32" t="s">
        <v>28</v>
      </c>
      <c r="C32" t="s">
        <v>28</v>
      </c>
      <c r="D32" t="s">
        <v>109</v>
      </c>
      <c r="U32" t="e">
        <f>VLOOKUP($A32,[1]Basic!$A:$B,2,0)</f>
        <v>#N/A</v>
      </c>
      <c r="V32" t="str">
        <f t="shared" si="0"/>
        <v>固定资产</v>
      </c>
      <c r="W32" t="e">
        <f t="shared" si="1"/>
        <v>#VALUE!</v>
      </c>
      <c r="X32" t="e">
        <f>VLOOKUP(W32,科目!$A:$C,2,0)</f>
        <v>#VALUE!</v>
      </c>
      <c r="Y32" t="e">
        <f>VLOOKUP(W32,科目!$A:$C,3,0)</f>
        <v>#VALUE!</v>
      </c>
      <c r="Z32" t="e">
        <f t="shared" si="2"/>
        <v>#N/A</v>
      </c>
      <c r="AA32">
        <f t="shared" si="3"/>
        <v>0</v>
      </c>
      <c r="AB32">
        <f t="shared" si="4"/>
        <v>0</v>
      </c>
      <c r="AE32" t="e">
        <f>VLOOKUP(V32,[2]科目!$B:$C,2,0)</f>
        <v>#N/A</v>
      </c>
      <c r="AF32" t="e">
        <f t="shared" si="5"/>
        <v>#VALUE!</v>
      </c>
      <c r="AG32">
        <f t="shared" si="6"/>
        <v>1000</v>
      </c>
      <c r="AH32" t="e">
        <f t="shared" si="7"/>
        <v>#VALUE!</v>
      </c>
      <c r="AI32" t="e">
        <f>VLOOKUP(U32,[1]Basic!$B:$C,2,0)</f>
        <v>#N/A</v>
      </c>
      <c r="AJ32" t="e">
        <f>VLOOKUP(W32,科目!$A:$D,4,0)</f>
        <v>#VALUE!</v>
      </c>
      <c r="AK32" t="e">
        <f t="shared" si="8"/>
        <v>#N/A</v>
      </c>
      <c r="AL32" t="e">
        <f>VLOOKUP(AK32,[1]FX!$F:$G,2,0)</f>
        <v>#N/A</v>
      </c>
      <c r="AM32" t="e">
        <f t="shared" si="9"/>
        <v>#N/A</v>
      </c>
      <c r="AN32" t="e">
        <f>VLOOKUP(Z32,[1]History!$A:$B,2,0)</f>
        <v>#N/A</v>
      </c>
      <c r="AO32">
        <f t="shared" si="10"/>
        <v>0</v>
      </c>
      <c r="AP32" t="e">
        <f t="shared" si="11"/>
        <v>#VALUE!</v>
      </c>
      <c r="AQ32" t="e">
        <f t="shared" si="12"/>
        <v>#VALUE!</v>
      </c>
      <c r="AR32" t="e">
        <f t="shared" si="13"/>
        <v>#VALUE!</v>
      </c>
    </row>
    <row r="33" spans="1:44">
      <c r="A33" t="s">
        <v>31</v>
      </c>
      <c r="B33" t="s">
        <v>31</v>
      </c>
      <c r="C33" t="s">
        <v>31</v>
      </c>
      <c r="D33" t="s">
        <v>109</v>
      </c>
      <c r="U33" t="e">
        <f>VLOOKUP($A33,[1]Basic!$A:$B,2,0)</f>
        <v>#N/A</v>
      </c>
      <c r="V33" t="str">
        <f t="shared" si="0"/>
        <v>在建工程</v>
      </c>
      <c r="W33" t="e">
        <f t="shared" si="1"/>
        <v>#VALUE!</v>
      </c>
      <c r="X33" t="e">
        <f>VLOOKUP(W33,科目!$A:$C,2,0)</f>
        <v>#VALUE!</v>
      </c>
      <c r="Y33" t="e">
        <f>VLOOKUP(W33,科目!$A:$C,3,0)</f>
        <v>#VALUE!</v>
      </c>
      <c r="Z33" t="e">
        <f t="shared" si="2"/>
        <v>#N/A</v>
      </c>
      <c r="AA33">
        <f t="shared" si="3"/>
        <v>0</v>
      </c>
      <c r="AB33">
        <f t="shared" si="4"/>
        <v>0</v>
      </c>
      <c r="AE33" t="e">
        <f>VLOOKUP(V33,[2]科目!$B:$C,2,0)</f>
        <v>#N/A</v>
      </c>
      <c r="AF33" t="e">
        <f t="shared" si="5"/>
        <v>#VALUE!</v>
      </c>
      <c r="AG33">
        <f t="shared" si="6"/>
        <v>1000</v>
      </c>
      <c r="AH33" t="e">
        <f t="shared" si="7"/>
        <v>#VALUE!</v>
      </c>
      <c r="AI33" t="e">
        <f>VLOOKUP(U33,[1]Basic!$B:$C,2,0)</f>
        <v>#N/A</v>
      </c>
      <c r="AJ33" t="e">
        <f>VLOOKUP(W33,科目!$A:$D,4,0)</f>
        <v>#VALUE!</v>
      </c>
      <c r="AK33" t="e">
        <f t="shared" si="8"/>
        <v>#N/A</v>
      </c>
      <c r="AL33" t="e">
        <f>VLOOKUP(AK33,[1]FX!$F:$G,2,0)</f>
        <v>#N/A</v>
      </c>
      <c r="AM33" t="e">
        <f t="shared" si="9"/>
        <v>#N/A</v>
      </c>
      <c r="AN33" t="e">
        <f>VLOOKUP(Z33,[1]History!$A:$B,2,0)</f>
        <v>#N/A</v>
      </c>
      <c r="AO33">
        <f t="shared" si="10"/>
        <v>0</v>
      </c>
      <c r="AP33" t="e">
        <f t="shared" si="11"/>
        <v>#VALUE!</v>
      </c>
      <c r="AQ33" t="e">
        <f t="shared" si="12"/>
        <v>#VALUE!</v>
      </c>
      <c r="AR33" t="e">
        <f t="shared" si="13"/>
        <v>#VALUE!</v>
      </c>
    </row>
    <row r="34" spans="1:44">
      <c r="A34" t="s">
        <v>32</v>
      </c>
      <c r="B34" t="s">
        <v>32</v>
      </c>
      <c r="C34" t="s">
        <v>32</v>
      </c>
      <c r="D34" t="s">
        <v>109</v>
      </c>
      <c r="U34" t="e">
        <f>VLOOKUP($A34,[1]Basic!$A:$B,2,0)</f>
        <v>#N/A</v>
      </c>
      <c r="V34" t="str">
        <f t="shared" ref="V34:V65" si="14">TRIM($B34)</f>
        <v>工程物资</v>
      </c>
      <c r="W34" t="e">
        <f t="shared" ref="W34:W65" si="15">_xlfn.IFNA(AE34,AH34)</f>
        <v>#VALUE!</v>
      </c>
      <c r="X34" t="e">
        <f>VLOOKUP(W34,科目!$A:$C,2,0)</f>
        <v>#VALUE!</v>
      </c>
      <c r="Y34" t="e">
        <f>VLOOKUP(W34,科目!$A:$C,3,0)</f>
        <v>#VALUE!</v>
      </c>
      <c r="Z34" t="e">
        <f t="shared" ref="Z34:Z65" si="16">U34&amp;"\"&amp;$C34</f>
        <v>#N/A</v>
      </c>
      <c r="AA34">
        <f t="shared" ref="AA34:AA65" si="17">IF($P34="借",$R34,-$R34)</f>
        <v>0</v>
      </c>
      <c r="AB34">
        <f t="shared" ref="AB34:AB65" si="18">_xlfn.IFNA(IF(AE34="重复明细",0,AO34),AO34)</f>
        <v>0</v>
      </c>
      <c r="AE34" t="e">
        <f>VLOOKUP(V34,[2]科目!$B:$C,2,0)</f>
        <v>#N/A</v>
      </c>
      <c r="AF34" t="e">
        <f t="shared" ref="AF34:AF65" si="19">FIND("\",$C34)</f>
        <v>#VALUE!</v>
      </c>
      <c r="AG34">
        <f t="shared" ref="AG34:AG65" si="20">IFERROR(FIND("\",$C34,AF34+1),1000)</f>
        <v>1000</v>
      </c>
      <c r="AH34" t="e">
        <f t="shared" ref="AH34:AH65" si="21">MID($C34,AF34+1,AG34-AF34-1)</f>
        <v>#VALUE!</v>
      </c>
      <c r="AI34" t="e">
        <f>VLOOKUP(U34,[1]Basic!$B:$C,2,0)</f>
        <v>#N/A</v>
      </c>
      <c r="AJ34" t="e">
        <f>VLOOKUP(W34,科目!$A:$D,4,0)</f>
        <v>#VALUE!</v>
      </c>
      <c r="AK34" t="e">
        <f t="shared" ref="AK34:AK65" si="22">AI34&amp;"/"&amp;AJ34</f>
        <v>#N/A</v>
      </c>
      <c r="AL34" t="e">
        <f>VLOOKUP(AK34,[1]FX!$F:$G,2,0)</f>
        <v>#N/A</v>
      </c>
      <c r="AM34" t="e">
        <f t="shared" ref="AM34:AM65" si="23">ROUND(AA34*AL34,2)</f>
        <v>#N/A</v>
      </c>
      <c r="AN34" t="e">
        <f>VLOOKUP(Z34,[1]History!$A:$B,2,0)</f>
        <v>#N/A</v>
      </c>
      <c r="AO34">
        <f t="shared" ref="AO34:AO65" si="24">IFERROR(_xlfn.IFNA(AM34,AN34),0)</f>
        <v>0</v>
      </c>
      <c r="AP34" t="e">
        <f t="shared" ref="AP34:AP65" si="25">FIND("]",AO34)</f>
        <v>#VALUE!</v>
      </c>
      <c r="AQ34" t="e">
        <f t="shared" ref="AQ34:AQ65" si="26">FIND("#",AO34)</f>
        <v>#VALUE!</v>
      </c>
      <c r="AR34" t="e">
        <f t="shared" ref="AR34:AR65" si="27">FIND("#",AO34,AQ34+1)</f>
        <v>#VALUE!</v>
      </c>
    </row>
    <row r="35" spans="1:44">
      <c r="A35" t="s">
        <v>33</v>
      </c>
      <c r="B35" t="s">
        <v>33</v>
      </c>
      <c r="C35" t="s">
        <v>33</v>
      </c>
      <c r="D35" t="s">
        <v>109</v>
      </c>
      <c r="U35" t="e">
        <f>VLOOKUP($A35,[1]Basic!$A:$B,2,0)</f>
        <v>#N/A</v>
      </c>
      <c r="V35" t="str">
        <f t="shared" si="14"/>
        <v>固定资产清理</v>
      </c>
      <c r="W35" t="e">
        <f t="shared" si="15"/>
        <v>#VALUE!</v>
      </c>
      <c r="X35" t="e">
        <f>VLOOKUP(W35,科目!$A:$C,2,0)</f>
        <v>#VALUE!</v>
      </c>
      <c r="Y35" t="e">
        <f>VLOOKUP(W35,科目!$A:$C,3,0)</f>
        <v>#VALUE!</v>
      </c>
      <c r="Z35" t="e">
        <f t="shared" si="16"/>
        <v>#N/A</v>
      </c>
      <c r="AA35">
        <f t="shared" si="17"/>
        <v>0</v>
      </c>
      <c r="AB35">
        <f t="shared" si="18"/>
        <v>0</v>
      </c>
      <c r="AE35" t="e">
        <f>VLOOKUP(V35,[2]科目!$B:$C,2,0)</f>
        <v>#N/A</v>
      </c>
      <c r="AF35" t="e">
        <f t="shared" si="19"/>
        <v>#VALUE!</v>
      </c>
      <c r="AG35">
        <f t="shared" si="20"/>
        <v>1000</v>
      </c>
      <c r="AH35" t="e">
        <f t="shared" si="21"/>
        <v>#VALUE!</v>
      </c>
      <c r="AI35" t="e">
        <f>VLOOKUP(U35,[1]Basic!$B:$C,2,0)</f>
        <v>#N/A</v>
      </c>
      <c r="AJ35" t="e">
        <f>VLOOKUP(W35,科目!$A:$D,4,0)</f>
        <v>#VALUE!</v>
      </c>
      <c r="AK35" t="e">
        <f t="shared" si="22"/>
        <v>#N/A</v>
      </c>
      <c r="AL35" t="e">
        <f>VLOOKUP(AK35,[1]FX!$F:$G,2,0)</f>
        <v>#N/A</v>
      </c>
      <c r="AM35" t="e">
        <f t="shared" si="23"/>
        <v>#N/A</v>
      </c>
      <c r="AN35" t="e">
        <f>VLOOKUP(Z35,[1]History!$A:$B,2,0)</f>
        <v>#N/A</v>
      </c>
      <c r="AO35">
        <f t="shared" si="24"/>
        <v>0</v>
      </c>
      <c r="AP35" t="e">
        <f t="shared" si="25"/>
        <v>#VALUE!</v>
      </c>
      <c r="AQ35" t="e">
        <f t="shared" si="26"/>
        <v>#VALUE!</v>
      </c>
      <c r="AR35" t="e">
        <f t="shared" si="27"/>
        <v>#VALUE!</v>
      </c>
    </row>
    <row r="36" spans="1:44">
      <c r="A36" t="s">
        <v>34</v>
      </c>
      <c r="B36" t="s">
        <v>34</v>
      </c>
      <c r="C36" t="s">
        <v>34</v>
      </c>
      <c r="D36" t="s">
        <v>109</v>
      </c>
      <c r="U36" t="e">
        <f>VLOOKUP($A36,[1]Basic!$A:$B,2,0)</f>
        <v>#N/A</v>
      </c>
      <c r="V36" t="str">
        <f t="shared" si="14"/>
        <v>无形资产</v>
      </c>
      <c r="W36" t="e">
        <f t="shared" si="15"/>
        <v>#VALUE!</v>
      </c>
      <c r="X36" t="e">
        <f>VLOOKUP(W36,科目!$A:$C,2,0)</f>
        <v>#VALUE!</v>
      </c>
      <c r="Y36" t="e">
        <f>VLOOKUP(W36,科目!$A:$C,3,0)</f>
        <v>#VALUE!</v>
      </c>
      <c r="Z36" t="e">
        <f t="shared" si="16"/>
        <v>#N/A</v>
      </c>
      <c r="AA36">
        <f t="shared" si="17"/>
        <v>0</v>
      </c>
      <c r="AB36">
        <f t="shared" si="18"/>
        <v>0</v>
      </c>
      <c r="AE36" t="e">
        <f>VLOOKUP(V36,[2]科目!$B:$C,2,0)</f>
        <v>#N/A</v>
      </c>
      <c r="AF36" t="e">
        <f t="shared" si="19"/>
        <v>#VALUE!</v>
      </c>
      <c r="AG36">
        <f t="shared" si="20"/>
        <v>1000</v>
      </c>
      <c r="AH36" t="e">
        <f t="shared" si="21"/>
        <v>#VALUE!</v>
      </c>
      <c r="AI36" t="e">
        <f>VLOOKUP(U36,[1]Basic!$B:$C,2,0)</f>
        <v>#N/A</v>
      </c>
      <c r="AJ36" t="e">
        <f>VLOOKUP(W36,科目!$A:$D,4,0)</f>
        <v>#VALUE!</v>
      </c>
      <c r="AK36" t="e">
        <f t="shared" si="22"/>
        <v>#N/A</v>
      </c>
      <c r="AL36" t="e">
        <f>VLOOKUP(AK36,[1]FX!$F:$G,2,0)</f>
        <v>#N/A</v>
      </c>
      <c r="AM36" t="e">
        <f t="shared" si="23"/>
        <v>#N/A</v>
      </c>
      <c r="AN36" t="e">
        <f>VLOOKUP(Z36,[1]History!$A:$B,2,0)</f>
        <v>#N/A</v>
      </c>
      <c r="AO36">
        <f t="shared" si="24"/>
        <v>0</v>
      </c>
      <c r="AP36" t="e">
        <f t="shared" si="25"/>
        <v>#VALUE!</v>
      </c>
      <c r="AQ36" t="e">
        <f t="shared" si="26"/>
        <v>#VALUE!</v>
      </c>
      <c r="AR36" t="e">
        <f t="shared" si="27"/>
        <v>#VALUE!</v>
      </c>
    </row>
    <row r="37" spans="1:44">
      <c r="A37" t="s">
        <v>35</v>
      </c>
      <c r="B37" t="s">
        <v>34</v>
      </c>
      <c r="C37" s="1" t="s">
        <v>34</v>
      </c>
      <c r="D37" t="s">
        <v>109</v>
      </c>
      <c r="U37" t="e">
        <f>VLOOKUP($A37,[1]Basic!$A:$B,2,0)</f>
        <v>#N/A</v>
      </c>
      <c r="V37" t="str">
        <f t="shared" si="14"/>
        <v>无形资产</v>
      </c>
      <c r="W37" t="e">
        <f t="shared" si="15"/>
        <v>#VALUE!</v>
      </c>
      <c r="X37" t="e">
        <f>VLOOKUP(W37,科目!$A:$C,2,0)</f>
        <v>#VALUE!</v>
      </c>
      <c r="Y37" t="e">
        <f>VLOOKUP(W37,科目!$A:$C,3,0)</f>
        <v>#VALUE!</v>
      </c>
      <c r="Z37" t="e">
        <f t="shared" si="16"/>
        <v>#N/A</v>
      </c>
      <c r="AA37">
        <f t="shared" si="17"/>
        <v>0</v>
      </c>
      <c r="AB37">
        <f t="shared" si="18"/>
        <v>0</v>
      </c>
      <c r="AE37" t="e">
        <f>VLOOKUP(V37,[2]科目!$B:$C,2,0)</f>
        <v>#N/A</v>
      </c>
      <c r="AF37" t="e">
        <f t="shared" si="19"/>
        <v>#VALUE!</v>
      </c>
      <c r="AG37">
        <f t="shared" si="20"/>
        <v>1000</v>
      </c>
      <c r="AH37" t="e">
        <f t="shared" si="21"/>
        <v>#VALUE!</v>
      </c>
      <c r="AI37" t="e">
        <f>VLOOKUP(U37,[1]Basic!$B:$C,2,0)</f>
        <v>#N/A</v>
      </c>
      <c r="AJ37" t="e">
        <f>VLOOKUP(W37,科目!$A:$D,4,0)</f>
        <v>#VALUE!</v>
      </c>
      <c r="AK37" t="e">
        <f t="shared" si="22"/>
        <v>#N/A</v>
      </c>
      <c r="AL37" t="e">
        <f>VLOOKUP(AK37,[1]FX!$F:$G,2,0)</f>
        <v>#N/A</v>
      </c>
      <c r="AM37" t="e">
        <f t="shared" si="23"/>
        <v>#N/A</v>
      </c>
      <c r="AN37" t="e">
        <f>VLOOKUP(Z37,[1]History!$A:$B,2,0)</f>
        <v>#N/A</v>
      </c>
      <c r="AO37">
        <f t="shared" si="24"/>
        <v>0</v>
      </c>
      <c r="AP37" t="e">
        <f t="shared" si="25"/>
        <v>#VALUE!</v>
      </c>
      <c r="AQ37" t="e">
        <f t="shared" si="26"/>
        <v>#VALUE!</v>
      </c>
      <c r="AR37" t="e">
        <f t="shared" si="27"/>
        <v>#VALUE!</v>
      </c>
    </row>
    <row r="38" spans="1:44">
      <c r="A38" t="s">
        <v>36</v>
      </c>
      <c r="B38" t="s">
        <v>34</v>
      </c>
      <c r="C38" t="s">
        <v>34</v>
      </c>
      <c r="D38" t="s">
        <v>109</v>
      </c>
      <c r="U38" t="e">
        <f>VLOOKUP($A38,[1]Basic!$A:$B,2,0)</f>
        <v>#N/A</v>
      </c>
      <c r="V38" t="str">
        <f t="shared" si="14"/>
        <v>无形资产</v>
      </c>
      <c r="W38" t="e">
        <f t="shared" si="15"/>
        <v>#VALUE!</v>
      </c>
      <c r="X38" t="e">
        <f>VLOOKUP(W38,科目!$A:$C,2,0)</f>
        <v>#VALUE!</v>
      </c>
      <c r="Y38" t="e">
        <f>VLOOKUP(W38,科目!$A:$C,3,0)</f>
        <v>#VALUE!</v>
      </c>
      <c r="Z38" t="e">
        <f t="shared" si="16"/>
        <v>#N/A</v>
      </c>
      <c r="AA38">
        <f t="shared" si="17"/>
        <v>0</v>
      </c>
      <c r="AB38">
        <f t="shared" si="18"/>
        <v>0</v>
      </c>
      <c r="AE38" t="e">
        <f>VLOOKUP(V38,[2]科目!$B:$C,2,0)</f>
        <v>#N/A</v>
      </c>
      <c r="AF38" t="e">
        <f t="shared" si="19"/>
        <v>#VALUE!</v>
      </c>
      <c r="AG38">
        <f t="shared" si="20"/>
        <v>1000</v>
      </c>
      <c r="AH38" t="e">
        <f t="shared" si="21"/>
        <v>#VALUE!</v>
      </c>
      <c r="AI38" t="e">
        <f>VLOOKUP(U38,[1]Basic!$B:$C,2,0)</f>
        <v>#N/A</v>
      </c>
      <c r="AJ38" t="e">
        <f>VLOOKUP(W38,科目!$A:$D,4,0)</f>
        <v>#VALUE!</v>
      </c>
      <c r="AK38" t="e">
        <f t="shared" si="22"/>
        <v>#N/A</v>
      </c>
      <c r="AL38" t="e">
        <f>VLOOKUP(AK38,[1]FX!$F:$G,2,0)</f>
        <v>#N/A</v>
      </c>
      <c r="AM38" t="e">
        <f t="shared" si="23"/>
        <v>#N/A</v>
      </c>
      <c r="AN38" t="e">
        <f>VLOOKUP(Z38,[1]History!$A:$B,2,0)</f>
        <v>#N/A</v>
      </c>
      <c r="AO38">
        <f t="shared" si="24"/>
        <v>0</v>
      </c>
      <c r="AP38" t="e">
        <f t="shared" si="25"/>
        <v>#VALUE!</v>
      </c>
      <c r="AQ38" t="e">
        <f t="shared" si="26"/>
        <v>#VALUE!</v>
      </c>
      <c r="AR38" t="e">
        <f t="shared" si="27"/>
        <v>#VALUE!</v>
      </c>
    </row>
    <row r="39" spans="1:44">
      <c r="A39" t="s">
        <v>37</v>
      </c>
      <c r="B39" t="s">
        <v>37</v>
      </c>
      <c r="C39" t="s">
        <v>37</v>
      </c>
      <c r="D39" t="s">
        <v>109</v>
      </c>
      <c r="U39" t="e">
        <f>VLOOKUP($A39,[1]Basic!$A:$B,2,0)</f>
        <v>#N/A</v>
      </c>
      <c r="V39" t="str">
        <f t="shared" si="14"/>
        <v>商誉</v>
      </c>
      <c r="W39" t="e">
        <f t="shared" si="15"/>
        <v>#VALUE!</v>
      </c>
      <c r="X39" t="e">
        <f>VLOOKUP(W39,科目!$A:$C,2,0)</f>
        <v>#VALUE!</v>
      </c>
      <c r="Y39" t="e">
        <f>VLOOKUP(W39,科目!$A:$C,3,0)</f>
        <v>#VALUE!</v>
      </c>
      <c r="Z39" t="e">
        <f t="shared" si="16"/>
        <v>#N/A</v>
      </c>
      <c r="AA39">
        <f t="shared" si="17"/>
        <v>0</v>
      </c>
      <c r="AB39">
        <f t="shared" si="18"/>
        <v>0</v>
      </c>
      <c r="AE39" t="e">
        <f>VLOOKUP(V39,[2]科目!$B:$C,2,0)</f>
        <v>#N/A</v>
      </c>
      <c r="AF39" t="e">
        <f t="shared" si="19"/>
        <v>#VALUE!</v>
      </c>
      <c r="AG39">
        <f t="shared" si="20"/>
        <v>1000</v>
      </c>
      <c r="AH39" t="e">
        <f t="shared" si="21"/>
        <v>#VALUE!</v>
      </c>
      <c r="AI39" t="e">
        <f>VLOOKUP(U39,[1]Basic!$B:$C,2,0)</f>
        <v>#N/A</v>
      </c>
      <c r="AJ39" t="e">
        <f>VLOOKUP(W39,科目!$A:$D,4,0)</f>
        <v>#VALUE!</v>
      </c>
      <c r="AK39" t="e">
        <f t="shared" si="22"/>
        <v>#N/A</v>
      </c>
      <c r="AL39" t="e">
        <f>VLOOKUP(AK39,[1]FX!$F:$G,2,0)</f>
        <v>#N/A</v>
      </c>
      <c r="AM39" t="e">
        <f t="shared" si="23"/>
        <v>#N/A</v>
      </c>
      <c r="AN39" t="e">
        <f>VLOOKUP(Z39,[1]History!$A:$B,2,0)</f>
        <v>#N/A</v>
      </c>
      <c r="AO39">
        <f t="shared" si="24"/>
        <v>0</v>
      </c>
      <c r="AP39" t="e">
        <f t="shared" si="25"/>
        <v>#VALUE!</v>
      </c>
      <c r="AQ39" t="e">
        <f t="shared" si="26"/>
        <v>#VALUE!</v>
      </c>
      <c r="AR39" t="e">
        <f t="shared" si="27"/>
        <v>#VALUE!</v>
      </c>
    </row>
    <row r="40" spans="1:44">
      <c r="A40" t="s">
        <v>38</v>
      </c>
      <c r="B40" t="s">
        <v>38</v>
      </c>
      <c r="C40" t="s">
        <v>38</v>
      </c>
      <c r="D40" t="s">
        <v>109</v>
      </c>
      <c r="U40" t="e">
        <f>VLOOKUP($A40,[1]Basic!$A:$B,2,0)</f>
        <v>#N/A</v>
      </c>
      <c r="V40" t="str">
        <f t="shared" si="14"/>
        <v>长期待摊费用</v>
      </c>
      <c r="W40" t="e">
        <f t="shared" si="15"/>
        <v>#VALUE!</v>
      </c>
      <c r="X40" t="e">
        <f>VLOOKUP(W40,科目!$A:$C,2,0)</f>
        <v>#VALUE!</v>
      </c>
      <c r="Y40" t="e">
        <f>VLOOKUP(W40,科目!$A:$C,3,0)</f>
        <v>#VALUE!</v>
      </c>
      <c r="Z40" t="e">
        <f t="shared" si="16"/>
        <v>#N/A</v>
      </c>
      <c r="AA40">
        <f t="shared" si="17"/>
        <v>0</v>
      </c>
      <c r="AB40">
        <f t="shared" si="18"/>
        <v>0</v>
      </c>
      <c r="AE40" t="e">
        <f>VLOOKUP(V40,[2]科目!$B:$C,2,0)</f>
        <v>#N/A</v>
      </c>
      <c r="AF40" t="e">
        <f t="shared" si="19"/>
        <v>#VALUE!</v>
      </c>
      <c r="AG40">
        <f t="shared" si="20"/>
        <v>1000</v>
      </c>
      <c r="AH40" t="e">
        <f t="shared" si="21"/>
        <v>#VALUE!</v>
      </c>
      <c r="AI40" t="e">
        <f>VLOOKUP(U40,[1]Basic!$B:$C,2,0)</f>
        <v>#N/A</v>
      </c>
      <c r="AJ40" t="e">
        <f>VLOOKUP(W40,科目!$A:$D,4,0)</f>
        <v>#VALUE!</v>
      </c>
      <c r="AK40" t="e">
        <f t="shared" si="22"/>
        <v>#N/A</v>
      </c>
      <c r="AL40" t="e">
        <f>VLOOKUP(AK40,[1]FX!$F:$G,2,0)</f>
        <v>#N/A</v>
      </c>
      <c r="AM40" t="e">
        <f t="shared" si="23"/>
        <v>#N/A</v>
      </c>
      <c r="AN40" t="e">
        <f>VLOOKUP(Z40,[1]History!$A:$B,2,0)</f>
        <v>#N/A</v>
      </c>
      <c r="AO40">
        <f t="shared" si="24"/>
        <v>0</v>
      </c>
      <c r="AP40" t="e">
        <f t="shared" si="25"/>
        <v>#VALUE!</v>
      </c>
      <c r="AQ40" t="e">
        <f t="shared" si="26"/>
        <v>#VALUE!</v>
      </c>
      <c r="AR40" t="e">
        <f t="shared" si="27"/>
        <v>#VALUE!</v>
      </c>
    </row>
    <row r="41" spans="1:44">
      <c r="A41" t="s">
        <v>39</v>
      </c>
      <c r="B41" t="s">
        <v>39</v>
      </c>
      <c r="C41" t="s">
        <v>39</v>
      </c>
      <c r="D41" t="s">
        <v>109</v>
      </c>
      <c r="U41" t="e">
        <f>VLOOKUP($A41,[1]Basic!$A:$B,2,0)</f>
        <v>#N/A</v>
      </c>
      <c r="V41" t="str">
        <f t="shared" si="14"/>
        <v>递延所得税资产</v>
      </c>
      <c r="W41" t="e">
        <f t="shared" si="15"/>
        <v>#VALUE!</v>
      </c>
      <c r="X41" t="e">
        <f>VLOOKUP(W41,科目!$A:$C,2,0)</f>
        <v>#VALUE!</v>
      </c>
      <c r="Y41" t="e">
        <f>VLOOKUP(W41,科目!$A:$C,3,0)</f>
        <v>#VALUE!</v>
      </c>
      <c r="Z41" t="e">
        <f t="shared" si="16"/>
        <v>#N/A</v>
      </c>
      <c r="AA41">
        <f t="shared" si="17"/>
        <v>0</v>
      </c>
      <c r="AB41">
        <f t="shared" si="18"/>
        <v>0</v>
      </c>
      <c r="AE41" t="e">
        <f>VLOOKUP(V41,[2]科目!$B:$C,2,0)</f>
        <v>#N/A</v>
      </c>
      <c r="AF41" t="e">
        <f t="shared" si="19"/>
        <v>#VALUE!</v>
      </c>
      <c r="AG41">
        <f t="shared" si="20"/>
        <v>1000</v>
      </c>
      <c r="AH41" t="e">
        <f t="shared" si="21"/>
        <v>#VALUE!</v>
      </c>
      <c r="AI41" t="e">
        <f>VLOOKUP(U41,[1]Basic!$B:$C,2,0)</f>
        <v>#N/A</v>
      </c>
      <c r="AJ41" t="e">
        <f>VLOOKUP(W41,科目!$A:$D,4,0)</f>
        <v>#VALUE!</v>
      </c>
      <c r="AK41" t="e">
        <f t="shared" si="22"/>
        <v>#N/A</v>
      </c>
      <c r="AL41" t="e">
        <f>VLOOKUP(AK41,[1]FX!$F:$G,2,0)</f>
        <v>#N/A</v>
      </c>
      <c r="AM41" t="e">
        <f t="shared" si="23"/>
        <v>#N/A</v>
      </c>
      <c r="AN41" t="e">
        <f>VLOOKUP(Z41,[1]History!$A:$B,2,0)</f>
        <v>#N/A</v>
      </c>
      <c r="AO41">
        <f t="shared" si="24"/>
        <v>0</v>
      </c>
      <c r="AP41" t="e">
        <f t="shared" si="25"/>
        <v>#VALUE!</v>
      </c>
      <c r="AQ41" t="e">
        <f t="shared" si="26"/>
        <v>#VALUE!</v>
      </c>
      <c r="AR41" t="e">
        <f t="shared" si="27"/>
        <v>#VALUE!</v>
      </c>
    </row>
    <row r="42" spans="1:44">
      <c r="A42" t="s">
        <v>40</v>
      </c>
      <c r="B42" t="s">
        <v>40</v>
      </c>
      <c r="C42" t="s">
        <v>40</v>
      </c>
      <c r="D42" t="s">
        <v>109</v>
      </c>
      <c r="U42" t="e">
        <f>VLOOKUP($A42,[1]Basic!$A:$B,2,0)</f>
        <v>#N/A</v>
      </c>
      <c r="V42" t="str">
        <f t="shared" si="14"/>
        <v>短期借款</v>
      </c>
      <c r="W42" t="e">
        <f t="shared" si="15"/>
        <v>#VALUE!</v>
      </c>
      <c r="X42" t="e">
        <f>VLOOKUP(W42,科目!$A:$C,2,0)</f>
        <v>#VALUE!</v>
      </c>
      <c r="Y42" t="e">
        <f>VLOOKUP(W42,科目!$A:$C,3,0)</f>
        <v>#VALUE!</v>
      </c>
      <c r="Z42" t="e">
        <f t="shared" si="16"/>
        <v>#N/A</v>
      </c>
      <c r="AA42">
        <f t="shared" si="17"/>
        <v>0</v>
      </c>
      <c r="AB42">
        <f t="shared" si="18"/>
        <v>0</v>
      </c>
      <c r="AE42" t="e">
        <f>VLOOKUP(V42,[2]科目!$B:$C,2,0)</f>
        <v>#N/A</v>
      </c>
      <c r="AF42" t="e">
        <f t="shared" si="19"/>
        <v>#VALUE!</v>
      </c>
      <c r="AG42">
        <f t="shared" si="20"/>
        <v>1000</v>
      </c>
      <c r="AH42" t="e">
        <f t="shared" si="21"/>
        <v>#VALUE!</v>
      </c>
      <c r="AI42" t="e">
        <f>VLOOKUP(U42,[1]Basic!$B:$C,2,0)</f>
        <v>#N/A</v>
      </c>
      <c r="AJ42" t="e">
        <f>VLOOKUP(W42,科目!$A:$D,4,0)</f>
        <v>#VALUE!</v>
      </c>
      <c r="AK42" t="e">
        <f t="shared" si="22"/>
        <v>#N/A</v>
      </c>
      <c r="AL42" t="e">
        <f>VLOOKUP(AK42,[1]FX!$F:$G,2,0)</f>
        <v>#N/A</v>
      </c>
      <c r="AM42" t="e">
        <f t="shared" si="23"/>
        <v>#N/A</v>
      </c>
      <c r="AN42" t="e">
        <f>VLOOKUP(Z42,[1]History!$A:$B,2,0)</f>
        <v>#N/A</v>
      </c>
      <c r="AO42">
        <f t="shared" si="24"/>
        <v>0</v>
      </c>
      <c r="AP42" t="e">
        <f t="shared" si="25"/>
        <v>#VALUE!</v>
      </c>
      <c r="AQ42" t="e">
        <f t="shared" si="26"/>
        <v>#VALUE!</v>
      </c>
      <c r="AR42" t="e">
        <f t="shared" si="27"/>
        <v>#VALUE!</v>
      </c>
    </row>
    <row r="43" spans="1:44">
      <c r="A43" t="s">
        <v>41</v>
      </c>
      <c r="B43" t="s">
        <v>41</v>
      </c>
      <c r="C43" t="s">
        <v>41</v>
      </c>
      <c r="D43" t="s">
        <v>109</v>
      </c>
      <c r="U43" t="e">
        <f>VLOOKUP($A43,[1]Basic!$A:$B,2,0)</f>
        <v>#N/A</v>
      </c>
      <c r="V43" t="str">
        <f t="shared" si="14"/>
        <v>应付票据</v>
      </c>
      <c r="W43" t="e">
        <f t="shared" si="15"/>
        <v>#VALUE!</v>
      </c>
      <c r="X43" t="e">
        <f>VLOOKUP(W43,科目!$A:$C,2,0)</f>
        <v>#VALUE!</v>
      </c>
      <c r="Y43" t="e">
        <f>VLOOKUP(W43,科目!$A:$C,3,0)</f>
        <v>#VALUE!</v>
      </c>
      <c r="Z43" t="e">
        <f t="shared" si="16"/>
        <v>#N/A</v>
      </c>
      <c r="AA43">
        <f t="shared" si="17"/>
        <v>0</v>
      </c>
      <c r="AB43">
        <f t="shared" si="18"/>
        <v>0</v>
      </c>
      <c r="AE43" t="e">
        <f>VLOOKUP(V43,[2]科目!$B:$C,2,0)</f>
        <v>#N/A</v>
      </c>
      <c r="AF43" t="e">
        <f t="shared" si="19"/>
        <v>#VALUE!</v>
      </c>
      <c r="AG43">
        <f t="shared" si="20"/>
        <v>1000</v>
      </c>
      <c r="AH43" t="e">
        <f t="shared" si="21"/>
        <v>#VALUE!</v>
      </c>
      <c r="AI43" t="e">
        <f>VLOOKUP(U43,[1]Basic!$B:$C,2,0)</f>
        <v>#N/A</v>
      </c>
      <c r="AJ43" t="e">
        <f>VLOOKUP(W43,科目!$A:$D,4,0)</f>
        <v>#VALUE!</v>
      </c>
      <c r="AK43" t="e">
        <f t="shared" si="22"/>
        <v>#N/A</v>
      </c>
      <c r="AL43" t="e">
        <f>VLOOKUP(AK43,[1]FX!$F:$G,2,0)</f>
        <v>#N/A</v>
      </c>
      <c r="AM43" t="e">
        <f t="shared" si="23"/>
        <v>#N/A</v>
      </c>
      <c r="AN43" t="e">
        <f>VLOOKUP(Z43,[1]History!$A:$B,2,0)</f>
        <v>#N/A</v>
      </c>
      <c r="AO43">
        <f t="shared" si="24"/>
        <v>0</v>
      </c>
      <c r="AP43" t="e">
        <f t="shared" si="25"/>
        <v>#VALUE!</v>
      </c>
      <c r="AQ43" t="e">
        <f t="shared" si="26"/>
        <v>#VALUE!</v>
      </c>
      <c r="AR43" t="e">
        <f t="shared" si="27"/>
        <v>#VALUE!</v>
      </c>
    </row>
    <row r="44" spans="1:44">
      <c r="A44" t="s">
        <v>42</v>
      </c>
      <c r="B44" t="s">
        <v>42</v>
      </c>
      <c r="C44" t="s">
        <v>42</v>
      </c>
      <c r="D44" t="s">
        <v>109</v>
      </c>
      <c r="U44" t="e">
        <f>VLOOKUP($A44,[1]Basic!$A:$B,2,0)</f>
        <v>#N/A</v>
      </c>
      <c r="V44" t="str">
        <f t="shared" si="14"/>
        <v>应付账款</v>
      </c>
      <c r="W44" t="e">
        <f t="shared" si="15"/>
        <v>#VALUE!</v>
      </c>
      <c r="X44" t="e">
        <f>VLOOKUP(W44,科目!$A:$C,2,0)</f>
        <v>#VALUE!</v>
      </c>
      <c r="Y44" t="e">
        <f>VLOOKUP(W44,科目!$A:$C,3,0)</f>
        <v>#VALUE!</v>
      </c>
      <c r="Z44" t="e">
        <f t="shared" si="16"/>
        <v>#N/A</v>
      </c>
      <c r="AA44">
        <f t="shared" si="17"/>
        <v>0</v>
      </c>
      <c r="AB44">
        <f t="shared" si="18"/>
        <v>0</v>
      </c>
      <c r="AE44" t="e">
        <f>VLOOKUP(V44,[2]科目!$B:$C,2,0)</f>
        <v>#N/A</v>
      </c>
      <c r="AF44" t="e">
        <f t="shared" si="19"/>
        <v>#VALUE!</v>
      </c>
      <c r="AG44">
        <f t="shared" si="20"/>
        <v>1000</v>
      </c>
      <c r="AH44" t="e">
        <f t="shared" si="21"/>
        <v>#VALUE!</v>
      </c>
      <c r="AI44" t="e">
        <f>VLOOKUP(U44,[1]Basic!$B:$C,2,0)</f>
        <v>#N/A</v>
      </c>
      <c r="AJ44" t="e">
        <f>VLOOKUP(W44,科目!$A:$D,4,0)</f>
        <v>#VALUE!</v>
      </c>
      <c r="AK44" t="e">
        <f t="shared" si="22"/>
        <v>#N/A</v>
      </c>
      <c r="AL44" t="e">
        <f>VLOOKUP(AK44,[1]FX!$F:$G,2,0)</f>
        <v>#N/A</v>
      </c>
      <c r="AM44" t="e">
        <f t="shared" si="23"/>
        <v>#N/A</v>
      </c>
      <c r="AN44" t="e">
        <f>VLOOKUP(Z44,[1]History!$A:$B,2,0)</f>
        <v>#N/A</v>
      </c>
      <c r="AO44">
        <f t="shared" si="24"/>
        <v>0</v>
      </c>
      <c r="AP44" t="e">
        <f t="shared" si="25"/>
        <v>#VALUE!</v>
      </c>
      <c r="AQ44" t="e">
        <f t="shared" si="26"/>
        <v>#VALUE!</v>
      </c>
      <c r="AR44" t="e">
        <f t="shared" si="27"/>
        <v>#VALUE!</v>
      </c>
    </row>
    <row r="45" spans="1:44">
      <c r="A45" t="s">
        <v>43</v>
      </c>
      <c r="B45" t="s">
        <v>79</v>
      </c>
      <c r="C45" t="s">
        <v>79</v>
      </c>
      <c r="D45" t="s">
        <v>109</v>
      </c>
      <c r="U45" t="e">
        <f>VLOOKUP($A45,[1]Basic!$A:$B,2,0)</f>
        <v>#N/A</v>
      </c>
      <c r="V45" t="str">
        <f t="shared" si="14"/>
        <v>预收款项</v>
      </c>
      <c r="W45" t="e">
        <f t="shared" si="15"/>
        <v>#VALUE!</v>
      </c>
      <c r="X45" t="e">
        <f>VLOOKUP(W45,科目!$A:$C,2,0)</f>
        <v>#VALUE!</v>
      </c>
      <c r="Y45" t="e">
        <f>VLOOKUP(W45,科目!$A:$C,3,0)</f>
        <v>#VALUE!</v>
      </c>
      <c r="Z45" t="e">
        <f t="shared" si="16"/>
        <v>#N/A</v>
      </c>
      <c r="AA45">
        <f t="shared" si="17"/>
        <v>0</v>
      </c>
      <c r="AB45">
        <f t="shared" si="18"/>
        <v>0</v>
      </c>
      <c r="AE45" t="e">
        <f>VLOOKUP(V45,[2]科目!$B:$C,2,0)</f>
        <v>#N/A</v>
      </c>
      <c r="AF45" t="e">
        <f t="shared" si="19"/>
        <v>#VALUE!</v>
      </c>
      <c r="AG45">
        <f t="shared" si="20"/>
        <v>1000</v>
      </c>
      <c r="AH45" t="e">
        <f t="shared" si="21"/>
        <v>#VALUE!</v>
      </c>
      <c r="AI45" t="e">
        <f>VLOOKUP(U45,[1]Basic!$B:$C,2,0)</f>
        <v>#N/A</v>
      </c>
      <c r="AJ45" t="e">
        <f>VLOOKUP(W45,科目!$A:$D,4,0)</f>
        <v>#VALUE!</v>
      </c>
      <c r="AK45" t="e">
        <f t="shared" si="22"/>
        <v>#N/A</v>
      </c>
      <c r="AL45" t="e">
        <f>VLOOKUP(AK45,[1]FX!$F:$G,2,0)</f>
        <v>#N/A</v>
      </c>
      <c r="AM45" t="e">
        <f t="shared" si="23"/>
        <v>#N/A</v>
      </c>
      <c r="AN45" t="e">
        <f>VLOOKUP(Z45,[1]History!$A:$B,2,0)</f>
        <v>#N/A</v>
      </c>
      <c r="AO45">
        <f t="shared" si="24"/>
        <v>0</v>
      </c>
      <c r="AP45" t="e">
        <f t="shared" si="25"/>
        <v>#VALUE!</v>
      </c>
      <c r="AQ45" t="e">
        <f t="shared" si="26"/>
        <v>#VALUE!</v>
      </c>
      <c r="AR45" t="e">
        <f t="shared" si="27"/>
        <v>#VALUE!</v>
      </c>
    </row>
    <row r="46" spans="1:44">
      <c r="A46" t="s">
        <v>44</v>
      </c>
      <c r="B46" t="s">
        <v>44</v>
      </c>
      <c r="C46" t="s">
        <v>44</v>
      </c>
      <c r="D46" t="s">
        <v>109</v>
      </c>
      <c r="U46" t="e">
        <f>VLOOKUP($A46,[1]Basic!$A:$B,2,0)</f>
        <v>#N/A</v>
      </c>
      <c r="V46" t="str">
        <f t="shared" si="14"/>
        <v>应付职工薪酬</v>
      </c>
      <c r="W46" t="e">
        <f t="shared" si="15"/>
        <v>#VALUE!</v>
      </c>
      <c r="X46" t="e">
        <f>VLOOKUP(W46,科目!$A:$C,2,0)</f>
        <v>#VALUE!</v>
      </c>
      <c r="Y46" t="e">
        <f>VLOOKUP(W46,科目!$A:$C,3,0)</f>
        <v>#VALUE!</v>
      </c>
      <c r="Z46" t="e">
        <f t="shared" si="16"/>
        <v>#N/A</v>
      </c>
      <c r="AA46">
        <f t="shared" si="17"/>
        <v>0</v>
      </c>
      <c r="AB46">
        <f t="shared" si="18"/>
        <v>0</v>
      </c>
      <c r="AE46" t="e">
        <f>VLOOKUP(V46,[2]科目!$B:$C,2,0)</f>
        <v>#N/A</v>
      </c>
      <c r="AF46" t="e">
        <f t="shared" si="19"/>
        <v>#VALUE!</v>
      </c>
      <c r="AG46">
        <f t="shared" si="20"/>
        <v>1000</v>
      </c>
      <c r="AH46" t="e">
        <f t="shared" si="21"/>
        <v>#VALUE!</v>
      </c>
      <c r="AI46" t="e">
        <f>VLOOKUP(U46,[1]Basic!$B:$C,2,0)</f>
        <v>#N/A</v>
      </c>
      <c r="AJ46" t="e">
        <f>VLOOKUP(W46,科目!$A:$D,4,0)</f>
        <v>#VALUE!</v>
      </c>
      <c r="AK46" t="e">
        <f t="shared" si="22"/>
        <v>#N/A</v>
      </c>
      <c r="AL46" t="e">
        <f>VLOOKUP(AK46,[1]FX!$F:$G,2,0)</f>
        <v>#N/A</v>
      </c>
      <c r="AM46" t="e">
        <f t="shared" si="23"/>
        <v>#N/A</v>
      </c>
      <c r="AN46" t="e">
        <f>VLOOKUP(Z46,[1]History!$A:$B,2,0)</f>
        <v>#N/A</v>
      </c>
      <c r="AO46">
        <f t="shared" si="24"/>
        <v>0</v>
      </c>
      <c r="AP46" t="e">
        <f t="shared" si="25"/>
        <v>#VALUE!</v>
      </c>
      <c r="AQ46" t="e">
        <f t="shared" si="26"/>
        <v>#VALUE!</v>
      </c>
      <c r="AR46" t="e">
        <f t="shared" si="27"/>
        <v>#VALUE!</v>
      </c>
    </row>
    <row r="47" spans="1:44">
      <c r="A47" t="s">
        <v>45</v>
      </c>
      <c r="B47" t="s">
        <v>45</v>
      </c>
      <c r="C47" t="s">
        <v>45</v>
      </c>
      <c r="D47" t="s">
        <v>109</v>
      </c>
      <c r="U47" t="e">
        <f>VLOOKUP($A47,[1]Basic!$A:$B,2,0)</f>
        <v>#N/A</v>
      </c>
      <c r="V47" t="str">
        <f t="shared" si="14"/>
        <v>应交税费</v>
      </c>
      <c r="W47" t="e">
        <f t="shared" si="15"/>
        <v>#VALUE!</v>
      </c>
      <c r="X47" t="e">
        <f>VLOOKUP(W47,科目!$A:$C,2,0)</f>
        <v>#VALUE!</v>
      </c>
      <c r="Y47" t="e">
        <f>VLOOKUP(W47,科目!$A:$C,3,0)</f>
        <v>#VALUE!</v>
      </c>
      <c r="Z47" t="e">
        <f t="shared" si="16"/>
        <v>#N/A</v>
      </c>
      <c r="AA47">
        <f t="shared" si="17"/>
        <v>0</v>
      </c>
      <c r="AB47">
        <f t="shared" si="18"/>
        <v>0</v>
      </c>
      <c r="AE47" t="e">
        <f>VLOOKUP(V47,[2]科目!$B:$C,2,0)</f>
        <v>#N/A</v>
      </c>
      <c r="AF47" t="e">
        <f t="shared" si="19"/>
        <v>#VALUE!</v>
      </c>
      <c r="AG47">
        <f t="shared" si="20"/>
        <v>1000</v>
      </c>
      <c r="AH47" t="e">
        <f t="shared" si="21"/>
        <v>#VALUE!</v>
      </c>
      <c r="AI47" t="e">
        <f>VLOOKUP(U47,[1]Basic!$B:$C,2,0)</f>
        <v>#N/A</v>
      </c>
      <c r="AJ47" t="e">
        <f>VLOOKUP(W47,科目!$A:$D,4,0)</f>
        <v>#VALUE!</v>
      </c>
      <c r="AK47" t="e">
        <f t="shared" si="22"/>
        <v>#N/A</v>
      </c>
      <c r="AL47" t="e">
        <f>VLOOKUP(AK47,[1]FX!$F:$G,2,0)</f>
        <v>#N/A</v>
      </c>
      <c r="AM47" t="e">
        <f t="shared" si="23"/>
        <v>#N/A</v>
      </c>
      <c r="AN47" t="e">
        <f>VLOOKUP(Z47,[1]History!$A:$B,2,0)</f>
        <v>#N/A</v>
      </c>
      <c r="AO47">
        <f t="shared" si="24"/>
        <v>0</v>
      </c>
      <c r="AP47" t="e">
        <f t="shared" si="25"/>
        <v>#VALUE!</v>
      </c>
      <c r="AQ47" t="e">
        <f t="shared" si="26"/>
        <v>#VALUE!</v>
      </c>
      <c r="AR47" t="e">
        <f t="shared" si="27"/>
        <v>#VALUE!</v>
      </c>
    </row>
    <row r="48" spans="1:44">
      <c r="A48" t="s">
        <v>46</v>
      </c>
      <c r="B48" t="s">
        <v>46</v>
      </c>
      <c r="C48" s="1" t="s">
        <v>46</v>
      </c>
      <c r="D48" t="s">
        <v>109</v>
      </c>
      <c r="U48" t="e">
        <f>VLOOKUP($A48,[1]Basic!$A:$B,2,0)</f>
        <v>#N/A</v>
      </c>
      <c r="V48" t="str">
        <f t="shared" si="14"/>
        <v>应付利息</v>
      </c>
      <c r="W48" t="e">
        <f t="shared" si="15"/>
        <v>#VALUE!</v>
      </c>
      <c r="X48" t="e">
        <f>VLOOKUP(W48,科目!$A:$C,2,0)</f>
        <v>#VALUE!</v>
      </c>
      <c r="Y48" t="e">
        <f>VLOOKUP(W48,科目!$A:$C,3,0)</f>
        <v>#VALUE!</v>
      </c>
      <c r="Z48" t="e">
        <f t="shared" si="16"/>
        <v>#N/A</v>
      </c>
      <c r="AA48">
        <f t="shared" si="17"/>
        <v>0</v>
      </c>
      <c r="AB48">
        <f t="shared" si="18"/>
        <v>0</v>
      </c>
      <c r="AE48" t="e">
        <f>VLOOKUP(V48,[2]科目!$B:$C,2,0)</f>
        <v>#N/A</v>
      </c>
      <c r="AF48" t="e">
        <f t="shared" si="19"/>
        <v>#VALUE!</v>
      </c>
      <c r="AG48">
        <f t="shared" si="20"/>
        <v>1000</v>
      </c>
      <c r="AH48" t="e">
        <f t="shared" si="21"/>
        <v>#VALUE!</v>
      </c>
      <c r="AI48" t="e">
        <f>VLOOKUP(U48,[1]Basic!$B:$C,2,0)</f>
        <v>#N/A</v>
      </c>
      <c r="AJ48" t="e">
        <f>VLOOKUP(W48,科目!$A:$D,4,0)</f>
        <v>#VALUE!</v>
      </c>
      <c r="AK48" t="e">
        <f t="shared" si="22"/>
        <v>#N/A</v>
      </c>
      <c r="AL48" t="e">
        <f>VLOOKUP(AK48,[1]FX!$F:$G,2,0)</f>
        <v>#N/A</v>
      </c>
      <c r="AM48" t="e">
        <f t="shared" si="23"/>
        <v>#N/A</v>
      </c>
      <c r="AN48" t="e">
        <f>VLOOKUP(Z48,[1]History!$A:$B,2,0)</f>
        <v>#N/A</v>
      </c>
      <c r="AO48">
        <f t="shared" si="24"/>
        <v>0</v>
      </c>
      <c r="AP48" t="e">
        <f t="shared" si="25"/>
        <v>#VALUE!</v>
      </c>
      <c r="AQ48" t="e">
        <f t="shared" si="26"/>
        <v>#VALUE!</v>
      </c>
      <c r="AR48" t="e">
        <f t="shared" si="27"/>
        <v>#VALUE!</v>
      </c>
    </row>
    <row r="49" spans="1:44">
      <c r="A49" t="s">
        <v>47</v>
      </c>
      <c r="C49" s="1" t="s">
        <v>47</v>
      </c>
      <c r="D49" t="s">
        <v>109</v>
      </c>
      <c r="U49" t="e">
        <f>VLOOKUP($A49,[1]Basic!$A:$B,2,0)</f>
        <v>#N/A</v>
      </c>
      <c r="V49" t="str">
        <f t="shared" si="14"/>
        <v/>
      </c>
      <c r="W49" t="e">
        <f t="shared" si="15"/>
        <v>#VALUE!</v>
      </c>
      <c r="X49" t="e">
        <f>VLOOKUP(W49,科目!$A:$C,2,0)</f>
        <v>#VALUE!</v>
      </c>
      <c r="Y49" t="e">
        <f>VLOOKUP(W49,科目!$A:$C,3,0)</f>
        <v>#VALUE!</v>
      </c>
      <c r="Z49" t="e">
        <f t="shared" si="16"/>
        <v>#N/A</v>
      </c>
      <c r="AA49">
        <f t="shared" si="17"/>
        <v>0</v>
      </c>
      <c r="AB49">
        <f t="shared" si="18"/>
        <v>0</v>
      </c>
      <c r="AE49" t="e">
        <f>VLOOKUP(V49,[2]科目!$B:$C,2,0)</f>
        <v>#N/A</v>
      </c>
      <c r="AF49" t="e">
        <f t="shared" si="19"/>
        <v>#VALUE!</v>
      </c>
      <c r="AG49">
        <f t="shared" si="20"/>
        <v>1000</v>
      </c>
      <c r="AH49" t="e">
        <f t="shared" si="21"/>
        <v>#VALUE!</v>
      </c>
      <c r="AI49" t="e">
        <f>VLOOKUP(U49,[1]Basic!$B:$C,2,0)</f>
        <v>#N/A</v>
      </c>
      <c r="AJ49" t="e">
        <f>VLOOKUP(W49,科目!$A:$D,4,0)</f>
        <v>#VALUE!</v>
      </c>
      <c r="AK49" t="e">
        <f t="shared" si="22"/>
        <v>#N/A</v>
      </c>
      <c r="AL49" t="e">
        <f>VLOOKUP(AK49,[1]FX!$F:$G,2,0)</f>
        <v>#N/A</v>
      </c>
      <c r="AM49" t="e">
        <f t="shared" si="23"/>
        <v>#N/A</v>
      </c>
      <c r="AN49" t="e">
        <f>VLOOKUP(Z49,[1]History!$A:$B,2,0)</f>
        <v>#N/A</v>
      </c>
      <c r="AO49">
        <f t="shared" si="24"/>
        <v>0</v>
      </c>
      <c r="AP49" t="e">
        <f t="shared" si="25"/>
        <v>#VALUE!</v>
      </c>
      <c r="AQ49" t="e">
        <f t="shared" si="26"/>
        <v>#VALUE!</v>
      </c>
      <c r="AR49" t="e">
        <f t="shared" si="27"/>
        <v>#VALUE!</v>
      </c>
    </row>
    <row r="50" spans="1:44">
      <c r="A50" t="s">
        <v>48</v>
      </c>
      <c r="B50" t="s">
        <v>48</v>
      </c>
      <c r="C50" t="s">
        <v>48</v>
      </c>
      <c r="D50" t="s">
        <v>109</v>
      </c>
      <c r="U50" t="e">
        <f>VLOOKUP($A50,[1]Basic!$A:$B,2,0)</f>
        <v>#N/A</v>
      </c>
      <c r="V50" t="str">
        <f t="shared" si="14"/>
        <v>其他应付款</v>
      </c>
      <c r="W50" t="e">
        <f t="shared" si="15"/>
        <v>#VALUE!</v>
      </c>
      <c r="X50" t="e">
        <f>VLOOKUP(W50,科目!$A:$C,2,0)</f>
        <v>#VALUE!</v>
      </c>
      <c r="Y50" t="e">
        <f>VLOOKUP(W50,科目!$A:$C,3,0)</f>
        <v>#VALUE!</v>
      </c>
      <c r="Z50" t="e">
        <f t="shared" si="16"/>
        <v>#N/A</v>
      </c>
      <c r="AA50">
        <f t="shared" si="17"/>
        <v>0</v>
      </c>
      <c r="AB50">
        <f t="shared" si="18"/>
        <v>0</v>
      </c>
      <c r="AE50" t="e">
        <f>VLOOKUP(V50,[2]科目!$B:$C,2,0)</f>
        <v>#N/A</v>
      </c>
      <c r="AF50" t="e">
        <f t="shared" si="19"/>
        <v>#VALUE!</v>
      </c>
      <c r="AG50">
        <f t="shared" si="20"/>
        <v>1000</v>
      </c>
      <c r="AH50" t="e">
        <f t="shared" si="21"/>
        <v>#VALUE!</v>
      </c>
      <c r="AI50" t="e">
        <f>VLOOKUP(U50,[1]Basic!$B:$C,2,0)</f>
        <v>#N/A</v>
      </c>
      <c r="AJ50" t="e">
        <f>VLOOKUP(W50,科目!$A:$D,4,0)</f>
        <v>#VALUE!</v>
      </c>
      <c r="AK50" t="e">
        <f t="shared" si="22"/>
        <v>#N/A</v>
      </c>
      <c r="AL50" t="e">
        <f>VLOOKUP(AK50,[1]FX!$F:$G,2,0)</f>
        <v>#N/A</v>
      </c>
      <c r="AM50" t="e">
        <f t="shared" si="23"/>
        <v>#N/A</v>
      </c>
      <c r="AN50" t="e">
        <f>VLOOKUP(Z50,[1]History!$A:$B,2,0)</f>
        <v>#N/A</v>
      </c>
      <c r="AO50">
        <f t="shared" si="24"/>
        <v>0</v>
      </c>
      <c r="AP50" t="e">
        <f t="shared" si="25"/>
        <v>#VALUE!</v>
      </c>
      <c r="AQ50" t="e">
        <f t="shared" si="26"/>
        <v>#VALUE!</v>
      </c>
      <c r="AR50" t="e">
        <f t="shared" si="27"/>
        <v>#VALUE!</v>
      </c>
    </row>
    <row r="51" spans="1:44">
      <c r="A51" t="s">
        <v>49</v>
      </c>
      <c r="C51" s="1" t="s">
        <v>84</v>
      </c>
      <c r="D51" t="s">
        <v>109</v>
      </c>
      <c r="U51" t="e">
        <f>VLOOKUP($A51,[1]Basic!$A:$B,2,0)</f>
        <v>#N/A</v>
      </c>
      <c r="V51" t="str">
        <f t="shared" si="14"/>
        <v/>
      </c>
      <c r="W51" t="e">
        <f t="shared" si="15"/>
        <v>#VALUE!</v>
      </c>
      <c r="X51" t="e">
        <f>VLOOKUP(W51,科目!$A:$C,2,0)</f>
        <v>#VALUE!</v>
      </c>
      <c r="Y51" t="e">
        <f>VLOOKUP(W51,科目!$A:$C,3,0)</f>
        <v>#VALUE!</v>
      </c>
      <c r="Z51" t="e">
        <f t="shared" si="16"/>
        <v>#N/A</v>
      </c>
      <c r="AA51">
        <f t="shared" si="17"/>
        <v>0</v>
      </c>
      <c r="AB51">
        <f t="shared" si="18"/>
        <v>0</v>
      </c>
      <c r="AE51" t="e">
        <f>VLOOKUP(V51,[2]科目!$B:$C,2,0)</f>
        <v>#N/A</v>
      </c>
      <c r="AF51" t="e">
        <f t="shared" si="19"/>
        <v>#VALUE!</v>
      </c>
      <c r="AG51">
        <f t="shared" si="20"/>
        <v>1000</v>
      </c>
      <c r="AH51" t="e">
        <f t="shared" si="21"/>
        <v>#VALUE!</v>
      </c>
      <c r="AI51" t="e">
        <f>VLOOKUP(U51,[1]Basic!$B:$C,2,0)</f>
        <v>#N/A</v>
      </c>
      <c r="AJ51" t="e">
        <f>VLOOKUP(W51,科目!$A:$D,4,0)</f>
        <v>#VALUE!</v>
      </c>
      <c r="AK51" t="e">
        <f t="shared" si="22"/>
        <v>#N/A</v>
      </c>
      <c r="AL51" t="e">
        <f>VLOOKUP(AK51,[1]FX!$F:$G,2,0)</f>
        <v>#N/A</v>
      </c>
      <c r="AM51" t="e">
        <f t="shared" si="23"/>
        <v>#N/A</v>
      </c>
      <c r="AN51" t="e">
        <f>VLOOKUP(Z51,[1]History!$A:$B,2,0)</f>
        <v>#N/A</v>
      </c>
      <c r="AO51">
        <f t="shared" si="24"/>
        <v>0</v>
      </c>
      <c r="AP51" t="e">
        <f t="shared" si="25"/>
        <v>#VALUE!</v>
      </c>
      <c r="AQ51" t="e">
        <f t="shared" si="26"/>
        <v>#VALUE!</v>
      </c>
      <c r="AR51" t="e">
        <f t="shared" si="27"/>
        <v>#VALUE!</v>
      </c>
    </row>
    <row r="52" spans="1:44">
      <c r="A52" s="1" t="s">
        <v>106</v>
      </c>
      <c r="B52" s="1" t="s">
        <v>106</v>
      </c>
      <c r="C52" s="1" t="s">
        <v>106</v>
      </c>
      <c r="D52" t="s">
        <v>109</v>
      </c>
      <c r="U52" t="e">
        <f>VLOOKUP($A52,[1]Basic!$A:$B,2,0)</f>
        <v>#N/A</v>
      </c>
      <c r="V52" t="str">
        <f t="shared" si="14"/>
        <v>租赁负债</v>
      </c>
      <c r="W52" t="e">
        <f t="shared" si="15"/>
        <v>#VALUE!</v>
      </c>
      <c r="X52" t="e">
        <f>VLOOKUP(W52,科目!$A:$C,2,0)</f>
        <v>#VALUE!</v>
      </c>
      <c r="Y52" t="e">
        <f>VLOOKUP(W52,科目!$A:$C,3,0)</f>
        <v>#VALUE!</v>
      </c>
      <c r="Z52" t="e">
        <f t="shared" si="16"/>
        <v>#N/A</v>
      </c>
      <c r="AA52">
        <f t="shared" si="17"/>
        <v>0</v>
      </c>
      <c r="AB52">
        <f t="shared" si="18"/>
        <v>0</v>
      </c>
      <c r="AE52" t="e">
        <f>VLOOKUP(V52,[2]科目!$B:$C,2,0)</f>
        <v>#N/A</v>
      </c>
      <c r="AF52" t="e">
        <f t="shared" si="19"/>
        <v>#VALUE!</v>
      </c>
      <c r="AG52">
        <f t="shared" si="20"/>
        <v>1000</v>
      </c>
      <c r="AH52" t="e">
        <f t="shared" si="21"/>
        <v>#VALUE!</v>
      </c>
      <c r="AI52" t="e">
        <f>VLOOKUP(U52,[1]Basic!$B:$C,2,0)</f>
        <v>#N/A</v>
      </c>
      <c r="AJ52" t="e">
        <f>VLOOKUP(W52,科目!$A:$D,4,0)</f>
        <v>#VALUE!</v>
      </c>
      <c r="AK52" t="e">
        <f t="shared" si="22"/>
        <v>#N/A</v>
      </c>
      <c r="AL52" t="e">
        <f>VLOOKUP(AK52,[1]FX!$F:$G,2,0)</f>
        <v>#N/A</v>
      </c>
      <c r="AM52" t="e">
        <f t="shared" si="23"/>
        <v>#N/A</v>
      </c>
      <c r="AN52" t="e">
        <f>VLOOKUP(Z52,[1]History!$A:$B,2,0)</f>
        <v>#N/A</v>
      </c>
      <c r="AO52">
        <f t="shared" si="24"/>
        <v>0</v>
      </c>
      <c r="AP52" t="e">
        <f t="shared" si="25"/>
        <v>#VALUE!</v>
      </c>
      <c r="AQ52" t="e">
        <f t="shared" si="26"/>
        <v>#VALUE!</v>
      </c>
      <c r="AR52" t="e">
        <f t="shared" si="27"/>
        <v>#VALUE!</v>
      </c>
    </row>
    <row r="53" spans="1:44">
      <c r="A53" t="s">
        <v>50</v>
      </c>
      <c r="B53" t="s">
        <v>50</v>
      </c>
      <c r="C53" t="s">
        <v>50</v>
      </c>
      <c r="D53" t="s">
        <v>109</v>
      </c>
      <c r="U53" t="e">
        <f>VLOOKUP($A53,[1]Basic!$A:$B,2,0)</f>
        <v>#N/A</v>
      </c>
      <c r="V53" t="str">
        <f t="shared" si="14"/>
        <v>长期借款</v>
      </c>
      <c r="W53" t="e">
        <f t="shared" si="15"/>
        <v>#VALUE!</v>
      </c>
      <c r="X53" t="e">
        <f>VLOOKUP(W53,科目!$A:$C,2,0)</f>
        <v>#VALUE!</v>
      </c>
      <c r="Y53" t="e">
        <f>VLOOKUP(W53,科目!$A:$C,3,0)</f>
        <v>#VALUE!</v>
      </c>
      <c r="Z53" t="e">
        <f t="shared" si="16"/>
        <v>#N/A</v>
      </c>
      <c r="AA53">
        <f t="shared" si="17"/>
        <v>0</v>
      </c>
      <c r="AB53">
        <f t="shared" si="18"/>
        <v>0</v>
      </c>
      <c r="AE53" t="e">
        <f>VLOOKUP(V53,[2]科目!$B:$C,2,0)</f>
        <v>#N/A</v>
      </c>
      <c r="AF53" t="e">
        <f t="shared" si="19"/>
        <v>#VALUE!</v>
      </c>
      <c r="AG53">
        <f t="shared" si="20"/>
        <v>1000</v>
      </c>
      <c r="AH53" t="e">
        <f t="shared" si="21"/>
        <v>#VALUE!</v>
      </c>
      <c r="AI53" t="e">
        <f>VLOOKUP(U53,[1]Basic!$B:$C,2,0)</f>
        <v>#N/A</v>
      </c>
      <c r="AJ53" t="e">
        <f>VLOOKUP(W53,科目!$A:$D,4,0)</f>
        <v>#VALUE!</v>
      </c>
      <c r="AK53" t="e">
        <f t="shared" si="22"/>
        <v>#N/A</v>
      </c>
      <c r="AL53" t="e">
        <f>VLOOKUP(AK53,[1]FX!$F:$G,2,0)</f>
        <v>#N/A</v>
      </c>
      <c r="AM53" t="e">
        <f t="shared" si="23"/>
        <v>#N/A</v>
      </c>
      <c r="AN53" t="e">
        <f>VLOOKUP(Z53,[1]History!$A:$B,2,0)</f>
        <v>#N/A</v>
      </c>
      <c r="AO53">
        <f t="shared" si="24"/>
        <v>0</v>
      </c>
      <c r="AP53" t="e">
        <f t="shared" si="25"/>
        <v>#VALUE!</v>
      </c>
      <c r="AQ53" t="e">
        <f t="shared" si="26"/>
        <v>#VALUE!</v>
      </c>
      <c r="AR53" t="e">
        <f t="shared" si="27"/>
        <v>#VALUE!</v>
      </c>
    </row>
    <row r="54" spans="1:44">
      <c r="A54" t="s">
        <v>51</v>
      </c>
      <c r="B54" t="s">
        <v>51</v>
      </c>
      <c r="C54" t="s">
        <v>51</v>
      </c>
      <c r="D54" t="s">
        <v>109</v>
      </c>
      <c r="U54" t="e">
        <f>VLOOKUP($A54,[1]Basic!$A:$B,2,0)</f>
        <v>#N/A</v>
      </c>
      <c r="V54" t="str">
        <f t="shared" si="14"/>
        <v>长期应付款</v>
      </c>
      <c r="W54" t="e">
        <f t="shared" si="15"/>
        <v>#VALUE!</v>
      </c>
      <c r="X54" t="e">
        <f>VLOOKUP(W54,科目!$A:$C,2,0)</f>
        <v>#VALUE!</v>
      </c>
      <c r="Y54" t="e">
        <f>VLOOKUP(W54,科目!$A:$C,3,0)</f>
        <v>#VALUE!</v>
      </c>
      <c r="Z54" t="e">
        <f t="shared" si="16"/>
        <v>#N/A</v>
      </c>
      <c r="AA54">
        <f t="shared" si="17"/>
        <v>0</v>
      </c>
      <c r="AB54">
        <f t="shared" si="18"/>
        <v>0</v>
      </c>
      <c r="AE54" t="e">
        <f>VLOOKUP(V54,[2]科目!$B:$C,2,0)</f>
        <v>#N/A</v>
      </c>
      <c r="AF54" t="e">
        <f t="shared" si="19"/>
        <v>#VALUE!</v>
      </c>
      <c r="AG54">
        <f t="shared" si="20"/>
        <v>1000</v>
      </c>
      <c r="AH54" t="e">
        <f t="shared" si="21"/>
        <v>#VALUE!</v>
      </c>
      <c r="AI54" t="e">
        <f>VLOOKUP(U54,[1]Basic!$B:$C,2,0)</f>
        <v>#N/A</v>
      </c>
      <c r="AJ54" t="e">
        <f>VLOOKUP(W54,科目!$A:$D,4,0)</f>
        <v>#VALUE!</v>
      </c>
      <c r="AK54" t="e">
        <f t="shared" si="22"/>
        <v>#N/A</v>
      </c>
      <c r="AL54" t="e">
        <f>VLOOKUP(AK54,[1]FX!$F:$G,2,0)</f>
        <v>#N/A</v>
      </c>
      <c r="AM54" t="e">
        <f t="shared" si="23"/>
        <v>#N/A</v>
      </c>
      <c r="AN54" t="e">
        <f>VLOOKUP(Z54,[1]History!$A:$B,2,0)</f>
        <v>#N/A</v>
      </c>
      <c r="AO54">
        <f t="shared" si="24"/>
        <v>0</v>
      </c>
      <c r="AP54" t="e">
        <f t="shared" si="25"/>
        <v>#VALUE!</v>
      </c>
      <c r="AQ54" t="e">
        <f t="shared" si="26"/>
        <v>#VALUE!</v>
      </c>
      <c r="AR54" t="e">
        <f t="shared" si="27"/>
        <v>#VALUE!</v>
      </c>
    </row>
    <row r="55" spans="1:44">
      <c r="A55" t="s">
        <v>52</v>
      </c>
      <c r="B55" t="s">
        <v>52</v>
      </c>
      <c r="C55" t="s">
        <v>52</v>
      </c>
      <c r="D55" t="s">
        <v>109</v>
      </c>
      <c r="U55" t="e">
        <f>VLOOKUP($A55,[1]Basic!$A:$B,2,0)</f>
        <v>#N/A</v>
      </c>
      <c r="V55" t="str">
        <f t="shared" si="14"/>
        <v>预计负债</v>
      </c>
      <c r="W55" t="e">
        <f t="shared" si="15"/>
        <v>#VALUE!</v>
      </c>
      <c r="X55" t="e">
        <f>VLOOKUP(W55,科目!$A:$C,2,0)</f>
        <v>#VALUE!</v>
      </c>
      <c r="Y55" t="e">
        <f>VLOOKUP(W55,科目!$A:$C,3,0)</f>
        <v>#VALUE!</v>
      </c>
      <c r="Z55" t="e">
        <f t="shared" si="16"/>
        <v>#N/A</v>
      </c>
      <c r="AA55">
        <f t="shared" si="17"/>
        <v>0</v>
      </c>
      <c r="AB55">
        <f t="shared" si="18"/>
        <v>0</v>
      </c>
      <c r="AE55" t="e">
        <f>VLOOKUP(V55,[2]科目!$B:$C,2,0)</f>
        <v>#N/A</v>
      </c>
      <c r="AF55" t="e">
        <f t="shared" si="19"/>
        <v>#VALUE!</v>
      </c>
      <c r="AG55">
        <f t="shared" si="20"/>
        <v>1000</v>
      </c>
      <c r="AH55" t="e">
        <f t="shared" si="21"/>
        <v>#VALUE!</v>
      </c>
      <c r="AI55" t="e">
        <f>VLOOKUP(U55,[1]Basic!$B:$C,2,0)</f>
        <v>#N/A</v>
      </c>
      <c r="AJ55" t="e">
        <f>VLOOKUP(W55,科目!$A:$D,4,0)</f>
        <v>#VALUE!</v>
      </c>
      <c r="AK55" t="e">
        <f t="shared" si="22"/>
        <v>#N/A</v>
      </c>
      <c r="AL55" t="e">
        <f>VLOOKUP(AK55,[1]FX!$F:$G,2,0)</f>
        <v>#N/A</v>
      </c>
      <c r="AM55" t="e">
        <f t="shared" si="23"/>
        <v>#N/A</v>
      </c>
      <c r="AN55" t="e">
        <f>VLOOKUP(Z55,[1]History!$A:$B,2,0)</f>
        <v>#N/A</v>
      </c>
      <c r="AO55">
        <f t="shared" si="24"/>
        <v>0</v>
      </c>
      <c r="AP55" t="e">
        <f t="shared" si="25"/>
        <v>#VALUE!</v>
      </c>
      <c r="AQ55" t="e">
        <f t="shared" si="26"/>
        <v>#VALUE!</v>
      </c>
      <c r="AR55" t="e">
        <f t="shared" si="27"/>
        <v>#VALUE!</v>
      </c>
    </row>
    <row r="56" spans="1:44">
      <c r="A56" t="s">
        <v>53</v>
      </c>
      <c r="B56" t="s">
        <v>53</v>
      </c>
      <c r="C56" t="s">
        <v>53</v>
      </c>
      <c r="D56" t="s">
        <v>109</v>
      </c>
      <c r="U56" t="e">
        <f>VLOOKUP($A56,[1]Basic!$A:$B,2,0)</f>
        <v>#N/A</v>
      </c>
      <c r="V56" t="str">
        <f t="shared" si="14"/>
        <v>递延所得税负债</v>
      </c>
      <c r="W56" t="e">
        <f t="shared" si="15"/>
        <v>#VALUE!</v>
      </c>
      <c r="X56" t="e">
        <f>VLOOKUP(W56,科目!$A:$C,2,0)</f>
        <v>#VALUE!</v>
      </c>
      <c r="Y56" t="e">
        <f>VLOOKUP(W56,科目!$A:$C,3,0)</f>
        <v>#VALUE!</v>
      </c>
      <c r="Z56" t="e">
        <f t="shared" si="16"/>
        <v>#N/A</v>
      </c>
      <c r="AA56">
        <f t="shared" si="17"/>
        <v>0</v>
      </c>
      <c r="AB56">
        <f t="shared" si="18"/>
        <v>0</v>
      </c>
      <c r="AE56" t="e">
        <f>VLOOKUP(V56,[2]科目!$B:$C,2,0)</f>
        <v>#N/A</v>
      </c>
      <c r="AF56" t="e">
        <f t="shared" si="19"/>
        <v>#VALUE!</v>
      </c>
      <c r="AG56">
        <f t="shared" si="20"/>
        <v>1000</v>
      </c>
      <c r="AH56" t="e">
        <f t="shared" si="21"/>
        <v>#VALUE!</v>
      </c>
      <c r="AI56" t="e">
        <f>VLOOKUP(U56,[1]Basic!$B:$C,2,0)</f>
        <v>#N/A</v>
      </c>
      <c r="AJ56" t="e">
        <f>VLOOKUP(W56,科目!$A:$D,4,0)</f>
        <v>#VALUE!</v>
      </c>
      <c r="AK56" t="e">
        <f t="shared" si="22"/>
        <v>#N/A</v>
      </c>
      <c r="AL56" t="e">
        <f>VLOOKUP(AK56,[1]FX!$F:$G,2,0)</f>
        <v>#N/A</v>
      </c>
      <c r="AM56" t="e">
        <f t="shared" si="23"/>
        <v>#N/A</v>
      </c>
      <c r="AN56" t="e">
        <f>VLOOKUP(Z56,[1]History!$A:$B,2,0)</f>
        <v>#N/A</v>
      </c>
      <c r="AO56">
        <f t="shared" si="24"/>
        <v>0</v>
      </c>
      <c r="AP56" t="e">
        <f t="shared" si="25"/>
        <v>#VALUE!</v>
      </c>
      <c r="AQ56" t="e">
        <f t="shared" si="26"/>
        <v>#VALUE!</v>
      </c>
      <c r="AR56" t="e">
        <f t="shared" si="27"/>
        <v>#VALUE!</v>
      </c>
    </row>
    <row r="57" spans="1:44">
      <c r="A57" t="s">
        <v>54</v>
      </c>
      <c r="B57" t="s">
        <v>97</v>
      </c>
      <c r="C57" s="1" t="s">
        <v>54</v>
      </c>
      <c r="D57" t="s">
        <v>110</v>
      </c>
      <c r="U57" t="e">
        <f>VLOOKUP($A57,[1]Basic!$A:$B,2,0)</f>
        <v>#N/A</v>
      </c>
      <c r="V57" t="str">
        <f t="shared" si="14"/>
        <v>实收资本（或股本）</v>
      </c>
      <c r="W57" t="e">
        <f t="shared" si="15"/>
        <v>#VALUE!</v>
      </c>
      <c r="X57" t="e">
        <f>VLOOKUP(W57,科目!$A:$C,2,0)</f>
        <v>#VALUE!</v>
      </c>
      <c r="Y57" t="e">
        <f>VLOOKUP(W57,科目!$A:$C,3,0)</f>
        <v>#VALUE!</v>
      </c>
      <c r="Z57" t="e">
        <f t="shared" si="16"/>
        <v>#N/A</v>
      </c>
      <c r="AA57">
        <f t="shared" si="17"/>
        <v>0</v>
      </c>
      <c r="AB57">
        <f t="shared" si="18"/>
        <v>0</v>
      </c>
      <c r="AE57" t="e">
        <f>VLOOKUP(V57,[2]科目!$B:$C,2,0)</f>
        <v>#N/A</v>
      </c>
      <c r="AF57" t="e">
        <f t="shared" si="19"/>
        <v>#VALUE!</v>
      </c>
      <c r="AG57">
        <f t="shared" si="20"/>
        <v>1000</v>
      </c>
      <c r="AH57" t="e">
        <f t="shared" si="21"/>
        <v>#VALUE!</v>
      </c>
      <c r="AI57" t="e">
        <f>VLOOKUP(U57,[1]Basic!$B:$C,2,0)</f>
        <v>#N/A</v>
      </c>
      <c r="AJ57" t="e">
        <f>VLOOKUP(W57,科目!$A:$D,4,0)</f>
        <v>#VALUE!</v>
      </c>
      <c r="AK57" t="e">
        <f t="shared" si="22"/>
        <v>#N/A</v>
      </c>
      <c r="AL57" t="e">
        <f>VLOOKUP(AK57,[1]FX!$F:$G,2,0)</f>
        <v>#N/A</v>
      </c>
      <c r="AM57" t="e">
        <f t="shared" si="23"/>
        <v>#N/A</v>
      </c>
      <c r="AN57" t="e">
        <f>VLOOKUP(Z57,[1]History!$A:$B,2,0)</f>
        <v>#N/A</v>
      </c>
      <c r="AO57">
        <f t="shared" si="24"/>
        <v>0</v>
      </c>
      <c r="AP57" t="e">
        <f t="shared" si="25"/>
        <v>#VALUE!</v>
      </c>
      <c r="AQ57" t="e">
        <f t="shared" si="26"/>
        <v>#VALUE!</v>
      </c>
      <c r="AR57" t="e">
        <f t="shared" si="27"/>
        <v>#VALUE!</v>
      </c>
    </row>
    <row r="58" spans="1:44">
      <c r="A58" t="s">
        <v>55</v>
      </c>
      <c r="B58" t="s">
        <v>55</v>
      </c>
      <c r="C58" t="s">
        <v>55</v>
      </c>
      <c r="D58" t="s">
        <v>110</v>
      </c>
      <c r="U58" t="e">
        <f>VLOOKUP($A58,[1]Basic!$A:$B,2,0)</f>
        <v>#N/A</v>
      </c>
      <c r="V58" t="str">
        <f t="shared" si="14"/>
        <v>资本公积</v>
      </c>
      <c r="W58" t="e">
        <f t="shared" si="15"/>
        <v>#VALUE!</v>
      </c>
      <c r="X58" t="e">
        <f>VLOOKUP(W58,科目!$A:$C,2,0)</f>
        <v>#VALUE!</v>
      </c>
      <c r="Y58" t="e">
        <f>VLOOKUP(W58,科目!$A:$C,3,0)</f>
        <v>#VALUE!</v>
      </c>
      <c r="Z58" t="e">
        <f t="shared" si="16"/>
        <v>#N/A</v>
      </c>
      <c r="AA58">
        <f t="shared" si="17"/>
        <v>0</v>
      </c>
      <c r="AB58">
        <f t="shared" si="18"/>
        <v>0</v>
      </c>
      <c r="AE58" t="e">
        <f>VLOOKUP(V58,[2]科目!$B:$C,2,0)</f>
        <v>#N/A</v>
      </c>
      <c r="AF58" t="e">
        <f t="shared" si="19"/>
        <v>#VALUE!</v>
      </c>
      <c r="AG58">
        <f t="shared" si="20"/>
        <v>1000</v>
      </c>
      <c r="AH58" t="e">
        <f t="shared" si="21"/>
        <v>#VALUE!</v>
      </c>
      <c r="AI58" t="e">
        <f>VLOOKUP(U58,[1]Basic!$B:$C,2,0)</f>
        <v>#N/A</v>
      </c>
      <c r="AJ58" t="e">
        <f>VLOOKUP(W58,科目!$A:$D,4,0)</f>
        <v>#VALUE!</v>
      </c>
      <c r="AK58" t="e">
        <f t="shared" si="22"/>
        <v>#N/A</v>
      </c>
      <c r="AL58" t="e">
        <f>VLOOKUP(AK58,[1]FX!$F:$G,2,0)</f>
        <v>#N/A</v>
      </c>
      <c r="AM58" t="e">
        <f t="shared" si="23"/>
        <v>#N/A</v>
      </c>
      <c r="AN58" t="e">
        <f>VLOOKUP(Z58,[1]History!$A:$B,2,0)</f>
        <v>#N/A</v>
      </c>
      <c r="AO58">
        <f t="shared" si="24"/>
        <v>0</v>
      </c>
      <c r="AP58" t="e">
        <f t="shared" si="25"/>
        <v>#VALUE!</v>
      </c>
      <c r="AQ58" t="e">
        <f t="shared" si="26"/>
        <v>#VALUE!</v>
      </c>
      <c r="AR58" t="e">
        <f t="shared" si="27"/>
        <v>#VALUE!</v>
      </c>
    </row>
    <row r="59" spans="1:44">
      <c r="A59" t="s">
        <v>56</v>
      </c>
      <c r="B59" t="s">
        <v>56</v>
      </c>
      <c r="C59" t="s">
        <v>56</v>
      </c>
      <c r="D59" t="s">
        <v>110</v>
      </c>
      <c r="U59" t="e">
        <f>VLOOKUP($A59,[1]Basic!$A:$B,2,0)</f>
        <v>#N/A</v>
      </c>
      <c r="V59" t="str">
        <f t="shared" si="14"/>
        <v>盈余公积</v>
      </c>
      <c r="W59" t="e">
        <f t="shared" si="15"/>
        <v>#VALUE!</v>
      </c>
      <c r="X59" t="e">
        <f>VLOOKUP(W59,科目!$A:$C,2,0)</f>
        <v>#VALUE!</v>
      </c>
      <c r="Y59" t="e">
        <f>VLOOKUP(W59,科目!$A:$C,3,0)</f>
        <v>#VALUE!</v>
      </c>
      <c r="Z59" t="e">
        <f t="shared" si="16"/>
        <v>#N/A</v>
      </c>
      <c r="AA59">
        <f t="shared" si="17"/>
        <v>0</v>
      </c>
      <c r="AB59">
        <f t="shared" si="18"/>
        <v>0</v>
      </c>
      <c r="AE59" t="e">
        <f>VLOOKUP(V59,[2]科目!$B:$C,2,0)</f>
        <v>#N/A</v>
      </c>
      <c r="AF59" t="e">
        <f t="shared" si="19"/>
        <v>#VALUE!</v>
      </c>
      <c r="AG59">
        <f t="shared" si="20"/>
        <v>1000</v>
      </c>
      <c r="AH59" t="e">
        <f t="shared" si="21"/>
        <v>#VALUE!</v>
      </c>
      <c r="AI59" t="e">
        <f>VLOOKUP(U59,[1]Basic!$B:$C,2,0)</f>
        <v>#N/A</v>
      </c>
      <c r="AJ59" t="e">
        <f>VLOOKUP(W59,科目!$A:$D,4,0)</f>
        <v>#VALUE!</v>
      </c>
      <c r="AK59" t="e">
        <f t="shared" si="22"/>
        <v>#N/A</v>
      </c>
      <c r="AL59" t="e">
        <f>VLOOKUP(AK59,[1]FX!$F:$G,2,0)</f>
        <v>#N/A</v>
      </c>
      <c r="AM59" t="e">
        <f t="shared" si="23"/>
        <v>#N/A</v>
      </c>
      <c r="AN59" t="e">
        <f>VLOOKUP(Z59,[1]History!$A:$B,2,0)</f>
        <v>#N/A</v>
      </c>
      <c r="AO59">
        <f t="shared" si="24"/>
        <v>0</v>
      </c>
      <c r="AP59" t="e">
        <f t="shared" si="25"/>
        <v>#VALUE!</v>
      </c>
      <c r="AQ59" t="e">
        <f t="shared" si="26"/>
        <v>#VALUE!</v>
      </c>
      <c r="AR59" t="e">
        <f t="shared" si="27"/>
        <v>#VALUE!</v>
      </c>
    </row>
    <row r="60" spans="1:44">
      <c r="A60" t="s">
        <v>57</v>
      </c>
      <c r="C60" s="1" t="s">
        <v>85</v>
      </c>
      <c r="D60" t="s">
        <v>112</v>
      </c>
      <c r="U60" t="e">
        <f>VLOOKUP($A60,[1]Basic!$A:$B,2,0)</f>
        <v>#N/A</v>
      </c>
      <c r="V60" t="str">
        <f t="shared" si="14"/>
        <v/>
      </c>
      <c r="W60" t="e">
        <f t="shared" si="15"/>
        <v>#VALUE!</v>
      </c>
      <c r="X60" t="e">
        <f>VLOOKUP(W60,科目!$A:$C,2,0)</f>
        <v>#VALUE!</v>
      </c>
      <c r="Y60" t="e">
        <f>VLOOKUP(W60,科目!$A:$C,3,0)</f>
        <v>#VALUE!</v>
      </c>
      <c r="Z60" t="e">
        <f t="shared" si="16"/>
        <v>#N/A</v>
      </c>
      <c r="AA60">
        <f t="shared" si="17"/>
        <v>0</v>
      </c>
      <c r="AB60">
        <f t="shared" si="18"/>
        <v>0</v>
      </c>
      <c r="AE60" t="e">
        <f>VLOOKUP(V60,[2]科目!$B:$C,2,0)</f>
        <v>#N/A</v>
      </c>
      <c r="AF60" t="e">
        <f t="shared" si="19"/>
        <v>#VALUE!</v>
      </c>
      <c r="AG60">
        <f t="shared" si="20"/>
        <v>1000</v>
      </c>
      <c r="AH60" t="e">
        <f t="shared" si="21"/>
        <v>#VALUE!</v>
      </c>
      <c r="AI60" t="e">
        <f>VLOOKUP(U60,[1]Basic!$B:$C,2,0)</f>
        <v>#N/A</v>
      </c>
      <c r="AJ60" t="e">
        <f>VLOOKUP(W60,科目!$A:$D,4,0)</f>
        <v>#VALUE!</v>
      </c>
      <c r="AK60" t="e">
        <f t="shared" si="22"/>
        <v>#N/A</v>
      </c>
      <c r="AL60" t="e">
        <f>VLOOKUP(AK60,[1]FX!$F:$G,2,0)</f>
        <v>#N/A</v>
      </c>
      <c r="AM60" t="e">
        <f t="shared" si="23"/>
        <v>#N/A</v>
      </c>
      <c r="AN60" t="e">
        <f>VLOOKUP(Z60,[1]History!$A:$B,2,0)</f>
        <v>#N/A</v>
      </c>
      <c r="AO60">
        <f t="shared" si="24"/>
        <v>0</v>
      </c>
      <c r="AP60" t="e">
        <f t="shared" si="25"/>
        <v>#VALUE!</v>
      </c>
      <c r="AQ60" t="e">
        <f t="shared" si="26"/>
        <v>#VALUE!</v>
      </c>
      <c r="AR60" t="e">
        <f t="shared" si="27"/>
        <v>#VALUE!</v>
      </c>
    </row>
    <row r="61" spans="1:44">
      <c r="A61" t="s">
        <v>58</v>
      </c>
      <c r="C61" s="1" t="s">
        <v>85</v>
      </c>
      <c r="D61" t="s">
        <v>110</v>
      </c>
      <c r="U61" t="e">
        <f>VLOOKUP($A61,[1]Basic!$A:$B,2,0)</f>
        <v>#N/A</v>
      </c>
      <c r="V61" t="str">
        <f t="shared" si="14"/>
        <v/>
      </c>
      <c r="W61" t="e">
        <f t="shared" si="15"/>
        <v>#VALUE!</v>
      </c>
      <c r="X61" t="e">
        <f>VLOOKUP(W61,科目!$A:$C,2,0)</f>
        <v>#VALUE!</v>
      </c>
      <c r="Y61" t="e">
        <f>VLOOKUP(W61,科目!$A:$C,3,0)</f>
        <v>#VALUE!</v>
      </c>
      <c r="Z61" t="e">
        <f t="shared" si="16"/>
        <v>#N/A</v>
      </c>
      <c r="AA61">
        <f t="shared" si="17"/>
        <v>0</v>
      </c>
      <c r="AB61">
        <f t="shared" si="18"/>
        <v>0</v>
      </c>
      <c r="AE61" t="e">
        <f>VLOOKUP(V61,[2]科目!$B:$C,2,0)</f>
        <v>#N/A</v>
      </c>
      <c r="AF61" t="e">
        <f t="shared" si="19"/>
        <v>#VALUE!</v>
      </c>
      <c r="AG61">
        <f t="shared" si="20"/>
        <v>1000</v>
      </c>
      <c r="AH61" t="e">
        <f t="shared" si="21"/>
        <v>#VALUE!</v>
      </c>
      <c r="AI61" t="e">
        <f>VLOOKUP(U61,[1]Basic!$B:$C,2,0)</f>
        <v>#N/A</v>
      </c>
      <c r="AJ61" t="e">
        <f>VLOOKUP(W61,科目!$A:$D,4,0)</f>
        <v>#VALUE!</v>
      </c>
      <c r="AK61" t="e">
        <f t="shared" si="22"/>
        <v>#N/A</v>
      </c>
      <c r="AL61" t="e">
        <f>VLOOKUP(AK61,[1]FX!$F:$G,2,0)</f>
        <v>#N/A</v>
      </c>
      <c r="AM61" t="e">
        <f t="shared" si="23"/>
        <v>#N/A</v>
      </c>
      <c r="AN61" t="e">
        <f>VLOOKUP(Z61,[1]History!$A:$B,2,0)</f>
        <v>#N/A</v>
      </c>
      <c r="AO61">
        <f t="shared" si="24"/>
        <v>0</v>
      </c>
      <c r="AP61" t="e">
        <f t="shared" si="25"/>
        <v>#VALUE!</v>
      </c>
      <c r="AQ61" t="e">
        <f t="shared" si="26"/>
        <v>#VALUE!</v>
      </c>
      <c r="AR61" t="e">
        <f t="shared" si="27"/>
        <v>#VALUE!</v>
      </c>
    </row>
    <row r="62" spans="1:44">
      <c r="A62" t="s">
        <v>59</v>
      </c>
      <c r="B62" t="s">
        <v>86</v>
      </c>
      <c r="C62" s="1" t="s">
        <v>86</v>
      </c>
      <c r="D62" t="s">
        <v>110</v>
      </c>
      <c r="U62" t="e">
        <f>VLOOKUP($A62,[1]Basic!$A:$B,2,0)</f>
        <v>#N/A</v>
      </c>
      <c r="V62" t="str">
        <f t="shared" si="14"/>
        <v>减：库存股</v>
      </c>
      <c r="W62" t="e">
        <f t="shared" si="15"/>
        <v>#VALUE!</v>
      </c>
      <c r="X62" t="e">
        <f>VLOOKUP(W62,科目!$A:$C,2,0)</f>
        <v>#VALUE!</v>
      </c>
      <c r="Y62" t="e">
        <f>VLOOKUP(W62,科目!$A:$C,3,0)</f>
        <v>#VALUE!</v>
      </c>
      <c r="Z62" t="e">
        <f t="shared" si="16"/>
        <v>#N/A</v>
      </c>
      <c r="AA62">
        <f t="shared" si="17"/>
        <v>0</v>
      </c>
      <c r="AB62">
        <f t="shared" si="18"/>
        <v>0</v>
      </c>
      <c r="AE62" t="e">
        <f>VLOOKUP(V62,[2]科目!$B:$C,2,0)</f>
        <v>#N/A</v>
      </c>
      <c r="AF62" t="e">
        <f t="shared" si="19"/>
        <v>#VALUE!</v>
      </c>
      <c r="AG62">
        <f t="shared" si="20"/>
        <v>1000</v>
      </c>
      <c r="AH62" t="e">
        <f t="shared" si="21"/>
        <v>#VALUE!</v>
      </c>
      <c r="AI62" t="e">
        <f>VLOOKUP(U62,[1]Basic!$B:$C,2,0)</f>
        <v>#N/A</v>
      </c>
      <c r="AJ62" t="e">
        <f>VLOOKUP(W62,科目!$A:$D,4,0)</f>
        <v>#VALUE!</v>
      </c>
      <c r="AK62" t="e">
        <f t="shared" si="22"/>
        <v>#N/A</v>
      </c>
      <c r="AL62" t="e">
        <f>VLOOKUP(AK62,[1]FX!$F:$G,2,0)</f>
        <v>#N/A</v>
      </c>
      <c r="AM62" t="e">
        <f t="shared" si="23"/>
        <v>#N/A</v>
      </c>
      <c r="AN62" t="e">
        <f>VLOOKUP(Z62,[1]History!$A:$B,2,0)</f>
        <v>#N/A</v>
      </c>
      <c r="AO62">
        <f t="shared" si="24"/>
        <v>0</v>
      </c>
      <c r="AP62" t="e">
        <f t="shared" si="25"/>
        <v>#VALUE!</v>
      </c>
      <c r="AQ62" t="e">
        <f t="shared" si="26"/>
        <v>#VALUE!</v>
      </c>
      <c r="AR62" t="e">
        <f t="shared" si="27"/>
        <v>#VALUE!</v>
      </c>
    </row>
    <row r="63" spans="1:44">
      <c r="A63" s="1" t="s">
        <v>107</v>
      </c>
      <c r="B63" s="1" t="s">
        <v>107</v>
      </c>
      <c r="C63" s="1" t="s">
        <v>107</v>
      </c>
      <c r="D63" t="s">
        <v>110</v>
      </c>
      <c r="U63" t="e">
        <f>VLOOKUP($A63,[1]Basic!$A:$B,2,0)</f>
        <v>#N/A</v>
      </c>
      <c r="V63" t="str">
        <f t="shared" si="14"/>
        <v>其他综合收益</v>
      </c>
      <c r="W63" t="e">
        <f t="shared" si="15"/>
        <v>#VALUE!</v>
      </c>
      <c r="X63" t="e">
        <f>VLOOKUP(W63,科目!$A:$C,2,0)</f>
        <v>#VALUE!</v>
      </c>
      <c r="Y63" t="e">
        <f>VLOOKUP(W63,科目!$A:$C,3,0)</f>
        <v>#VALUE!</v>
      </c>
      <c r="Z63" t="e">
        <f t="shared" si="16"/>
        <v>#N/A</v>
      </c>
      <c r="AA63">
        <f t="shared" si="17"/>
        <v>0</v>
      </c>
      <c r="AB63">
        <f t="shared" si="18"/>
        <v>0</v>
      </c>
      <c r="AE63" t="e">
        <f>VLOOKUP(V63,[2]科目!$B:$C,2,0)</f>
        <v>#N/A</v>
      </c>
      <c r="AF63" t="e">
        <f t="shared" si="19"/>
        <v>#VALUE!</v>
      </c>
      <c r="AG63">
        <f t="shared" si="20"/>
        <v>1000</v>
      </c>
      <c r="AH63" t="e">
        <f t="shared" si="21"/>
        <v>#VALUE!</v>
      </c>
      <c r="AI63" t="e">
        <f>VLOOKUP(U63,[1]Basic!$B:$C,2,0)</f>
        <v>#N/A</v>
      </c>
      <c r="AJ63" t="e">
        <f>VLOOKUP(W63,科目!$A:$D,4,0)</f>
        <v>#VALUE!</v>
      </c>
      <c r="AK63" t="e">
        <f t="shared" si="22"/>
        <v>#N/A</v>
      </c>
      <c r="AL63" t="e">
        <f>VLOOKUP(AK63,[1]FX!$F:$G,2,0)</f>
        <v>#N/A</v>
      </c>
      <c r="AM63" t="e">
        <f t="shared" si="23"/>
        <v>#N/A</v>
      </c>
      <c r="AN63" t="e">
        <f>VLOOKUP(Z63,[1]History!$A:$B,2,0)</f>
        <v>#N/A</v>
      </c>
      <c r="AO63">
        <f t="shared" si="24"/>
        <v>0</v>
      </c>
      <c r="AP63" t="e">
        <f t="shared" si="25"/>
        <v>#VALUE!</v>
      </c>
      <c r="AQ63" t="e">
        <f t="shared" si="26"/>
        <v>#VALUE!</v>
      </c>
      <c r="AR63" t="e">
        <f t="shared" si="27"/>
        <v>#VALUE!</v>
      </c>
    </row>
    <row r="64" spans="1:44">
      <c r="A64" t="s">
        <v>94</v>
      </c>
      <c r="C64" s="1"/>
      <c r="D64" t="s">
        <v>112</v>
      </c>
      <c r="U64" t="e">
        <f>VLOOKUP($A64,[1]Basic!$A:$B,2,0)</f>
        <v>#N/A</v>
      </c>
      <c r="V64" t="str">
        <f t="shared" si="14"/>
        <v/>
      </c>
      <c r="W64" t="e">
        <f t="shared" si="15"/>
        <v>#VALUE!</v>
      </c>
      <c r="X64" t="e">
        <f>VLOOKUP(W64,科目!$A:$C,2,0)</f>
        <v>#VALUE!</v>
      </c>
      <c r="Y64" t="e">
        <f>VLOOKUP(W64,科目!$A:$C,3,0)</f>
        <v>#VALUE!</v>
      </c>
      <c r="Z64" t="e">
        <f t="shared" si="16"/>
        <v>#N/A</v>
      </c>
      <c r="AA64">
        <f t="shared" si="17"/>
        <v>0</v>
      </c>
      <c r="AB64">
        <f t="shared" si="18"/>
        <v>0</v>
      </c>
      <c r="AE64" t="e">
        <f>VLOOKUP(V64,[2]科目!$B:$C,2,0)</f>
        <v>#N/A</v>
      </c>
      <c r="AF64" t="e">
        <f t="shared" si="19"/>
        <v>#VALUE!</v>
      </c>
      <c r="AG64">
        <f t="shared" si="20"/>
        <v>1000</v>
      </c>
      <c r="AH64" t="e">
        <f t="shared" si="21"/>
        <v>#VALUE!</v>
      </c>
      <c r="AI64" t="e">
        <f>VLOOKUP(U64,[1]Basic!$B:$C,2,0)</f>
        <v>#N/A</v>
      </c>
      <c r="AJ64" t="e">
        <f>VLOOKUP(W64,科目!$A:$D,4,0)</f>
        <v>#VALUE!</v>
      </c>
      <c r="AK64" t="e">
        <f t="shared" si="22"/>
        <v>#N/A</v>
      </c>
      <c r="AL64" t="e">
        <f>VLOOKUP(AK64,[1]FX!$F:$G,2,0)</f>
        <v>#N/A</v>
      </c>
      <c r="AM64" t="e">
        <f t="shared" si="23"/>
        <v>#N/A</v>
      </c>
      <c r="AN64" t="e">
        <f>VLOOKUP(Z64,[1]History!$A:$B,2,0)</f>
        <v>#N/A</v>
      </c>
      <c r="AO64">
        <f t="shared" si="24"/>
        <v>0</v>
      </c>
      <c r="AP64" t="e">
        <f t="shared" si="25"/>
        <v>#VALUE!</v>
      </c>
      <c r="AQ64" t="e">
        <f t="shared" si="26"/>
        <v>#VALUE!</v>
      </c>
      <c r="AR64" t="e">
        <f t="shared" si="27"/>
        <v>#VALUE!</v>
      </c>
    </row>
    <row r="65" spans="1:44">
      <c r="A65" t="s">
        <v>60</v>
      </c>
      <c r="B65" t="s">
        <v>98</v>
      </c>
      <c r="C65" s="1" t="s">
        <v>60</v>
      </c>
      <c r="D65" t="s">
        <v>112</v>
      </c>
      <c r="U65" t="e">
        <f>VLOOKUP($A65,[1]Basic!$A:$B,2,0)</f>
        <v>#N/A</v>
      </c>
      <c r="V65" t="str">
        <f t="shared" si="14"/>
        <v>营业收入</v>
      </c>
      <c r="W65" t="e">
        <f t="shared" si="15"/>
        <v>#VALUE!</v>
      </c>
      <c r="X65" t="e">
        <f>VLOOKUP(W65,科目!$A:$C,2,0)</f>
        <v>#VALUE!</v>
      </c>
      <c r="Y65" t="e">
        <f>VLOOKUP(W65,科目!$A:$C,3,0)</f>
        <v>#VALUE!</v>
      </c>
      <c r="Z65" t="e">
        <f t="shared" si="16"/>
        <v>#N/A</v>
      </c>
      <c r="AA65">
        <f t="shared" si="17"/>
        <v>0</v>
      </c>
      <c r="AB65">
        <f t="shared" si="18"/>
        <v>0</v>
      </c>
      <c r="AE65" t="e">
        <f>VLOOKUP(V65,[2]科目!$B:$C,2,0)</f>
        <v>#N/A</v>
      </c>
      <c r="AF65" t="e">
        <f t="shared" si="19"/>
        <v>#VALUE!</v>
      </c>
      <c r="AG65">
        <f t="shared" si="20"/>
        <v>1000</v>
      </c>
      <c r="AH65" t="e">
        <f t="shared" si="21"/>
        <v>#VALUE!</v>
      </c>
      <c r="AI65" t="e">
        <f>VLOOKUP(U65,[1]Basic!$B:$C,2,0)</f>
        <v>#N/A</v>
      </c>
      <c r="AJ65" t="e">
        <f>VLOOKUP(W65,科目!$A:$D,4,0)</f>
        <v>#VALUE!</v>
      </c>
      <c r="AK65" t="e">
        <f t="shared" si="22"/>
        <v>#N/A</v>
      </c>
      <c r="AL65" t="e">
        <f>VLOOKUP(AK65,[1]FX!$F:$G,2,0)</f>
        <v>#N/A</v>
      </c>
      <c r="AM65" t="e">
        <f t="shared" si="23"/>
        <v>#N/A</v>
      </c>
      <c r="AN65" t="e">
        <f>VLOOKUP(Z65,[1]History!$A:$B,2,0)</f>
        <v>#N/A</v>
      </c>
      <c r="AO65">
        <f t="shared" si="24"/>
        <v>0</v>
      </c>
      <c r="AP65" t="e">
        <f t="shared" si="25"/>
        <v>#VALUE!</v>
      </c>
      <c r="AQ65" t="e">
        <f t="shared" si="26"/>
        <v>#VALUE!</v>
      </c>
      <c r="AR65" t="e">
        <f t="shared" si="27"/>
        <v>#VALUE!</v>
      </c>
    </row>
    <row r="66" spans="1:44">
      <c r="A66" t="s">
        <v>61</v>
      </c>
      <c r="B66" t="s">
        <v>61</v>
      </c>
      <c r="C66" s="1" t="s">
        <v>73</v>
      </c>
      <c r="D66" t="s">
        <v>112</v>
      </c>
      <c r="U66" t="e">
        <f>VLOOKUP($A66,[1]Basic!$A:$B,2,0)</f>
        <v>#N/A</v>
      </c>
      <c r="V66" t="str">
        <f t="shared" ref="V66:V85" si="28">TRIM($B66)</f>
        <v>利息收入</v>
      </c>
      <c r="W66" t="e">
        <f t="shared" ref="W66:W85" si="29">_xlfn.IFNA(AE66,AH66)</f>
        <v>#VALUE!</v>
      </c>
      <c r="X66" t="e">
        <f>VLOOKUP(W66,科目!$A:$C,2,0)</f>
        <v>#VALUE!</v>
      </c>
      <c r="Y66" t="e">
        <f>VLOOKUP(W66,科目!$A:$C,3,0)</f>
        <v>#VALUE!</v>
      </c>
      <c r="Z66" t="e">
        <f t="shared" ref="Z66:Z85" si="30">U66&amp;"\"&amp;$C66</f>
        <v>#N/A</v>
      </c>
      <c r="AA66">
        <f t="shared" ref="AA66:AA85" si="31">IF($P66="借",$R66,-$R66)</f>
        <v>0</v>
      </c>
      <c r="AB66">
        <f t="shared" ref="AB66:AB85" si="32">_xlfn.IFNA(IF(AE66="重复明细",0,AO66),AO66)</f>
        <v>0</v>
      </c>
      <c r="AE66" t="e">
        <f>VLOOKUP(V66,[2]科目!$B:$C,2,0)</f>
        <v>#N/A</v>
      </c>
      <c r="AF66" t="e">
        <f t="shared" ref="AF66:AF85" si="33">FIND("\",$C66)</f>
        <v>#VALUE!</v>
      </c>
      <c r="AG66">
        <f t="shared" ref="AG66:AG97" si="34">IFERROR(FIND("\",$C66,AF66+1),1000)</f>
        <v>1000</v>
      </c>
      <c r="AH66" t="e">
        <f t="shared" ref="AH66:AH97" si="35">MID($C66,AF66+1,AG66-AF66-1)</f>
        <v>#VALUE!</v>
      </c>
      <c r="AI66" t="e">
        <f>VLOOKUP(U66,[1]Basic!$B:$C,2,0)</f>
        <v>#N/A</v>
      </c>
      <c r="AJ66" t="e">
        <f>VLOOKUP(W66,科目!$A:$D,4,0)</f>
        <v>#VALUE!</v>
      </c>
      <c r="AK66" t="e">
        <f t="shared" ref="AK66:AK97" si="36">AI66&amp;"/"&amp;AJ66</f>
        <v>#N/A</v>
      </c>
      <c r="AL66" t="e">
        <f>VLOOKUP(AK66,[1]FX!$F:$G,2,0)</f>
        <v>#N/A</v>
      </c>
      <c r="AM66" t="e">
        <f t="shared" ref="AM66:AM97" si="37">ROUND(AA66*AL66,2)</f>
        <v>#N/A</v>
      </c>
      <c r="AN66" t="e">
        <f>VLOOKUP(Z66,[1]History!$A:$B,2,0)</f>
        <v>#N/A</v>
      </c>
      <c r="AO66">
        <f t="shared" ref="AO66:AO97" si="38">IFERROR(_xlfn.IFNA(AM66,AN66),0)</f>
        <v>0</v>
      </c>
      <c r="AP66" t="e">
        <f t="shared" ref="AP66:AP85" si="39">FIND("]",AO66)</f>
        <v>#VALUE!</v>
      </c>
      <c r="AQ66" t="e">
        <f t="shared" ref="AQ66:AQ85" si="40">FIND("#",AO66)</f>
        <v>#VALUE!</v>
      </c>
      <c r="AR66" t="e">
        <f t="shared" ref="AR66:AR85" si="41">FIND("#",AO66,AQ66+1)</f>
        <v>#VALUE!</v>
      </c>
    </row>
    <row r="67" spans="1:44">
      <c r="A67" t="s">
        <v>62</v>
      </c>
      <c r="B67" t="s">
        <v>62</v>
      </c>
      <c r="C67" s="1" t="s">
        <v>62</v>
      </c>
      <c r="D67" t="s">
        <v>112</v>
      </c>
      <c r="U67" t="e">
        <f>VLOOKUP($A67,[1]Basic!$A:$B,2,0)</f>
        <v>#N/A</v>
      </c>
      <c r="V67" t="str">
        <f t="shared" si="28"/>
        <v>其他业务收入</v>
      </c>
      <c r="W67" t="e">
        <f t="shared" si="29"/>
        <v>#VALUE!</v>
      </c>
      <c r="X67" t="e">
        <f>VLOOKUP(W67,科目!$A:$C,2,0)</f>
        <v>#VALUE!</v>
      </c>
      <c r="Y67" t="e">
        <f>VLOOKUP(W67,科目!$A:$C,3,0)</f>
        <v>#VALUE!</v>
      </c>
      <c r="Z67" t="e">
        <f t="shared" si="30"/>
        <v>#N/A</v>
      </c>
      <c r="AA67">
        <f t="shared" si="31"/>
        <v>0</v>
      </c>
      <c r="AB67">
        <f t="shared" si="32"/>
        <v>0</v>
      </c>
      <c r="AE67" t="e">
        <f>VLOOKUP(V67,[2]科目!$B:$C,2,0)</f>
        <v>#N/A</v>
      </c>
      <c r="AF67" t="e">
        <f t="shared" si="33"/>
        <v>#VALUE!</v>
      </c>
      <c r="AG67">
        <f t="shared" si="34"/>
        <v>1000</v>
      </c>
      <c r="AH67" t="e">
        <f t="shared" si="35"/>
        <v>#VALUE!</v>
      </c>
      <c r="AI67" t="e">
        <f>VLOOKUP(U67,[1]Basic!$B:$C,2,0)</f>
        <v>#N/A</v>
      </c>
      <c r="AJ67" t="e">
        <f>VLOOKUP(W67,科目!$A:$D,4,0)</f>
        <v>#VALUE!</v>
      </c>
      <c r="AK67" t="e">
        <f t="shared" si="36"/>
        <v>#N/A</v>
      </c>
      <c r="AL67" t="e">
        <f>VLOOKUP(AK67,[1]FX!$F:$G,2,0)</f>
        <v>#N/A</v>
      </c>
      <c r="AM67" t="e">
        <f t="shared" si="37"/>
        <v>#N/A</v>
      </c>
      <c r="AN67" t="e">
        <f>VLOOKUP(Z67,[1]History!$A:$B,2,0)</f>
        <v>#N/A</v>
      </c>
      <c r="AO67">
        <f t="shared" si="38"/>
        <v>0</v>
      </c>
      <c r="AP67" t="e">
        <f t="shared" si="39"/>
        <v>#VALUE!</v>
      </c>
      <c r="AQ67" t="e">
        <f t="shared" si="40"/>
        <v>#VALUE!</v>
      </c>
      <c r="AR67" t="e">
        <f t="shared" si="41"/>
        <v>#VALUE!</v>
      </c>
    </row>
    <row r="68" spans="1:44">
      <c r="A68" t="s">
        <v>63</v>
      </c>
      <c r="B68" t="s">
        <v>99</v>
      </c>
      <c r="C68" s="1" t="s">
        <v>73</v>
      </c>
      <c r="D68" t="s">
        <v>112</v>
      </c>
      <c r="U68" t="e">
        <f>VLOOKUP($A68,[1]Basic!$A:$B,2,0)</f>
        <v>#N/A</v>
      </c>
      <c r="V68" t="str">
        <f t="shared" si="28"/>
        <v>汇兑收益（损失以“-”号填列）</v>
      </c>
      <c r="W68" t="e">
        <f t="shared" si="29"/>
        <v>#VALUE!</v>
      </c>
      <c r="X68" t="e">
        <f>VLOOKUP(W68,科目!$A:$C,2,0)</f>
        <v>#VALUE!</v>
      </c>
      <c r="Y68" t="e">
        <f>VLOOKUP(W68,科目!$A:$C,3,0)</f>
        <v>#VALUE!</v>
      </c>
      <c r="Z68" t="e">
        <f t="shared" si="30"/>
        <v>#N/A</v>
      </c>
      <c r="AA68">
        <f t="shared" si="31"/>
        <v>0</v>
      </c>
      <c r="AB68">
        <f t="shared" si="32"/>
        <v>0</v>
      </c>
      <c r="AE68" t="e">
        <f>VLOOKUP(V68,[2]科目!$B:$C,2,0)</f>
        <v>#N/A</v>
      </c>
      <c r="AF68" t="e">
        <f t="shared" si="33"/>
        <v>#VALUE!</v>
      </c>
      <c r="AG68">
        <f t="shared" si="34"/>
        <v>1000</v>
      </c>
      <c r="AH68" t="e">
        <f t="shared" si="35"/>
        <v>#VALUE!</v>
      </c>
      <c r="AI68" t="e">
        <f>VLOOKUP(U68,[1]Basic!$B:$C,2,0)</f>
        <v>#N/A</v>
      </c>
      <c r="AJ68" t="e">
        <f>VLOOKUP(W68,科目!$A:$D,4,0)</f>
        <v>#VALUE!</v>
      </c>
      <c r="AK68" t="e">
        <f t="shared" si="36"/>
        <v>#N/A</v>
      </c>
      <c r="AL68" t="e">
        <f>VLOOKUP(AK68,[1]FX!$F:$G,2,0)</f>
        <v>#N/A</v>
      </c>
      <c r="AM68" t="e">
        <f t="shared" si="37"/>
        <v>#N/A</v>
      </c>
      <c r="AN68" t="e">
        <f>VLOOKUP(Z68,[1]History!$A:$B,2,0)</f>
        <v>#N/A</v>
      </c>
      <c r="AO68">
        <f t="shared" si="38"/>
        <v>0</v>
      </c>
      <c r="AP68" t="e">
        <f t="shared" si="39"/>
        <v>#VALUE!</v>
      </c>
      <c r="AQ68" t="e">
        <f t="shared" si="40"/>
        <v>#VALUE!</v>
      </c>
      <c r="AR68" t="e">
        <f t="shared" si="41"/>
        <v>#VALUE!</v>
      </c>
    </row>
    <row r="69" spans="1:44">
      <c r="A69" t="s">
        <v>64</v>
      </c>
      <c r="B69" t="s">
        <v>100</v>
      </c>
      <c r="C69" s="1" t="s">
        <v>90</v>
      </c>
      <c r="D69" t="s">
        <v>112</v>
      </c>
      <c r="U69" t="e">
        <f>VLOOKUP($A69,[1]Basic!$A:$B,2,0)</f>
        <v>#N/A</v>
      </c>
      <c r="V69" t="str">
        <f t="shared" si="28"/>
        <v>公允价值变动收益（损失以“-”号填列）</v>
      </c>
      <c r="W69" t="e">
        <f t="shared" si="29"/>
        <v>#VALUE!</v>
      </c>
      <c r="X69" t="e">
        <f>VLOOKUP(W69,科目!$A:$C,2,0)</f>
        <v>#VALUE!</v>
      </c>
      <c r="Y69" t="e">
        <f>VLOOKUP(W69,科目!$A:$C,3,0)</f>
        <v>#VALUE!</v>
      </c>
      <c r="Z69" t="e">
        <f t="shared" si="30"/>
        <v>#N/A</v>
      </c>
      <c r="AA69">
        <f t="shared" si="31"/>
        <v>0</v>
      </c>
      <c r="AB69">
        <f t="shared" si="32"/>
        <v>0</v>
      </c>
      <c r="AE69" t="e">
        <f>VLOOKUP(V69,[2]科目!$B:$C,2,0)</f>
        <v>#N/A</v>
      </c>
      <c r="AF69" t="e">
        <f t="shared" si="33"/>
        <v>#VALUE!</v>
      </c>
      <c r="AG69">
        <f t="shared" si="34"/>
        <v>1000</v>
      </c>
      <c r="AH69" t="e">
        <f t="shared" si="35"/>
        <v>#VALUE!</v>
      </c>
      <c r="AI69" t="e">
        <f>VLOOKUP(U69,[1]Basic!$B:$C,2,0)</f>
        <v>#N/A</v>
      </c>
      <c r="AJ69" t="e">
        <f>VLOOKUP(W69,科目!$A:$D,4,0)</f>
        <v>#VALUE!</v>
      </c>
      <c r="AK69" t="e">
        <f t="shared" si="36"/>
        <v>#N/A</v>
      </c>
      <c r="AL69" t="e">
        <f>VLOOKUP(AK69,[1]FX!$F:$G,2,0)</f>
        <v>#N/A</v>
      </c>
      <c r="AM69" t="e">
        <f t="shared" si="37"/>
        <v>#N/A</v>
      </c>
      <c r="AN69" t="e">
        <f>VLOOKUP(Z69,[1]History!$A:$B,2,0)</f>
        <v>#N/A</v>
      </c>
      <c r="AO69">
        <f t="shared" si="38"/>
        <v>0</v>
      </c>
      <c r="AP69" t="e">
        <f t="shared" si="39"/>
        <v>#VALUE!</v>
      </c>
      <c r="AQ69" t="e">
        <f t="shared" si="40"/>
        <v>#VALUE!</v>
      </c>
      <c r="AR69" t="e">
        <f t="shared" si="41"/>
        <v>#VALUE!</v>
      </c>
    </row>
    <row r="70" spans="1:44">
      <c r="A70" t="s">
        <v>65</v>
      </c>
      <c r="B70" t="s">
        <v>101</v>
      </c>
      <c r="C70" s="1" t="s">
        <v>65</v>
      </c>
      <c r="D70" t="s">
        <v>112</v>
      </c>
      <c r="U70" t="e">
        <f>VLOOKUP($A70,[1]Basic!$A:$B,2,0)</f>
        <v>#N/A</v>
      </c>
      <c r="V70" t="str">
        <f t="shared" si="28"/>
        <v>投资收益（损失以“-”号填列）</v>
      </c>
      <c r="W70" t="e">
        <f t="shared" si="29"/>
        <v>#VALUE!</v>
      </c>
      <c r="X70" t="e">
        <f>VLOOKUP(W70,科目!$A:$C,2,0)</f>
        <v>#VALUE!</v>
      </c>
      <c r="Y70" t="e">
        <f>VLOOKUP(W70,科目!$A:$C,3,0)</f>
        <v>#VALUE!</v>
      </c>
      <c r="Z70" t="e">
        <f t="shared" si="30"/>
        <v>#N/A</v>
      </c>
      <c r="AA70">
        <f t="shared" si="31"/>
        <v>0</v>
      </c>
      <c r="AB70">
        <f t="shared" si="32"/>
        <v>0</v>
      </c>
      <c r="AE70" t="e">
        <f>VLOOKUP(V70,[2]科目!$B:$C,2,0)</f>
        <v>#N/A</v>
      </c>
      <c r="AF70" t="e">
        <f t="shared" si="33"/>
        <v>#VALUE!</v>
      </c>
      <c r="AG70">
        <f t="shared" si="34"/>
        <v>1000</v>
      </c>
      <c r="AH70" t="e">
        <f t="shared" si="35"/>
        <v>#VALUE!</v>
      </c>
      <c r="AI70" t="e">
        <f>VLOOKUP(U70,[1]Basic!$B:$C,2,0)</f>
        <v>#N/A</v>
      </c>
      <c r="AJ70" t="e">
        <f>VLOOKUP(W70,科目!$A:$D,4,0)</f>
        <v>#VALUE!</v>
      </c>
      <c r="AK70" t="e">
        <f t="shared" si="36"/>
        <v>#N/A</v>
      </c>
      <c r="AL70" t="e">
        <f>VLOOKUP(AK70,[1]FX!$F:$G,2,0)</f>
        <v>#N/A</v>
      </c>
      <c r="AM70" t="e">
        <f t="shared" si="37"/>
        <v>#N/A</v>
      </c>
      <c r="AN70" t="e">
        <f>VLOOKUP(Z70,[1]History!$A:$B,2,0)</f>
        <v>#N/A</v>
      </c>
      <c r="AO70">
        <f t="shared" si="38"/>
        <v>0</v>
      </c>
      <c r="AP70" t="e">
        <f t="shared" si="39"/>
        <v>#VALUE!</v>
      </c>
      <c r="AQ70" t="e">
        <f t="shared" si="40"/>
        <v>#VALUE!</v>
      </c>
      <c r="AR70" t="e">
        <f t="shared" si="41"/>
        <v>#VALUE!</v>
      </c>
    </row>
    <row r="71" spans="1:44">
      <c r="A71" t="s">
        <v>66</v>
      </c>
      <c r="B71" t="s">
        <v>66</v>
      </c>
      <c r="C71" s="1" t="s">
        <v>91</v>
      </c>
      <c r="D71" t="s">
        <v>112</v>
      </c>
      <c r="U71" t="e">
        <f>VLOOKUP($A71,[1]Basic!$A:$B,2,0)</f>
        <v>#N/A</v>
      </c>
      <c r="V71" t="str">
        <f t="shared" si="28"/>
        <v>营业外收入</v>
      </c>
      <c r="W71" t="e">
        <f t="shared" si="29"/>
        <v>#VALUE!</v>
      </c>
      <c r="X71" t="e">
        <f>VLOOKUP(W71,科目!$A:$C,2,0)</f>
        <v>#VALUE!</v>
      </c>
      <c r="Y71" t="e">
        <f>VLOOKUP(W71,科目!$A:$C,3,0)</f>
        <v>#VALUE!</v>
      </c>
      <c r="Z71" t="e">
        <f t="shared" si="30"/>
        <v>#N/A</v>
      </c>
      <c r="AA71">
        <f t="shared" si="31"/>
        <v>0</v>
      </c>
      <c r="AB71">
        <f t="shared" si="32"/>
        <v>0</v>
      </c>
      <c r="AE71" t="e">
        <f>VLOOKUP(V71,[2]科目!$B:$C,2,0)</f>
        <v>#N/A</v>
      </c>
      <c r="AF71" t="e">
        <f t="shared" si="33"/>
        <v>#VALUE!</v>
      </c>
      <c r="AG71">
        <f t="shared" si="34"/>
        <v>1000</v>
      </c>
      <c r="AH71" t="e">
        <f t="shared" si="35"/>
        <v>#VALUE!</v>
      </c>
      <c r="AI71" t="e">
        <f>VLOOKUP(U71,[1]Basic!$B:$C,2,0)</f>
        <v>#N/A</v>
      </c>
      <c r="AJ71" t="e">
        <f>VLOOKUP(W71,科目!$A:$D,4,0)</f>
        <v>#VALUE!</v>
      </c>
      <c r="AK71" t="e">
        <f t="shared" si="36"/>
        <v>#N/A</v>
      </c>
      <c r="AL71" t="e">
        <f>VLOOKUP(AK71,[1]FX!$F:$G,2,0)</f>
        <v>#N/A</v>
      </c>
      <c r="AM71" t="e">
        <f t="shared" si="37"/>
        <v>#N/A</v>
      </c>
      <c r="AN71" t="e">
        <f>VLOOKUP(Z71,[1]History!$A:$B,2,0)</f>
        <v>#N/A</v>
      </c>
      <c r="AO71">
        <f t="shared" si="38"/>
        <v>0</v>
      </c>
      <c r="AP71" t="e">
        <f t="shared" si="39"/>
        <v>#VALUE!</v>
      </c>
      <c r="AQ71" t="e">
        <f t="shared" si="40"/>
        <v>#VALUE!</v>
      </c>
      <c r="AR71" t="e">
        <f t="shared" si="41"/>
        <v>#VALUE!</v>
      </c>
    </row>
    <row r="72" spans="1:44">
      <c r="A72" t="s">
        <v>67</v>
      </c>
      <c r="B72" t="s">
        <v>102</v>
      </c>
      <c r="C72" s="1" t="s">
        <v>87</v>
      </c>
      <c r="D72" t="s">
        <v>112</v>
      </c>
      <c r="U72" t="e">
        <f>VLOOKUP($A72,[1]Basic!$A:$B,2,0)</f>
        <v>#N/A</v>
      </c>
      <c r="V72" t="str">
        <f t="shared" si="28"/>
        <v>营业成本</v>
      </c>
      <c r="W72" t="e">
        <f t="shared" si="29"/>
        <v>#VALUE!</v>
      </c>
      <c r="X72" t="e">
        <f>VLOOKUP(W72,科目!$A:$C,2,0)</f>
        <v>#VALUE!</v>
      </c>
      <c r="Y72" t="e">
        <f>VLOOKUP(W72,科目!$A:$C,3,0)</f>
        <v>#VALUE!</v>
      </c>
      <c r="Z72" t="e">
        <f t="shared" si="30"/>
        <v>#N/A</v>
      </c>
      <c r="AA72">
        <f t="shared" si="31"/>
        <v>0</v>
      </c>
      <c r="AB72">
        <f t="shared" si="32"/>
        <v>0</v>
      </c>
      <c r="AE72" t="e">
        <f>VLOOKUP(V72,[2]科目!$B:$C,2,0)</f>
        <v>#N/A</v>
      </c>
      <c r="AF72" t="e">
        <f t="shared" si="33"/>
        <v>#VALUE!</v>
      </c>
      <c r="AG72">
        <f t="shared" si="34"/>
        <v>1000</v>
      </c>
      <c r="AH72" t="e">
        <f t="shared" si="35"/>
        <v>#VALUE!</v>
      </c>
      <c r="AI72" t="e">
        <f>VLOOKUP(U72,[1]Basic!$B:$C,2,0)</f>
        <v>#N/A</v>
      </c>
      <c r="AJ72" t="e">
        <f>VLOOKUP(W72,科目!$A:$D,4,0)</f>
        <v>#VALUE!</v>
      </c>
      <c r="AK72" t="e">
        <f t="shared" si="36"/>
        <v>#N/A</v>
      </c>
      <c r="AL72" t="e">
        <f>VLOOKUP(AK72,[1]FX!$F:$G,2,0)</f>
        <v>#N/A</v>
      </c>
      <c r="AM72" t="e">
        <f t="shared" si="37"/>
        <v>#N/A</v>
      </c>
      <c r="AN72" t="e">
        <f>VLOOKUP(Z72,[1]History!$A:$B,2,0)</f>
        <v>#N/A</v>
      </c>
      <c r="AO72">
        <f t="shared" si="38"/>
        <v>0</v>
      </c>
      <c r="AP72" t="e">
        <f t="shared" si="39"/>
        <v>#VALUE!</v>
      </c>
      <c r="AQ72" t="e">
        <f t="shared" si="40"/>
        <v>#VALUE!</v>
      </c>
      <c r="AR72" t="e">
        <f t="shared" si="41"/>
        <v>#VALUE!</v>
      </c>
    </row>
    <row r="73" spans="1:44">
      <c r="A73" t="s">
        <v>68</v>
      </c>
      <c r="C73" s="1" t="s">
        <v>88</v>
      </c>
      <c r="D73" t="s">
        <v>112</v>
      </c>
      <c r="U73" t="e">
        <f>VLOOKUP($A73,[1]Basic!$A:$B,2,0)</f>
        <v>#N/A</v>
      </c>
      <c r="V73" t="str">
        <f t="shared" si="28"/>
        <v/>
      </c>
      <c r="W73" t="e">
        <f t="shared" si="29"/>
        <v>#VALUE!</v>
      </c>
      <c r="X73" t="e">
        <f>VLOOKUP(W73,科目!$A:$C,2,0)</f>
        <v>#VALUE!</v>
      </c>
      <c r="Y73" t="e">
        <f>VLOOKUP(W73,科目!$A:$C,3,0)</f>
        <v>#VALUE!</v>
      </c>
      <c r="Z73" t="e">
        <f t="shared" si="30"/>
        <v>#N/A</v>
      </c>
      <c r="AA73">
        <f t="shared" si="31"/>
        <v>0</v>
      </c>
      <c r="AB73">
        <f t="shared" si="32"/>
        <v>0</v>
      </c>
      <c r="AE73" t="e">
        <f>VLOOKUP(V73,[2]科目!$B:$C,2,0)</f>
        <v>#N/A</v>
      </c>
      <c r="AF73" t="e">
        <f t="shared" si="33"/>
        <v>#VALUE!</v>
      </c>
      <c r="AG73">
        <f t="shared" si="34"/>
        <v>1000</v>
      </c>
      <c r="AH73" t="e">
        <f t="shared" si="35"/>
        <v>#VALUE!</v>
      </c>
      <c r="AI73" t="e">
        <f>VLOOKUP(U73,[1]Basic!$B:$C,2,0)</f>
        <v>#N/A</v>
      </c>
      <c r="AJ73" t="e">
        <f>VLOOKUP(W73,科目!$A:$D,4,0)</f>
        <v>#VALUE!</v>
      </c>
      <c r="AK73" t="e">
        <f t="shared" si="36"/>
        <v>#N/A</v>
      </c>
      <c r="AL73" t="e">
        <f>VLOOKUP(AK73,[1]FX!$F:$G,2,0)</f>
        <v>#N/A</v>
      </c>
      <c r="AM73" t="e">
        <f t="shared" si="37"/>
        <v>#N/A</v>
      </c>
      <c r="AN73" t="e">
        <f>VLOOKUP(Z73,[1]History!$A:$B,2,0)</f>
        <v>#N/A</v>
      </c>
      <c r="AO73">
        <f t="shared" si="38"/>
        <v>0</v>
      </c>
      <c r="AP73" t="e">
        <f t="shared" si="39"/>
        <v>#VALUE!</v>
      </c>
      <c r="AQ73" t="e">
        <f t="shared" si="40"/>
        <v>#VALUE!</v>
      </c>
      <c r="AR73" t="e">
        <f t="shared" si="41"/>
        <v>#VALUE!</v>
      </c>
    </row>
    <row r="74" spans="1:44">
      <c r="A74" t="s">
        <v>69</v>
      </c>
      <c r="B74" t="s">
        <v>69</v>
      </c>
      <c r="C74" t="s">
        <v>69</v>
      </c>
      <c r="D74" t="s">
        <v>112</v>
      </c>
      <c r="U74" t="e">
        <f>VLOOKUP($A74,[1]Basic!$A:$B,2,0)</f>
        <v>#N/A</v>
      </c>
      <c r="V74" t="str">
        <f t="shared" si="28"/>
        <v>营业税金及附加</v>
      </c>
      <c r="W74" t="e">
        <f t="shared" si="29"/>
        <v>#VALUE!</v>
      </c>
      <c r="X74" t="e">
        <f>VLOOKUP(W74,科目!$A:$C,2,0)</f>
        <v>#VALUE!</v>
      </c>
      <c r="Y74" t="e">
        <f>VLOOKUP(W74,科目!$A:$C,3,0)</f>
        <v>#VALUE!</v>
      </c>
      <c r="Z74" t="e">
        <f t="shared" si="30"/>
        <v>#N/A</v>
      </c>
      <c r="AA74">
        <f t="shared" si="31"/>
        <v>0</v>
      </c>
      <c r="AB74">
        <f t="shared" si="32"/>
        <v>0</v>
      </c>
      <c r="AE74" t="e">
        <f>VLOOKUP(V74,[2]科目!$B:$C,2,0)</f>
        <v>#N/A</v>
      </c>
      <c r="AF74" t="e">
        <f t="shared" si="33"/>
        <v>#VALUE!</v>
      </c>
      <c r="AG74">
        <f t="shared" si="34"/>
        <v>1000</v>
      </c>
      <c r="AH74" t="e">
        <f t="shared" si="35"/>
        <v>#VALUE!</v>
      </c>
      <c r="AI74" t="e">
        <f>VLOOKUP(U74,[1]Basic!$B:$C,2,0)</f>
        <v>#N/A</v>
      </c>
      <c r="AJ74" t="e">
        <f>VLOOKUP(W74,科目!$A:$D,4,0)</f>
        <v>#VALUE!</v>
      </c>
      <c r="AK74" t="e">
        <f t="shared" si="36"/>
        <v>#N/A</v>
      </c>
      <c r="AL74" t="e">
        <f>VLOOKUP(AK74,[1]FX!$F:$G,2,0)</f>
        <v>#N/A</v>
      </c>
      <c r="AM74" t="e">
        <f t="shared" si="37"/>
        <v>#N/A</v>
      </c>
      <c r="AN74" t="e">
        <f>VLOOKUP(Z74,[1]History!$A:$B,2,0)</f>
        <v>#N/A</v>
      </c>
      <c r="AO74">
        <f t="shared" si="38"/>
        <v>0</v>
      </c>
      <c r="AP74" t="e">
        <f t="shared" si="39"/>
        <v>#VALUE!</v>
      </c>
      <c r="AQ74" t="e">
        <f t="shared" si="40"/>
        <v>#VALUE!</v>
      </c>
      <c r="AR74" t="e">
        <f t="shared" si="41"/>
        <v>#VALUE!</v>
      </c>
    </row>
    <row r="75" spans="1:44">
      <c r="A75" t="s">
        <v>70</v>
      </c>
      <c r="B75" t="s">
        <v>70</v>
      </c>
      <c r="C75" s="1" t="s">
        <v>73</v>
      </c>
      <c r="D75" t="s">
        <v>112</v>
      </c>
      <c r="U75" t="e">
        <f>VLOOKUP($A75,[1]Basic!$A:$B,2,0)</f>
        <v>#N/A</v>
      </c>
      <c r="V75" t="str">
        <f t="shared" si="28"/>
        <v>利息支出</v>
      </c>
      <c r="W75" t="e">
        <f t="shared" si="29"/>
        <v>#VALUE!</v>
      </c>
      <c r="X75" t="e">
        <f>VLOOKUP(W75,科目!$A:$C,2,0)</f>
        <v>#VALUE!</v>
      </c>
      <c r="Y75" t="e">
        <f>VLOOKUP(W75,科目!$A:$C,3,0)</f>
        <v>#VALUE!</v>
      </c>
      <c r="Z75" t="e">
        <f t="shared" si="30"/>
        <v>#N/A</v>
      </c>
      <c r="AA75">
        <f t="shared" si="31"/>
        <v>0</v>
      </c>
      <c r="AB75">
        <f t="shared" si="32"/>
        <v>0</v>
      </c>
      <c r="AE75" t="e">
        <f>VLOOKUP(V75,[2]科目!$B:$C,2,0)</f>
        <v>#N/A</v>
      </c>
      <c r="AF75" t="e">
        <f t="shared" si="33"/>
        <v>#VALUE!</v>
      </c>
      <c r="AG75">
        <f t="shared" si="34"/>
        <v>1000</v>
      </c>
      <c r="AH75" t="e">
        <f t="shared" si="35"/>
        <v>#VALUE!</v>
      </c>
      <c r="AI75" t="e">
        <f>VLOOKUP(U75,[1]Basic!$B:$C,2,0)</f>
        <v>#N/A</v>
      </c>
      <c r="AJ75" t="e">
        <f>VLOOKUP(W75,科目!$A:$D,4,0)</f>
        <v>#VALUE!</v>
      </c>
      <c r="AK75" t="e">
        <f t="shared" si="36"/>
        <v>#N/A</v>
      </c>
      <c r="AL75" t="e">
        <f>VLOOKUP(AK75,[1]FX!$F:$G,2,0)</f>
        <v>#N/A</v>
      </c>
      <c r="AM75" t="e">
        <f t="shared" si="37"/>
        <v>#N/A</v>
      </c>
      <c r="AN75" t="e">
        <f>VLOOKUP(Z75,[1]History!$A:$B,2,0)</f>
        <v>#N/A</v>
      </c>
      <c r="AO75">
        <f t="shared" si="38"/>
        <v>0</v>
      </c>
      <c r="AP75" t="e">
        <f t="shared" si="39"/>
        <v>#VALUE!</v>
      </c>
      <c r="AQ75" t="e">
        <f t="shared" si="40"/>
        <v>#VALUE!</v>
      </c>
      <c r="AR75" t="e">
        <f t="shared" si="41"/>
        <v>#VALUE!</v>
      </c>
    </row>
    <row r="76" spans="1:44">
      <c r="A76" t="s">
        <v>71</v>
      </c>
      <c r="B76" t="s">
        <v>71</v>
      </c>
      <c r="C76" s="1" t="s">
        <v>89</v>
      </c>
      <c r="D76" t="s">
        <v>112</v>
      </c>
      <c r="U76" t="e">
        <f>VLOOKUP($A76,[1]Basic!$A:$B,2,0)</f>
        <v>#N/A</v>
      </c>
      <c r="V76" t="str">
        <f t="shared" si="28"/>
        <v>销售费用</v>
      </c>
      <c r="W76" t="e">
        <f t="shared" si="29"/>
        <v>#VALUE!</v>
      </c>
      <c r="X76" t="e">
        <f>VLOOKUP(W76,科目!$A:$C,2,0)</f>
        <v>#VALUE!</v>
      </c>
      <c r="Y76" t="e">
        <f>VLOOKUP(W76,科目!$A:$C,3,0)</f>
        <v>#VALUE!</v>
      </c>
      <c r="Z76" t="e">
        <f t="shared" si="30"/>
        <v>#N/A</v>
      </c>
      <c r="AA76">
        <f t="shared" si="31"/>
        <v>0</v>
      </c>
      <c r="AB76">
        <f t="shared" si="32"/>
        <v>0</v>
      </c>
      <c r="AE76" t="e">
        <f>VLOOKUP(V76,[2]科目!$B:$C,2,0)</f>
        <v>#N/A</v>
      </c>
      <c r="AF76" t="e">
        <f t="shared" si="33"/>
        <v>#VALUE!</v>
      </c>
      <c r="AG76">
        <f t="shared" si="34"/>
        <v>1000</v>
      </c>
      <c r="AH76" t="e">
        <f t="shared" si="35"/>
        <v>#VALUE!</v>
      </c>
      <c r="AI76" t="e">
        <f>VLOOKUP(U76,[1]Basic!$B:$C,2,0)</f>
        <v>#N/A</v>
      </c>
      <c r="AJ76" t="e">
        <f>VLOOKUP(W76,科目!$A:$D,4,0)</f>
        <v>#VALUE!</v>
      </c>
      <c r="AK76" t="e">
        <f t="shared" si="36"/>
        <v>#N/A</v>
      </c>
      <c r="AL76" t="e">
        <f>VLOOKUP(AK76,[1]FX!$F:$G,2,0)</f>
        <v>#N/A</v>
      </c>
      <c r="AM76" t="e">
        <f t="shared" si="37"/>
        <v>#N/A</v>
      </c>
      <c r="AN76" t="e">
        <f>VLOOKUP(Z76,[1]History!$A:$B,2,0)</f>
        <v>#N/A</v>
      </c>
      <c r="AO76">
        <f t="shared" si="38"/>
        <v>0</v>
      </c>
      <c r="AP76" t="e">
        <f t="shared" si="39"/>
        <v>#VALUE!</v>
      </c>
      <c r="AQ76" t="e">
        <f t="shared" si="40"/>
        <v>#VALUE!</v>
      </c>
      <c r="AR76" t="e">
        <f t="shared" si="41"/>
        <v>#VALUE!</v>
      </c>
    </row>
    <row r="77" spans="1:44">
      <c r="A77" t="s">
        <v>72</v>
      </c>
      <c r="B77" t="s">
        <v>72</v>
      </c>
      <c r="C77" t="s">
        <v>72</v>
      </c>
      <c r="D77" t="s">
        <v>112</v>
      </c>
      <c r="U77" t="e">
        <f>VLOOKUP($A77,[1]Basic!$A:$B,2,0)</f>
        <v>#N/A</v>
      </c>
      <c r="V77" t="str">
        <f t="shared" si="28"/>
        <v>管理费用</v>
      </c>
      <c r="W77" t="e">
        <f t="shared" si="29"/>
        <v>#VALUE!</v>
      </c>
      <c r="X77" t="e">
        <f>VLOOKUP(W77,科目!$A:$C,2,0)</f>
        <v>#VALUE!</v>
      </c>
      <c r="Y77" t="e">
        <f>VLOOKUP(W77,科目!$A:$C,3,0)</f>
        <v>#VALUE!</v>
      </c>
      <c r="Z77" t="e">
        <f t="shared" si="30"/>
        <v>#N/A</v>
      </c>
      <c r="AA77">
        <f t="shared" si="31"/>
        <v>0</v>
      </c>
      <c r="AB77">
        <f t="shared" si="32"/>
        <v>0</v>
      </c>
      <c r="AE77" t="e">
        <f>VLOOKUP(V77,[2]科目!$B:$C,2,0)</f>
        <v>#N/A</v>
      </c>
      <c r="AF77" t="e">
        <f t="shared" si="33"/>
        <v>#VALUE!</v>
      </c>
      <c r="AG77">
        <f t="shared" si="34"/>
        <v>1000</v>
      </c>
      <c r="AH77" t="e">
        <f t="shared" si="35"/>
        <v>#VALUE!</v>
      </c>
      <c r="AI77" t="e">
        <f>VLOOKUP(U77,[1]Basic!$B:$C,2,0)</f>
        <v>#N/A</v>
      </c>
      <c r="AJ77" t="e">
        <f>VLOOKUP(W77,科目!$A:$D,4,0)</f>
        <v>#VALUE!</v>
      </c>
      <c r="AK77" t="e">
        <f t="shared" si="36"/>
        <v>#N/A</v>
      </c>
      <c r="AL77" t="e">
        <f>VLOOKUP(AK77,[1]FX!$F:$G,2,0)</f>
        <v>#N/A</v>
      </c>
      <c r="AM77" t="e">
        <f t="shared" si="37"/>
        <v>#N/A</v>
      </c>
      <c r="AN77" t="e">
        <f>VLOOKUP(Z77,[1]History!$A:$B,2,0)</f>
        <v>#N/A</v>
      </c>
      <c r="AO77">
        <f t="shared" si="38"/>
        <v>0</v>
      </c>
      <c r="AP77" t="e">
        <f t="shared" si="39"/>
        <v>#VALUE!</v>
      </c>
      <c r="AQ77" t="e">
        <f t="shared" si="40"/>
        <v>#VALUE!</v>
      </c>
      <c r="AR77" t="e">
        <f t="shared" si="41"/>
        <v>#VALUE!</v>
      </c>
    </row>
    <row r="78" spans="1:44">
      <c r="A78" t="s">
        <v>73</v>
      </c>
      <c r="B78" t="s">
        <v>73</v>
      </c>
      <c r="C78" t="s">
        <v>73</v>
      </c>
      <c r="D78" t="s">
        <v>112</v>
      </c>
      <c r="U78" t="e">
        <f>VLOOKUP($A78,[1]Basic!$A:$B,2,0)</f>
        <v>#N/A</v>
      </c>
      <c r="V78" t="str">
        <f t="shared" si="28"/>
        <v>财务费用</v>
      </c>
      <c r="W78" t="e">
        <f t="shared" si="29"/>
        <v>#VALUE!</v>
      </c>
      <c r="X78" t="e">
        <f>VLOOKUP(W78,科目!$A:$C,2,0)</f>
        <v>#VALUE!</v>
      </c>
      <c r="Y78" t="e">
        <f>VLOOKUP(W78,科目!$A:$C,3,0)</f>
        <v>#VALUE!</v>
      </c>
      <c r="Z78" t="e">
        <f t="shared" si="30"/>
        <v>#N/A</v>
      </c>
      <c r="AA78">
        <f t="shared" si="31"/>
        <v>0</v>
      </c>
      <c r="AB78">
        <f t="shared" si="32"/>
        <v>0</v>
      </c>
      <c r="AE78" t="e">
        <f>VLOOKUP(V78,[2]科目!$B:$C,2,0)</f>
        <v>#N/A</v>
      </c>
      <c r="AF78" t="e">
        <f t="shared" si="33"/>
        <v>#VALUE!</v>
      </c>
      <c r="AG78">
        <f t="shared" si="34"/>
        <v>1000</v>
      </c>
      <c r="AH78" t="e">
        <f t="shared" si="35"/>
        <v>#VALUE!</v>
      </c>
      <c r="AI78" t="e">
        <f>VLOOKUP(U78,[1]Basic!$B:$C,2,0)</f>
        <v>#N/A</v>
      </c>
      <c r="AJ78" t="e">
        <f>VLOOKUP(W78,科目!$A:$D,4,0)</f>
        <v>#VALUE!</v>
      </c>
      <c r="AK78" t="e">
        <f t="shared" si="36"/>
        <v>#N/A</v>
      </c>
      <c r="AL78" t="e">
        <f>VLOOKUP(AK78,[1]FX!$F:$G,2,0)</f>
        <v>#N/A</v>
      </c>
      <c r="AM78" t="e">
        <f t="shared" si="37"/>
        <v>#N/A</v>
      </c>
      <c r="AN78" t="e">
        <f>VLOOKUP(Z78,[1]History!$A:$B,2,0)</f>
        <v>#N/A</v>
      </c>
      <c r="AO78">
        <f t="shared" si="38"/>
        <v>0</v>
      </c>
      <c r="AP78" t="e">
        <f t="shared" si="39"/>
        <v>#VALUE!</v>
      </c>
      <c r="AQ78" t="e">
        <f t="shared" si="40"/>
        <v>#VALUE!</v>
      </c>
      <c r="AR78" t="e">
        <f t="shared" si="41"/>
        <v>#VALUE!</v>
      </c>
    </row>
    <row r="79" spans="1:44">
      <c r="A79" t="s">
        <v>74</v>
      </c>
      <c r="B79" t="s">
        <v>74</v>
      </c>
      <c r="C79" t="s">
        <v>74</v>
      </c>
      <c r="D79" t="s">
        <v>112</v>
      </c>
      <c r="U79" t="e">
        <f>VLOOKUP($A79,[1]Basic!$A:$B,2,0)</f>
        <v>#N/A</v>
      </c>
      <c r="V79" t="str">
        <f t="shared" si="28"/>
        <v>资产减值损失</v>
      </c>
      <c r="W79" t="e">
        <f t="shared" si="29"/>
        <v>#VALUE!</v>
      </c>
      <c r="X79" t="e">
        <f>VLOOKUP(W79,科目!$A:$C,2,0)</f>
        <v>#VALUE!</v>
      </c>
      <c r="Y79" t="e">
        <f>VLOOKUP(W79,科目!$A:$C,3,0)</f>
        <v>#VALUE!</v>
      </c>
      <c r="Z79" t="e">
        <f t="shared" si="30"/>
        <v>#N/A</v>
      </c>
      <c r="AA79">
        <f t="shared" si="31"/>
        <v>0</v>
      </c>
      <c r="AB79">
        <f t="shared" si="32"/>
        <v>0</v>
      </c>
      <c r="AE79" t="e">
        <f>VLOOKUP(V79,[2]科目!$B:$C,2,0)</f>
        <v>#N/A</v>
      </c>
      <c r="AF79" t="e">
        <f t="shared" si="33"/>
        <v>#VALUE!</v>
      </c>
      <c r="AG79">
        <f t="shared" si="34"/>
        <v>1000</v>
      </c>
      <c r="AH79" t="e">
        <f t="shared" si="35"/>
        <v>#VALUE!</v>
      </c>
      <c r="AI79" t="e">
        <f>VLOOKUP(U79,[1]Basic!$B:$C,2,0)</f>
        <v>#N/A</v>
      </c>
      <c r="AJ79" t="e">
        <f>VLOOKUP(W79,科目!$A:$D,4,0)</f>
        <v>#VALUE!</v>
      </c>
      <c r="AK79" t="e">
        <f t="shared" si="36"/>
        <v>#N/A</v>
      </c>
      <c r="AL79" t="e">
        <f>VLOOKUP(AK79,[1]FX!$F:$G,2,0)</f>
        <v>#N/A</v>
      </c>
      <c r="AM79" t="e">
        <f t="shared" si="37"/>
        <v>#N/A</v>
      </c>
      <c r="AN79" t="e">
        <f>VLOOKUP(Z79,[1]History!$A:$B,2,0)</f>
        <v>#N/A</v>
      </c>
      <c r="AO79">
        <f t="shared" si="38"/>
        <v>0</v>
      </c>
      <c r="AP79" t="e">
        <f t="shared" si="39"/>
        <v>#VALUE!</v>
      </c>
      <c r="AQ79" t="e">
        <f t="shared" si="40"/>
        <v>#VALUE!</v>
      </c>
      <c r="AR79" t="e">
        <f t="shared" si="41"/>
        <v>#VALUE!</v>
      </c>
    </row>
    <row r="80" spans="1:44">
      <c r="A80" t="s">
        <v>75</v>
      </c>
      <c r="B80" t="s">
        <v>75</v>
      </c>
      <c r="C80" s="1" t="s">
        <v>92</v>
      </c>
      <c r="D80" t="s">
        <v>112</v>
      </c>
      <c r="U80" t="e">
        <f>VLOOKUP($A80,[1]Basic!$A:$B,2,0)</f>
        <v>#N/A</v>
      </c>
      <c r="V80" t="str">
        <f t="shared" si="28"/>
        <v>营业外支出</v>
      </c>
      <c r="W80" t="e">
        <f t="shared" si="29"/>
        <v>#VALUE!</v>
      </c>
      <c r="X80" t="e">
        <f>VLOOKUP(W80,科目!$A:$C,2,0)</f>
        <v>#VALUE!</v>
      </c>
      <c r="Y80" t="e">
        <f>VLOOKUP(W80,科目!$A:$C,3,0)</f>
        <v>#VALUE!</v>
      </c>
      <c r="Z80" t="e">
        <f t="shared" si="30"/>
        <v>#N/A</v>
      </c>
      <c r="AA80">
        <f t="shared" si="31"/>
        <v>0</v>
      </c>
      <c r="AB80">
        <f t="shared" si="32"/>
        <v>0</v>
      </c>
      <c r="AE80" t="e">
        <f>VLOOKUP(V80,[2]科目!$B:$C,2,0)</f>
        <v>#N/A</v>
      </c>
      <c r="AF80" t="e">
        <f t="shared" si="33"/>
        <v>#VALUE!</v>
      </c>
      <c r="AG80">
        <f t="shared" si="34"/>
        <v>1000</v>
      </c>
      <c r="AH80" t="e">
        <f t="shared" si="35"/>
        <v>#VALUE!</v>
      </c>
      <c r="AI80" t="e">
        <f>VLOOKUP(U80,[1]Basic!$B:$C,2,0)</f>
        <v>#N/A</v>
      </c>
      <c r="AJ80" t="e">
        <f>VLOOKUP(W80,科目!$A:$D,4,0)</f>
        <v>#VALUE!</v>
      </c>
      <c r="AK80" t="e">
        <f t="shared" si="36"/>
        <v>#N/A</v>
      </c>
      <c r="AL80" t="e">
        <f>VLOOKUP(AK80,[1]FX!$F:$G,2,0)</f>
        <v>#N/A</v>
      </c>
      <c r="AM80" t="e">
        <f t="shared" si="37"/>
        <v>#N/A</v>
      </c>
      <c r="AN80" t="e">
        <f>VLOOKUP(Z80,[1]History!$A:$B,2,0)</f>
        <v>#N/A</v>
      </c>
      <c r="AO80">
        <f t="shared" si="38"/>
        <v>0</v>
      </c>
      <c r="AP80" t="e">
        <f t="shared" si="39"/>
        <v>#VALUE!</v>
      </c>
      <c r="AQ80" t="e">
        <f t="shared" si="40"/>
        <v>#VALUE!</v>
      </c>
      <c r="AR80" t="e">
        <f t="shared" si="41"/>
        <v>#VALUE!</v>
      </c>
    </row>
    <row r="81" spans="1:44">
      <c r="A81" t="s">
        <v>76</v>
      </c>
      <c r="B81" t="s">
        <v>76</v>
      </c>
      <c r="C81" s="1" t="s">
        <v>93</v>
      </c>
      <c r="D81" t="s">
        <v>112</v>
      </c>
      <c r="U81" t="e">
        <f>VLOOKUP($A81,[1]Basic!$A:$B,2,0)</f>
        <v>#N/A</v>
      </c>
      <c r="V81" t="str">
        <f t="shared" si="28"/>
        <v>所得税费用</v>
      </c>
      <c r="W81" t="e">
        <f t="shared" si="29"/>
        <v>#VALUE!</v>
      </c>
      <c r="X81" t="e">
        <f>VLOOKUP(W81,科目!$A:$C,2,0)</f>
        <v>#VALUE!</v>
      </c>
      <c r="Y81" t="e">
        <f>VLOOKUP(W81,科目!$A:$C,3,0)</f>
        <v>#VALUE!</v>
      </c>
      <c r="Z81" t="e">
        <f t="shared" si="30"/>
        <v>#N/A</v>
      </c>
      <c r="AA81">
        <f t="shared" si="31"/>
        <v>0</v>
      </c>
      <c r="AB81">
        <f t="shared" si="32"/>
        <v>0</v>
      </c>
      <c r="AE81" t="e">
        <f>VLOOKUP(V81,[2]科目!$B:$C,2,0)</f>
        <v>#N/A</v>
      </c>
      <c r="AF81" t="e">
        <f t="shared" si="33"/>
        <v>#VALUE!</v>
      </c>
      <c r="AG81">
        <f t="shared" si="34"/>
        <v>1000</v>
      </c>
      <c r="AH81" t="e">
        <f t="shared" si="35"/>
        <v>#VALUE!</v>
      </c>
      <c r="AI81" t="e">
        <f>VLOOKUP(U81,[1]Basic!$B:$C,2,0)</f>
        <v>#N/A</v>
      </c>
      <c r="AJ81" t="e">
        <f>VLOOKUP(W81,科目!$A:$D,4,0)</f>
        <v>#VALUE!</v>
      </c>
      <c r="AK81" t="e">
        <f t="shared" si="36"/>
        <v>#N/A</v>
      </c>
      <c r="AL81" t="e">
        <f>VLOOKUP(AK81,[1]FX!$F:$G,2,0)</f>
        <v>#N/A</v>
      </c>
      <c r="AM81" t="e">
        <f t="shared" si="37"/>
        <v>#N/A</v>
      </c>
      <c r="AN81" t="e">
        <f>VLOOKUP(Z81,[1]History!$A:$B,2,0)</f>
        <v>#N/A</v>
      </c>
      <c r="AO81">
        <f t="shared" si="38"/>
        <v>0</v>
      </c>
      <c r="AP81" t="e">
        <f t="shared" si="39"/>
        <v>#VALUE!</v>
      </c>
      <c r="AQ81" t="e">
        <f t="shared" si="40"/>
        <v>#VALUE!</v>
      </c>
      <c r="AR81" t="e">
        <f t="shared" si="41"/>
        <v>#VALUE!</v>
      </c>
    </row>
    <row r="82" spans="1:44">
      <c r="U82" t="e">
        <f>VLOOKUP($A82,[1]Basic!$A:$B,2,0)</f>
        <v>#N/A</v>
      </c>
      <c r="V82" t="str">
        <f t="shared" si="28"/>
        <v/>
      </c>
      <c r="W82" t="e">
        <f t="shared" si="29"/>
        <v>#VALUE!</v>
      </c>
      <c r="X82" t="e">
        <f>VLOOKUP(W82,科目!$A:$C,2,0)</f>
        <v>#VALUE!</v>
      </c>
      <c r="Y82" t="e">
        <f>VLOOKUP(W82,科目!$A:$C,3,0)</f>
        <v>#VALUE!</v>
      </c>
      <c r="Z82" t="e">
        <f t="shared" si="30"/>
        <v>#N/A</v>
      </c>
      <c r="AA82">
        <f t="shared" si="31"/>
        <v>0</v>
      </c>
      <c r="AB82">
        <f t="shared" si="32"/>
        <v>0</v>
      </c>
      <c r="AE82" t="e">
        <f>VLOOKUP(V82,[2]科目!$B:$C,2,0)</f>
        <v>#N/A</v>
      </c>
      <c r="AF82" t="e">
        <f t="shared" si="33"/>
        <v>#VALUE!</v>
      </c>
      <c r="AG82">
        <f t="shared" si="34"/>
        <v>1000</v>
      </c>
      <c r="AH82" t="e">
        <f t="shared" si="35"/>
        <v>#VALUE!</v>
      </c>
      <c r="AI82" t="e">
        <f>VLOOKUP(U82,[1]Basic!$B:$C,2,0)</f>
        <v>#N/A</v>
      </c>
      <c r="AJ82" t="e">
        <f>VLOOKUP(W82,科目!$A:$D,4,0)</f>
        <v>#VALUE!</v>
      </c>
      <c r="AK82" t="e">
        <f t="shared" si="36"/>
        <v>#N/A</v>
      </c>
      <c r="AL82" t="e">
        <f>VLOOKUP(AK82,[1]FX!$F:$G,2,0)</f>
        <v>#N/A</v>
      </c>
      <c r="AM82" t="e">
        <f t="shared" si="37"/>
        <v>#N/A</v>
      </c>
      <c r="AN82" t="e">
        <f>VLOOKUP(Z82,[1]History!$A:$B,2,0)</f>
        <v>#N/A</v>
      </c>
      <c r="AO82">
        <f t="shared" si="38"/>
        <v>0</v>
      </c>
      <c r="AP82" t="e">
        <f t="shared" si="39"/>
        <v>#VALUE!</v>
      </c>
      <c r="AQ82" t="e">
        <f t="shared" si="40"/>
        <v>#VALUE!</v>
      </c>
      <c r="AR82" t="e">
        <f t="shared" si="41"/>
        <v>#VALUE!</v>
      </c>
    </row>
    <row r="83" spans="1:44">
      <c r="A83" t="s">
        <v>114</v>
      </c>
      <c r="D83" t="s">
        <v>109</v>
      </c>
      <c r="U83" t="e">
        <f>VLOOKUP($A83,[1]Basic!$A:$B,2,0)</f>
        <v>#N/A</v>
      </c>
      <c r="V83" t="str">
        <f t="shared" si="28"/>
        <v/>
      </c>
      <c r="W83" t="e">
        <f t="shared" si="29"/>
        <v>#VALUE!</v>
      </c>
      <c r="X83" t="e">
        <f>VLOOKUP(W83,科目!$A:$C,2,0)</f>
        <v>#VALUE!</v>
      </c>
      <c r="Y83" t="e">
        <f>VLOOKUP(W83,科目!$A:$C,3,0)</f>
        <v>#VALUE!</v>
      </c>
      <c r="Z83" t="e">
        <f t="shared" si="30"/>
        <v>#N/A</v>
      </c>
      <c r="AA83">
        <f t="shared" si="31"/>
        <v>0</v>
      </c>
      <c r="AB83">
        <f t="shared" si="32"/>
        <v>0</v>
      </c>
      <c r="AE83" t="e">
        <f>VLOOKUP(V83,[2]科目!$B:$C,2,0)</f>
        <v>#N/A</v>
      </c>
      <c r="AF83" t="e">
        <f t="shared" si="33"/>
        <v>#VALUE!</v>
      </c>
      <c r="AG83">
        <f t="shared" si="34"/>
        <v>1000</v>
      </c>
      <c r="AH83" t="e">
        <f t="shared" si="35"/>
        <v>#VALUE!</v>
      </c>
      <c r="AI83" t="e">
        <f>VLOOKUP(U83,[1]Basic!$B:$C,2,0)</f>
        <v>#N/A</v>
      </c>
      <c r="AJ83" t="e">
        <f>VLOOKUP(W83,科目!$A:$D,4,0)</f>
        <v>#VALUE!</v>
      </c>
      <c r="AK83" t="e">
        <f t="shared" si="36"/>
        <v>#N/A</v>
      </c>
      <c r="AL83" t="e">
        <f>VLOOKUP(AK83,[1]FX!$F:$G,2,0)</f>
        <v>#N/A</v>
      </c>
      <c r="AM83" t="e">
        <f t="shared" si="37"/>
        <v>#N/A</v>
      </c>
      <c r="AN83" t="e">
        <f>VLOOKUP(Z83,[1]History!$A:$B,2,0)</f>
        <v>#N/A</v>
      </c>
      <c r="AO83">
        <f t="shared" si="38"/>
        <v>0</v>
      </c>
      <c r="AP83" t="e">
        <f t="shared" si="39"/>
        <v>#VALUE!</v>
      </c>
      <c r="AQ83" t="e">
        <f t="shared" si="40"/>
        <v>#VALUE!</v>
      </c>
      <c r="AR83" t="e">
        <f t="shared" si="41"/>
        <v>#VALUE!</v>
      </c>
    </row>
    <row r="84" spans="1:44">
      <c r="A84" t="s">
        <v>113</v>
      </c>
      <c r="D84" t="s">
        <v>112</v>
      </c>
      <c r="U84" t="e">
        <f>VLOOKUP($A84,[1]Basic!$A:$B,2,0)</f>
        <v>#N/A</v>
      </c>
      <c r="V84" t="str">
        <f t="shared" si="28"/>
        <v/>
      </c>
      <c r="W84" t="e">
        <f t="shared" si="29"/>
        <v>#VALUE!</v>
      </c>
      <c r="X84" t="e">
        <f>VLOOKUP(W84,科目!$A:$C,2,0)</f>
        <v>#VALUE!</v>
      </c>
      <c r="Y84" t="e">
        <f>VLOOKUP(W84,科目!$A:$C,3,0)</f>
        <v>#VALUE!</v>
      </c>
      <c r="Z84" t="e">
        <f t="shared" si="30"/>
        <v>#N/A</v>
      </c>
      <c r="AA84">
        <f t="shared" si="31"/>
        <v>0</v>
      </c>
      <c r="AB84">
        <f t="shared" si="32"/>
        <v>0</v>
      </c>
      <c r="AE84" t="e">
        <f>VLOOKUP(V84,[2]科目!$B:$C,2,0)</f>
        <v>#N/A</v>
      </c>
      <c r="AF84" t="e">
        <f t="shared" si="33"/>
        <v>#VALUE!</v>
      </c>
      <c r="AG84">
        <f t="shared" si="34"/>
        <v>1000</v>
      </c>
      <c r="AH84" t="e">
        <f t="shared" si="35"/>
        <v>#VALUE!</v>
      </c>
      <c r="AI84" t="e">
        <f>VLOOKUP(U84,[1]Basic!$B:$C,2,0)</f>
        <v>#N/A</v>
      </c>
      <c r="AJ84" t="e">
        <f>VLOOKUP(W84,科目!$A:$D,4,0)</f>
        <v>#VALUE!</v>
      </c>
      <c r="AK84" t="e">
        <f t="shared" si="36"/>
        <v>#N/A</v>
      </c>
      <c r="AL84" t="e">
        <f>VLOOKUP(AK84,[1]FX!$F:$G,2,0)</f>
        <v>#N/A</v>
      </c>
      <c r="AM84" t="e">
        <f t="shared" si="37"/>
        <v>#N/A</v>
      </c>
      <c r="AN84" t="e">
        <f>VLOOKUP(Z84,[1]History!$A:$B,2,0)</f>
        <v>#N/A</v>
      </c>
      <c r="AO84">
        <f t="shared" si="38"/>
        <v>0</v>
      </c>
      <c r="AP84" t="e">
        <f t="shared" si="39"/>
        <v>#VALUE!</v>
      </c>
      <c r="AQ84" t="e">
        <f t="shared" si="40"/>
        <v>#VALUE!</v>
      </c>
      <c r="AR84" t="e">
        <f t="shared" si="41"/>
        <v>#VALUE!</v>
      </c>
    </row>
    <row r="85" spans="1:44">
      <c r="A85" t="s">
        <v>115</v>
      </c>
      <c r="B85" t="s">
        <v>115</v>
      </c>
      <c r="C85" t="s">
        <v>115</v>
      </c>
      <c r="D85" t="s">
        <v>111</v>
      </c>
      <c r="U85" t="e">
        <f>VLOOKUP($A85,[1]Basic!$A:$B,2,0)</f>
        <v>#N/A</v>
      </c>
      <c r="V85" t="str">
        <f t="shared" si="28"/>
        <v>外币报表折算差额</v>
      </c>
      <c r="W85" t="e">
        <f t="shared" si="29"/>
        <v>#VALUE!</v>
      </c>
      <c r="X85" t="e">
        <f>VLOOKUP(W85,科目!$A:$C,2,0)</f>
        <v>#VALUE!</v>
      </c>
      <c r="Y85" t="e">
        <f>VLOOKUP(W85,科目!$A:$C,3,0)</f>
        <v>#VALUE!</v>
      </c>
      <c r="Z85" t="e">
        <f t="shared" si="30"/>
        <v>#N/A</v>
      </c>
      <c r="AA85">
        <f t="shared" si="31"/>
        <v>0</v>
      </c>
      <c r="AB85">
        <f t="shared" si="32"/>
        <v>0</v>
      </c>
      <c r="AE85" t="e">
        <f>VLOOKUP(V85,[2]科目!$B:$C,2,0)</f>
        <v>#N/A</v>
      </c>
      <c r="AF85" t="e">
        <f t="shared" si="33"/>
        <v>#VALUE!</v>
      </c>
      <c r="AG85">
        <f t="shared" si="34"/>
        <v>1000</v>
      </c>
      <c r="AH85" t="e">
        <f t="shared" si="35"/>
        <v>#VALUE!</v>
      </c>
      <c r="AI85" t="e">
        <f>VLOOKUP(U85,[1]Basic!$B:$C,2,0)</f>
        <v>#N/A</v>
      </c>
      <c r="AJ85" t="e">
        <f>VLOOKUP(W85,科目!$A:$D,4,0)</f>
        <v>#VALUE!</v>
      </c>
      <c r="AK85" t="e">
        <f t="shared" si="36"/>
        <v>#N/A</v>
      </c>
      <c r="AL85" t="e">
        <f>VLOOKUP(AK85,[1]FX!$F:$G,2,0)</f>
        <v>#N/A</v>
      </c>
      <c r="AM85" t="e">
        <f t="shared" si="37"/>
        <v>#N/A</v>
      </c>
      <c r="AN85" t="e">
        <f>VLOOKUP(Z85,[1]History!$A:$B,2,0)</f>
        <v>#N/A</v>
      </c>
      <c r="AO85">
        <f t="shared" si="38"/>
        <v>0</v>
      </c>
      <c r="AP85" t="e">
        <f t="shared" si="39"/>
        <v>#VALUE!</v>
      </c>
      <c r="AQ85" t="e">
        <f t="shared" si="40"/>
        <v>#VALUE!</v>
      </c>
      <c r="AR85" t="e">
        <f t="shared" si="41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2021-09-01T09:46:58Z</dcterms:modified>
</cp:coreProperties>
</file>