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5EE74DBC-0ECF-4FD0-93E4-5C60FBBC6B95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科目" sheetId="1" r:id="rId1"/>
    <sheet name="重分类" sheetId="3" r:id="rId2"/>
    <sheet name="唯一识别码" sheetId="2" r:id="rId3"/>
  </sheets>
  <externalReferences>
    <externalReference r:id="rId4"/>
    <externalReference r:id="rId5"/>
  </externalReferences>
  <definedNames>
    <definedName name="_xlnm._FilterDatabase" localSheetId="0" hidden="1">科目!$B$93:$E$113</definedName>
    <definedName name="_xlnm._FilterDatabase" localSheetId="2" hidden="1">唯一识别码!$A$1:$C$1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B15" i="1" s="1"/>
  <c r="E14" i="1"/>
  <c r="B14" i="1" s="1"/>
  <c r="E49" i="1" l="1"/>
  <c r="E48" i="1" l="1"/>
  <c r="B48" i="1" s="1"/>
  <c r="E47" i="1"/>
  <c r="B47" i="1" s="1"/>
  <c r="E53" i="1" l="1"/>
  <c r="B53" i="1" s="1"/>
  <c r="E51" i="1"/>
  <c r="B51" i="1" s="1"/>
  <c r="E46" i="1"/>
  <c r="B46" i="1" s="1"/>
  <c r="E44" i="1"/>
  <c r="B44" i="1" s="1"/>
  <c r="E42" i="1"/>
  <c r="B42" i="1" s="1"/>
  <c r="E40" i="1"/>
  <c r="B40" i="1" s="1"/>
  <c r="E38" i="1"/>
  <c r="B38" i="1" s="1"/>
  <c r="E36" i="1"/>
  <c r="B36" i="1" s="1"/>
  <c r="E34" i="1"/>
  <c r="B34" i="1" s="1"/>
  <c r="E32" i="1"/>
  <c r="B32" i="1" s="1"/>
  <c r="E30" i="1"/>
  <c r="B30" i="1" s="1"/>
  <c r="E28" i="1"/>
  <c r="B28" i="1" s="1"/>
  <c r="E26" i="1"/>
  <c r="B26" i="1" s="1"/>
  <c r="E24" i="1"/>
  <c r="B24" i="1" s="1"/>
  <c r="E22" i="1"/>
  <c r="B22" i="1" s="1"/>
  <c r="E20" i="1"/>
  <c r="B20" i="1" s="1"/>
  <c r="E18" i="1"/>
  <c r="B18" i="1" s="1"/>
  <c r="E5" i="1"/>
  <c r="B5" i="1" s="1"/>
  <c r="E3" i="1"/>
  <c r="B3" i="1" s="1"/>
  <c r="E55" i="1"/>
  <c r="B55" i="1" s="1"/>
  <c r="E2" i="1" l="1"/>
  <c r="B2" i="1" s="1"/>
  <c r="E17" i="1" l="1"/>
  <c r="B17" i="1" s="1"/>
  <c r="E35" i="1"/>
  <c r="B35" i="1" s="1"/>
  <c r="E52" i="1" l="1"/>
  <c r="B52" i="1" s="1"/>
  <c r="E29" i="1"/>
  <c r="B29" i="1" s="1"/>
  <c r="E31" i="1"/>
  <c r="B31" i="1" s="1"/>
  <c r="E43" i="1"/>
  <c r="B43" i="1" s="1"/>
  <c r="E25" i="1"/>
  <c r="B25" i="1" s="1"/>
  <c r="E54" i="1" l="1"/>
  <c r="B54" i="1" s="1"/>
  <c r="E50" i="1"/>
  <c r="B50" i="1" s="1"/>
  <c r="E27" i="1"/>
  <c r="B27" i="1" s="1"/>
  <c r="E21" i="1"/>
  <c r="B21" i="1" s="1"/>
  <c r="AF4" i="1" l="1"/>
  <c r="AF19" i="1"/>
  <c r="AF21" i="1"/>
  <c r="AF23" i="1"/>
  <c r="AF27" i="1"/>
  <c r="AF33" i="1"/>
  <c r="AF37" i="1"/>
  <c r="AF39" i="1"/>
  <c r="AF56" i="1"/>
  <c r="AF57" i="1"/>
  <c r="AF58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117" i="1"/>
  <c r="AF120" i="1"/>
  <c r="AF121" i="1"/>
  <c r="AF124" i="1"/>
  <c r="AF125" i="1"/>
  <c r="AA4" i="1"/>
  <c r="AA19" i="1"/>
  <c r="AA21" i="1"/>
  <c r="AA23" i="1"/>
  <c r="AA27" i="1"/>
  <c r="AA33" i="1"/>
  <c r="AA37" i="1"/>
  <c r="AA39" i="1"/>
  <c r="AA56" i="1"/>
  <c r="AA57" i="1"/>
  <c r="AA58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117" i="1"/>
  <c r="AA120" i="1"/>
  <c r="AA121" i="1"/>
  <c r="AA124" i="1"/>
  <c r="AA125" i="1"/>
  <c r="V21" i="1"/>
  <c r="V27" i="1"/>
  <c r="V56" i="1"/>
  <c r="V57" i="1"/>
  <c r="V58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117" i="1"/>
  <c r="V120" i="1"/>
  <c r="V121" i="1"/>
  <c r="V124" i="1"/>
  <c r="V125" i="1"/>
  <c r="U4" i="1"/>
  <c r="AI4" i="1" s="1"/>
  <c r="U19" i="1"/>
  <c r="AI19" i="1" s="1"/>
  <c r="U21" i="1"/>
  <c r="AI21" i="1" s="1"/>
  <c r="U23" i="1"/>
  <c r="Z23" i="1" s="1"/>
  <c r="AN23" i="1" s="1"/>
  <c r="U27" i="1"/>
  <c r="Z27" i="1" s="1"/>
  <c r="AN27" i="1" s="1"/>
  <c r="U33" i="1"/>
  <c r="Z33" i="1" s="1"/>
  <c r="AN33" i="1" s="1"/>
  <c r="U37" i="1"/>
  <c r="Z37" i="1" s="1"/>
  <c r="AN37" i="1" s="1"/>
  <c r="U39" i="1"/>
  <c r="Z39" i="1" s="1"/>
  <c r="AN39" i="1" s="1"/>
  <c r="U56" i="1"/>
  <c r="AI56" i="1" s="1"/>
  <c r="U57" i="1"/>
  <c r="AI57" i="1" s="1"/>
  <c r="U58" i="1"/>
  <c r="AI58" i="1" s="1"/>
  <c r="U65" i="1"/>
  <c r="Z65" i="1" s="1"/>
  <c r="AN65" i="1" s="1"/>
  <c r="U66" i="1"/>
  <c r="Z66" i="1" s="1"/>
  <c r="AN66" i="1" s="1"/>
  <c r="U67" i="1"/>
  <c r="Z67" i="1" s="1"/>
  <c r="AN67" i="1" s="1"/>
  <c r="U68" i="1"/>
  <c r="AI68" i="1" s="1"/>
  <c r="U69" i="1"/>
  <c r="AI69" i="1" s="1"/>
  <c r="U70" i="1"/>
  <c r="AI70" i="1" s="1"/>
  <c r="U71" i="1"/>
  <c r="Z71" i="1" s="1"/>
  <c r="AN71" i="1" s="1"/>
  <c r="U72" i="1"/>
  <c r="Z72" i="1" s="1"/>
  <c r="AN72" i="1" s="1"/>
  <c r="U73" i="1"/>
  <c r="Z73" i="1" s="1"/>
  <c r="AN73" i="1" s="1"/>
  <c r="U74" i="1"/>
  <c r="Z74" i="1" s="1"/>
  <c r="AN74" i="1" s="1"/>
  <c r="U75" i="1"/>
  <c r="Z75" i="1" s="1"/>
  <c r="AN75" i="1" s="1"/>
  <c r="U76" i="1"/>
  <c r="AI76" i="1" s="1"/>
  <c r="U77" i="1"/>
  <c r="AI77" i="1" s="1"/>
  <c r="U117" i="1"/>
  <c r="Z117" i="1" s="1"/>
  <c r="AN117" i="1" s="1"/>
  <c r="U120" i="1"/>
  <c r="Z120" i="1" s="1"/>
  <c r="AN120" i="1" s="1"/>
  <c r="U121" i="1"/>
  <c r="Z121" i="1" s="1"/>
  <c r="AN121" i="1" s="1"/>
  <c r="U124" i="1"/>
  <c r="Z124" i="1" s="1"/>
  <c r="AN124" i="1" s="1"/>
  <c r="U125" i="1"/>
  <c r="Z125" i="1" s="1"/>
  <c r="AN125" i="1" s="1"/>
  <c r="AG125" i="1" l="1"/>
  <c r="AH125" i="1" s="1"/>
  <c r="AG75" i="1"/>
  <c r="AH75" i="1" s="1"/>
  <c r="AG67" i="1"/>
  <c r="AH67" i="1" s="1"/>
  <c r="AG124" i="1"/>
  <c r="AH124" i="1" s="1"/>
  <c r="AG74" i="1"/>
  <c r="AH74" i="1" s="1"/>
  <c r="AG121" i="1"/>
  <c r="AH121" i="1" s="1"/>
  <c r="AG73" i="1"/>
  <c r="AH73" i="1" s="1"/>
  <c r="AG66" i="1"/>
  <c r="AH66" i="1" s="1"/>
  <c r="AG120" i="1"/>
  <c r="AH120" i="1" s="1"/>
  <c r="AG72" i="1"/>
  <c r="AH72" i="1" s="1"/>
  <c r="AG65" i="1"/>
  <c r="AH65" i="1" s="1"/>
  <c r="AG117" i="1"/>
  <c r="AH117" i="1" s="1"/>
  <c r="AG71" i="1"/>
  <c r="AH71" i="1" s="1"/>
  <c r="AG77" i="1"/>
  <c r="AH77" i="1" s="1"/>
  <c r="AG70" i="1"/>
  <c r="AH70" i="1" s="1"/>
  <c r="AG58" i="1"/>
  <c r="AH58" i="1" s="1"/>
  <c r="AG69" i="1"/>
  <c r="AH69" i="1" s="1"/>
  <c r="AG57" i="1"/>
  <c r="AH57" i="1" s="1"/>
  <c r="AG76" i="1"/>
  <c r="AH76" i="1" s="1"/>
  <c r="AG68" i="1"/>
  <c r="AH68" i="1" s="1"/>
  <c r="AG56" i="1"/>
  <c r="AH56" i="1" s="1"/>
  <c r="AG39" i="1"/>
  <c r="AH39" i="1" s="1"/>
  <c r="AG37" i="1"/>
  <c r="AH37" i="1" s="1"/>
  <c r="AG33" i="1"/>
  <c r="AH33" i="1" s="1"/>
  <c r="AG27" i="1"/>
  <c r="AH27" i="1" s="1"/>
  <c r="AG23" i="1"/>
  <c r="AH23" i="1" s="1"/>
  <c r="AG21" i="1"/>
  <c r="AH21" i="1" s="1"/>
  <c r="AG19" i="1"/>
  <c r="AH19" i="1" s="1"/>
  <c r="AG4" i="1"/>
  <c r="AH4" i="1" s="1"/>
  <c r="Z77" i="1"/>
  <c r="AN77" i="1" s="1"/>
  <c r="Z70" i="1"/>
  <c r="AN70" i="1" s="1"/>
  <c r="Z58" i="1"/>
  <c r="AN58" i="1" s="1"/>
  <c r="Z21" i="1"/>
  <c r="AN21" i="1" s="1"/>
  <c r="AI125" i="1"/>
  <c r="AI75" i="1"/>
  <c r="AI67" i="1"/>
  <c r="AI39" i="1"/>
  <c r="Z69" i="1"/>
  <c r="AN69" i="1" s="1"/>
  <c r="Z57" i="1"/>
  <c r="AN57" i="1" s="1"/>
  <c r="Z19" i="1"/>
  <c r="AN19" i="1" s="1"/>
  <c r="AI124" i="1"/>
  <c r="AI74" i="1"/>
  <c r="AI37" i="1"/>
  <c r="Z76" i="1"/>
  <c r="AN76" i="1" s="1"/>
  <c r="Z68" i="1"/>
  <c r="AN68" i="1" s="1"/>
  <c r="Z56" i="1"/>
  <c r="AN56" i="1" s="1"/>
  <c r="Z4" i="1"/>
  <c r="AN4" i="1" s="1"/>
  <c r="AI121" i="1"/>
  <c r="AI73" i="1"/>
  <c r="AI66" i="1"/>
  <c r="AI33" i="1"/>
  <c r="AI120" i="1"/>
  <c r="AI72" i="1"/>
  <c r="AI65" i="1"/>
  <c r="AI27" i="1"/>
  <c r="AI117" i="1"/>
  <c r="AI71" i="1"/>
  <c r="AI23" i="1"/>
  <c r="E45" i="1" l="1"/>
  <c r="B45" i="1" s="1"/>
  <c r="E41" i="1"/>
  <c r="B41" i="1" s="1"/>
  <c r="E39" i="1"/>
  <c r="E37" i="1"/>
  <c r="E33" i="1"/>
  <c r="E23" i="1"/>
  <c r="E19" i="1"/>
  <c r="E4" i="1"/>
  <c r="B4" i="1" s="1"/>
  <c r="B19" i="1" l="1"/>
  <c r="V19" i="1" s="1"/>
  <c r="AE19" i="1" s="1"/>
  <c r="B39" i="1"/>
  <c r="V39" i="1" s="1"/>
  <c r="B23" i="1"/>
  <c r="B33" i="1"/>
  <c r="B37" i="1"/>
  <c r="V37" i="1" s="1"/>
  <c r="V4" i="1"/>
  <c r="AE4" i="1" s="1"/>
  <c r="AE21" i="1" l="1"/>
  <c r="W21" i="1" s="1"/>
  <c r="AE37" i="1"/>
  <c r="AE117" i="1"/>
  <c r="W117" i="1" s="1"/>
  <c r="AE69" i="1"/>
  <c r="W69" i="1" s="1"/>
  <c r="AE39" i="1"/>
  <c r="W39" i="1" s="1"/>
  <c r="X39" i="1" s="1"/>
  <c r="AE67" i="1"/>
  <c r="W67" i="1" s="1"/>
  <c r="AE124" i="1"/>
  <c r="W124" i="1" s="1"/>
  <c r="AE74" i="1"/>
  <c r="AB74" i="1" s="1"/>
  <c r="AE65" i="1"/>
  <c r="W65" i="1" s="1"/>
  <c r="AE57" i="1"/>
  <c r="W57" i="1" s="1"/>
  <c r="AE27" i="1"/>
  <c r="W27" i="1" s="1"/>
  <c r="AE68" i="1"/>
  <c r="AB68" i="1" s="1"/>
  <c r="AE76" i="1"/>
  <c r="W76" i="1" s="1"/>
  <c r="V33" i="1"/>
  <c r="AE33" i="1" s="1"/>
  <c r="W33" i="1" s="1"/>
  <c r="Y33" i="1" s="1"/>
  <c r="AE121" i="1"/>
  <c r="W121" i="1" s="1"/>
  <c r="AJ121" i="1" s="1"/>
  <c r="AK121" i="1" s="1"/>
  <c r="AL121" i="1" s="1"/>
  <c r="AM121" i="1" s="1"/>
  <c r="AO121" i="1" s="1"/>
  <c r="AE71" i="1"/>
  <c r="W71" i="1" s="1"/>
  <c r="AE56" i="1"/>
  <c r="W56" i="1" s="1"/>
  <c r="V23" i="1"/>
  <c r="AE23" i="1" s="1"/>
  <c r="W23" i="1" s="1"/>
  <c r="AE73" i="1"/>
  <c r="W73" i="1" s="1"/>
  <c r="AE77" i="1"/>
  <c r="AB77" i="1" s="1"/>
  <c r="AE66" i="1"/>
  <c r="W66" i="1" s="1"/>
  <c r="AE70" i="1"/>
  <c r="AB70" i="1" s="1"/>
  <c r="AE125" i="1"/>
  <c r="W125" i="1" s="1"/>
  <c r="AE120" i="1"/>
  <c r="W120" i="1" s="1"/>
  <c r="AE58" i="1"/>
  <c r="W58" i="1" s="1"/>
  <c r="AE75" i="1"/>
  <c r="W75" i="1" s="1"/>
  <c r="AE72" i="1"/>
  <c r="W72" i="1" s="1"/>
  <c r="W4" i="1"/>
  <c r="W37" i="1"/>
  <c r="W19" i="1"/>
  <c r="AB69" i="1" l="1"/>
  <c r="W74" i="1"/>
  <c r="X74" i="1" s="1"/>
  <c r="Y121" i="1"/>
  <c r="X121" i="1"/>
  <c r="AJ39" i="1"/>
  <c r="AK39" i="1" s="1"/>
  <c r="AL39" i="1" s="1"/>
  <c r="AM39" i="1" s="1"/>
  <c r="AO39" i="1" s="1"/>
  <c r="AB39" i="1" s="1"/>
  <c r="AB75" i="1"/>
  <c r="W68" i="1"/>
  <c r="AJ68" i="1" s="1"/>
  <c r="AK68" i="1" s="1"/>
  <c r="AL68" i="1" s="1"/>
  <c r="AM68" i="1" s="1"/>
  <c r="AO68" i="1" s="1"/>
  <c r="AB67" i="1"/>
  <c r="W70" i="1"/>
  <c r="Y70" i="1" s="1"/>
  <c r="AJ33" i="1"/>
  <c r="AK33" i="1" s="1"/>
  <c r="AL33" i="1" s="1"/>
  <c r="AM33" i="1" s="1"/>
  <c r="AO33" i="1" s="1"/>
  <c r="AQ33" i="1" s="1"/>
  <c r="AR33" i="1" s="1"/>
  <c r="Y39" i="1"/>
  <c r="X33" i="1"/>
  <c r="AB71" i="1"/>
  <c r="AB72" i="1"/>
  <c r="W77" i="1"/>
  <c r="X77" i="1" s="1"/>
  <c r="AB66" i="1"/>
  <c r="AB73" i="1"/>
  <c r="AB76" i="1"/>
  <c r="AB121" i="1"/>
  <c r="AP121" i="1"/>
  <c r="AQ121" i="1"/>
  <c r="AR121" i="1" s="1"/>
  <c r="AJ125" i="1"/>
  <c r="AK125" i="1" s="1"/>
  <c r="AL125" i="1" s="1"/>
  <c r="AM125" i="1" s="1"/>
  <c r="AO125" i="1" s="1"/>
  <c r="X125" i="1"/>
  <c r="Y125" i="1"/>
  <c r="Y4" i="1"/>
  <c r="X4" i="1"/>
  <c r="AJ4" i="1"/>
  <c r="AK4" i="1" s="1"/>
  <c r="AL4" i="1" s="1"/>
  <c r="AM4" i="1" s="1"/>
  <c r="AO4" i="1" s="1"/>
  <c r="Y65" i="1"/>
  <c r="X65" i="1"/>
  <c r="AJ65" i="1"/>
  <c r="AK65" i="1" s="1"/>
  <c r="AL65" i="1" s="1"/>
  <c r="AM65" i="1" s="1"/>
  <c r="AO65" i="1" s="1"/>
  <c r="AB65" i="1" s="1"/>
  <c r="Y19" i="1"/>
  <c r="X19" i="1"/>
  <c r="AJ19" i="1"/>
  <c r="AK19" i="1" s="1"/>
  <c r="AL19" i="1" s="1"/>
  <c r="AM19" i="1" s="1"/>
  <c r="AO19" i="1" s="1"/>
  <c r="Y27" i="1"/>
  <c r="X27" i="1"/>
  <c r="AJ27" i="1"/>
  <c r="AK27" i="1" s="1"/>
  <c r="AL27" i="1" s="1"/>
  <c r="AM27" i="1" s="1"/>
  <c r="AO27" i="1" s="1"/>
  <c r="AJ58" i="1"/>
  <c r="AK58" i="1" s="1"/>
  <c r="AL58" i="1" s="1"/>
  <c r="AM58" i="1" s="1"/>
  <c r="AO58" i="1" s="1"/>
  <c r="Y58" i="1"/>
  <c r="X58" i="1"/>
  <c r="AJ56" i="1"/>
  <c r="AK56" i="1" s="1"/>
  <c r="AL56" i="1" s="1"/>
  <c r="AM56" i="1" s="1"/>
  <c r="AO56" i="1" s="1"/>
  <c r="Y56" i="1"/>
  <c r="X56" i="1"/>
  <c r="Y21" i="1"/>
  <c r="X21" i="1"/>
  <c r="AJ21" i="1"/>
  <c r="AK21" i="1" s="1"/>
  <c r="AL21" i="1" s="1"/>
  <c r="AM21" i="1" s="1"/>
  <c r="AO21" i="1" s="1"/>
  <c r="Y69" i="1"/>
  <c r="X69" i="1"/>
  <c r="AJ69" i="1"/>
  <c r="AK69" i="1" s="1"/>
  <c r="AL69" i="1" s="1"/>
  <c r="AM69" i="1" s="1"/>
  <c r="AO69" i="1" s="1"/>
  <c r="Y67" i="1"/>
  <c r="AJ67" i="1"/>
  <c r="AK67" i="1" s="1"/>
  <c r="AL67" i="1" s="1"/>
  <c r="AM67" i="1" s="1"/>
  <c r="AO67" i="1" s="1"/>
  <c r="X67" i="1"/>
  <c r="AJ75" i="1"/>
  <c r="AK75" i="1" s="1"/>
  <c r="AL75" i="1" s="1"/>
  <c r="AM75" i="1" s="1"/>
  <c r="AO75" i="1" s="1"/>
  <c r="X75" i="1"/>
  <c r="Y75" i="1"/>
  <c r="Y76" i="1"/>
  <c r="AJ76" i="1"/>
  <c r="AK76" i="1" s="1"/>
  <c r="AL76" i="1" s="1"/>
  <c r="AM76" i="1" s="1"/>
  <c r="AO76" i="1" s="1"/>
  <c r="X76" i="1"/>
  <c r="AJ124" i="1"/>
  <c r="AK124" i="1" s="1"/>
  <c r="AL124" i="1" s="1"/>
  <c r="AM124" i="1" s="1"/>
  <c r="AO124" i="1" s="1"/>
  <c r="Y124" i="1"/>
  <c r="X124" i="1"/>
  <c r="Y72" i="1"/>
  <c r="X72" i="1"/>
  <c r="AJ72" i="1"/>
  <c r="AK72" i="1" s="1"/>
  <c r="AL72" i="1" s="1"/>
  <c r="AM72" i="1" s="1"/>
  <c r="AO72" i="1" s="1"/>
  <c r="Y71" i="1"/>
  <c r="X71" i="1"/>
  <c r="AJ71" i="1"/>
  <c r="AK71" i="1" s="1"/>
  <c r="AL71" i="1" s="1"/>
  <c r="AM71" i="1" s="1"/>
  <c r="AO71" i="1" s="1"/>
  <c r="Y23" i="1"/>
  <c r="X23" i="1"/>
  <c r="AJ23" i="1"/>
  <c r="AK23" i="1" s="1"/>
  <c r="AL23" i="1" s="1"/>
  <c r="AM23" i="1" s="1"/>
  <c r="AO23" i="1" s="1"/>
  <c r="Y66" i="1"/>
  <c r="AJ66" i="1"/>
  <c r="AK66" i="1" s="1"/>
  <c r="AL66" i="1" s="1"/>
  <c r="AM66" i="1" s="1"/>
  <c r="AO66" i="1" s="1"/>
  <c r="X66" i="1"/>
  <c r="Y37" i="1"/>
  <c r="AJ37" i="1"/>
  <c r="AK37" i="1" s="1"/>
  <c r="AL37" i="1" s="1"/>
  <c r="AM37" i="1" s="1"/>
  <c r="AO37" i="1" s="1"/>
  <c r="X37" i="1"/>
  <c r="Y57" i="1"/>
  <c r="X57" i="1"/>
  <c r="AJ57" i="1"/>
  <c r="AK57" i="1" s="1"/>
  <c r="AL57" i="1" s="1"/>
  <c r="AM57" i="1" s="1"/>
  <c r="AO57" i="1" s="1"/>
  <c r="AJ117" i="1"/>
  <c r="AK117" i="1" s="1"/>
  <c r="AL117" i="1" s="1"/>
  <c r="AM117" i="1" s="1"/>
  <c r="AO117" i="1" s="1"/>
  <c r="X117" i="1"/>
  <c r="Y117" i="1"/>
  <c r="AJ120" i="1"/>
  <c r="AK120" i="1" s="1"/>
  <c r="AL120" i="1" s="1"/>
  <c r="AM120" i="1" s="1"/>
  <c r="AO120" i="1" s="1"/>
  <c r="Y120" i="1"/>
  <c r="X120" i="1"/>
  <c r="Y73" i="1"/>
  <c r="X73" i="1"/>
  <c r="AJ73" i="1"/>
  <c r="AK73" i="1" s="1"/>
  <c r="AL73" i="1" s="1"/>
  <c r="AM73" i="1" s="1"/>
  <c r="AO73" i="1" s="1"/>
  <c r="AJ74" i="1"/>
  <c r="AK74" i="1" s="1"/>
  <c r="AL74" i="1" s="1"/>
  <c r="AM74" i="1" s="1"/>
  <c r="AO74" i="1" s="1"/>
  <c r="AQ39" i="1" l="1"/>
  <c r="AR39" i="1" s="1"/>
  <c r="AP39" i="1"/>
  <c r="Y74" i="1"/>
  <c r="Y68" i="1"/>
  <c r="AJ77" i="1"/>
  <c r="AK77" i="1" s="1"/>
  <c r="AL77" i="1" s="1"/>
  <c r="AM77" i="1" s="1"/>
  <c r="AO77" i="1" s="1"/>
  <c r="AP77" i="1" s="1"/>
  <c r="Y77" i="1"/>
  <c r="X68" i="1"/>
  <c r="AP33" i="1"/>
  <c r="AB33" i="1"/>
  <c r="AJ70" i="1"/>
  <c r="AK70" i="1" s="1"/>
  <c r="AL70" i="1" s="1"/>
  <c r="AM70" i="1" s="1"/>
  <c r="AO70" i="1" s="1"/>
  <c r="AQ70" i="1" s="1"/>
  <c r="AR70" i="1" s="1"/>
  <c r="X70" i="1"/>
  <c r="AP68" i="1"/>
  <c r="AQ68" i="1"/>
  <c r="AR68" i="1" s="1"/>
  <c r="AQ57" i="1"/>
  <c r="AR57" i="1" s="1"/>
  <c r="AP57" i="1"/>
  <c r="AB57" i="1"/>
  <c r="AP75" i="1"/>
  <c r="AQ75" i="1"/>
  <c r="AR75" i="1" s="1"/>
  <c r="AQ19" i="1"/>
  <c r="AR19" i="1" s="1"/>
  <c r="AP19" i="1"/>
  <c r="AB19" i="1"/>
  <c r="AQ73" i="1"/>
  <c r="AR73" i="1" s="1"/>
  <c r="AP73" i="1"/>
  <c r="AQ117" i="1"/>
  <c r="AR117" i="1" s="1"/>
  <c r="AP117" i="1"/>
  <c r="AB117" i="1"/>
  <c r="AP23" i="1"/>
  <c r="AQ23" i="1"/>
  <c r="AR23" i="1" s="1"/>
  <c r="AB23" i="1"/>
  <c r="AP67" i="1"/>
  <c r="AQ67" i="1"/>
  <c r="AR67" i="1" s="1"/>
  <c r="AP69" i="1"/>
  <c r="AQ69" i="1"/>
  <c r="AR69" i="1" s="1"/>
  <c r="AP56" i="1"/>
  <c r="AQ56" i="1"/>
  <c r="AR56" i="1" s="1"/>
  <c r="AB56" i="1"/>
  <c r="AP66" i="1"/>
  <c r="AQ66" i="1"/>
  <c r="AR66" i="1" s="1"/>
  <c r="AP124" i="1"/>
  <c r="AQ124" i="1"/>
  <c r="AR124" i="1" s="1"/>
  <c r="AB124" i="1"/>
  <c r="AP65" i="1"/>
  <c r="AQ65" i="1"/>
  <c r="AR65" i="1" s="1"/>
  <c r="AQ125" i="1"/>
  <c r="AR125" i="1" s="1"/>
  <c r="AP125" i="1"/>
  <c r="AB125" i="1"/>
  <c r="AP120" i="1"/>
  <c r="AQ120" i="1"/>
  <c r="AR120" i="1" s="1"/>
  <c r="AB120" i="1"/>
  <c r="AP74" i="1"/>
  <c r="AQ74" i="1"/>
  <c r="AR74" i="1" s="1"/>
  <c r="AQ37" i="1"/>
  <c r="AR37" i="1" s="1"/>
  <c r="AP37" i="1"/>
  <c r="AB37" i="1"/>
  <c r="AP71" i="1"/>
  <c r="AQ71" i="1"/>
  <c r="AR71" i="1" s="1"/>
  <c r="AP76" i="1"/>
  <c r="AQ76" i="1"/>
  <c r="AR76" i="1" s="1"/>
  <c r="AQ21" i="1"/>
  <c r="AR21" i="1" s="1"/>
  <c r="AP21" i="1"/>
  <c r="AB21" i="1"/>
  <c r="AP58" i="1"/>
  <c r="AQ58" i="1"/>
  <c r="AR58" i="1" s="1"/>
  <c r="AB58" i="1"/>
  <c r="AP72" i="1"/>
  <c r="AQ72" i="1"/>
  <c r="AR72" i="1" s="1"/>
  <c r="AP27" i="1"/>
  <c r="AQ27" i="1"/>
  <c r="AR27" i="1" s="1"/>
  <c r="AB27" i="1"/>
  <c r="AP4" i="1"/>
  <c r="AQ4" i="1"/>
  <c r="AR4" i="1" s="1"/>
  <c r="AB4" i="1"/>
  <c r="AQ77" i="1" l="1"/>
  <c r="AR77" i="1" s="1"/>
  <c r="AP70" i="1"/>
</calcChain>
</file>

<file path=xl/sharedStrings.xml><?xml version="1.0" encoding="utf-8"?>
<sst xmlns="http://schemas.openxmlformats.org/spreadsheetml/2006/main" count="499" uniqueCount="205">
  <si>
    <t>123102\坏帐准备\其它应收款坏帐准备</t>
  </si>
  <si>
    <t>其他应收款坏账准备</t>
    <phoneticPr fontId="1" type="noConversion"/>
  </si>
  <si>
    <t>600100\主营业务收入\主营业务收入结转</t>
  </si>
  <si>
    <t>611100\投资收益\投资收益结转</t>
  </si>
  <si>
    <t>640100\主营业务成本\主营业务成本结转</t>
  </si>
  <si>
    <t>640300\营业税金及附加\营业税金及附加结转</t>
  </si>
  <si>
    <t>660100\销售费用\销售费用结转</t>
  </si>
  <si>
    <t>660200\管理费用\管理费用结转</t>
  </si>
  <si>
    <t>660300\财务费用\财务费用结转</t>
  </si>
  <si>
    <t>本年利润抵消明细</t>
    <phoneticPr fontId="1" type="noConversion"/>
  </si>
  <si>
    <t>对应列序号</t>
    <phoneticPr fontId="1" type="noConversion"/>
  </si>
  <si>
    <t>不考虑方向为“平”的情况，因为此时金额为零，对后续报表无影响。</t>
    <phoneticPr fontId="1" type="noConversion"/>
  </si>
  <si>
    <t>科目名称</t>
    <phoneticPr fontId="1" type="noConversion"/>
  </si>
  <si>
    <t>科目编码</t>
  </si>
  <si>
    <t>人员档案</t>
    <phoneticPr fontId="1" type="noConversion"/>
  </si>
  <si>
    <t>客商</t>
    <phoneticPr fontId="1" type="noConversion"/>
  </si>
  <si>
    <t>部门</t>
    <phoneticPr fontId="1" type="noConversion"/>
  </si>
  <si>
    <t>重复明细</t>
    <phoneticPr fontId="1" type="noConversion"/>
  </si>
  <si>
    <t>辅助项</t>
    <phoneticPr fontId="1" type="noConversion"/>
  </si>
  <si>
    <t>9999</t>
    <phoneticPr fontId="1" type="noConversion"/>
  </si>
  <si>
    <t>外币报表折算差额</t>
    <phoneticPr fontId="1" type="noConversion"/>
  </si>
  <si>
    <t>其他应付款\借</t>
  </si>
  <si>
    <t>其他应收款\借</t>
  </si>
  <si>
    <t>其他应付款\贷</t>
    <phoneticPr fontId="1" type="noConversion"/>
  </si>
  <si>
    <t>其他应收款\贷</t>
    <phoneticPr fontId="1" type="noConversion"/>
  </si>
  <si>
    <t>其他应收款</t>
    <phoneticPr fontId="1" type="noConversion"/>
  </si>
  <si>
    <t>其他应付款</t>
    <phoneticPr fontId="1" type="noConversion"/>
  </si>
  <si>
    <t>工作表名位置</t>
  </si>
  <si>
    <t>公司名起始位</t>
  </si>
  <si>
    <t>公司名结束位</t>
  </si>
  <si>
    <t>公司简称</t>
    <phoneticPr fontId="1" type="noConversion"/>
  </si>
  <si>
    <t>科目编码</t>
    <phoneticPr fontId="1" type="noConversion"/>
  </si>
  <si>
    <t>主科目名称</t>
    <phoneticPr fontId="1" type="noConversion"/>
  </si>
  <si>
    <t>报表科目名称</t>
    <phoneticPr fontId="1" type="noConversion"/>
  </si>
  <si>
    <t>A3科目名称</t>
    <phoneticPr fontId="1" type="noConversion"/>
  </si>
  <si>
    <t>唯一识别码</t>
    <phoneticPr fontId="1" type="noConversion"/>
  </si>
  <si>
    <t>单家本位币借正贷负</t>
    <phoneticPr fontId="1" type="noConversion"/>
  </si>
  <si>
    <t>RMB借正贷负</t>
    <phoneticPr fontId="1" type="noConversion"/>
  </si>
  <si>
    <t>科目逻辑标识</t>
    <phoneticPr fontId="1" type="noConversion"/>
  </si>
  <si>
    <t>首条杠</t>
    <phoneticPr fontId="1" type="noConversion"/>
  </si>
  <si>
    <t>次条杠</t>
    <phoneticPr fontId="1" type="noConversion"/>
  </si>
  <si>
    <t>科目名称</t>
    <phoneticPr fontId="1" type="noConversion"/>
  </si>
  <si>
    <t>币种</t>
    <phoneticPr fontId="1" type="noConversion"/>
  </si>
  <si>
    <t>表标签</t>
    <phoneticPr fontId="1" type="noConversion"/>
  </si>
  <si>
    <t>汇率标签</t>
    <phoneticPr fontId="1" type="noConversion"/>
  </si>
  <si>
    <t>适用汇率</t>
    <phoneticPr fontId="1" type="noConversion"/>
  </si>
  <si>
    <t>汇率折算RMB</t>
    <phoneticPr fontId="1" type="noConversion"/>
  </si>
  <si>
    <t>RMB历史折算</t>
    <phoneticPr fontId="1" type="noConversion"/>
  </si>
  <si>
    <t>605100\其他业务收入\其他业务收入结转</t>
    <phoneticPr fontId="1" type="noConversion"/>
  </si>
  <si>
    <t>630100\营业外收入\营业外收入结转</t>
    <phoneticPr fontId="1" type="noConversion"/>
  </si>
  <si>
    <t>671100\营业外支出\营业外支出结转</t>
    <phoneticPr fontId="1" type="noConversion"/>
  </si>
  <si>
    <t>680100\所得税费用\所得税费用结转</t>
    <phoneticPr fontId="1" type="noConversion"/>
  </si>
  <si>
    <t>605100\其他业务收入\其他业务收入结转</t>
    <phoneticPr fontId="1" type="noConversion"/>
  </si>
  <si>
    <t>660216\管理费用\研发费用</t>
    <phoneticPr fontId="1" type="noConversion"/>
  </si>
  <si>
    <t>研发费从管理费用中剔除</t>
    <phoneticPr fontId="1" type="noConversion"/>
  </si>
  <si>
    <t>63019801\营业外收入\其它营业外收入\补贴收入</t>
    <phoneticPr fontId="1" type="noConversion"/>
  </si>
  <si>
    <t xml:space="preserve">       加：其他收益</t>
  </si>
  <si>
    <t>630102\营业外收入\处理固定资产净收益</t>
    <phoneticPr fontId="1" type="noConversion"/>
  </si>
  <si>
    <t xml:space="preserve">   资产处置收益（损失以“－”号填列）</t>
  </si>
  <si>
    <t>671102\营业外支出\处置固定资产净损失</t>
    <phoneticPr fontId="1" type="noConversion"/>
  </si>
  <si>
    <t>640200\其他业务成本\其他业务成本结转</t>
    <phoneticPr fontId="1" type="noConversion"/>
  </si>
  <si>
    <t>53010200\研发费用\费用化研发费用\结转费用化研发费</t>
    <phoneticPr fontId="1" type="noConversion"/>
  </si>
  <si>
    <t>其他应收应付</t>
    <phoneticPr fontId="1" type="noConversion"/>
  </si>
  <si>
    <t>应收预收</t>
    <phoneticPr fontId="1" type="noConversion"/>
  </si>
  <si>
    <t>应收账款\借</t>
    <phoneticPr fontId="1" type="noConversion"/>
  </si>
  <si>
    <t>应收账款</t>
    <phoneticPr fontId="1" type="noConversion"/>
  </si>
  <si>
    <t>预收账款</t>
  </si>
  <si>
    <t>应收账款\贷</t>
    <phoneticPr fontId="1" type="noConversion"/>
  </si>
  <si>
    <t>123101\坏帐准备\应收账款坏帐准备</t>
    <phoneticPr fontId="1" type="noConversion"/>
  </si>
  <si>
    <t>应收账款坏账准备</t>
    <phoneticPr fontId="1" type="noConversion"/>
  </si>
  <si>
    <t>122101/借</t>
    <phoneticPr fontId="1" type="noConversion"/>
  </si>
  <si>
    <t>/借</t>
    <phoneticPr fontId="1" type="noConversion"/>
  </si>
  <si>
    <t>/贷</t>
    <phoneticPr fontId="1" type="noConversion"/>
  </si>
  <si>
    <t>122102/借</t>
  </si>
  <si>
    <t>224101/借</t>
  </si>
  <si>
    <t>12210301/借</t>
  </si>
  <si>
    <t>12210401/借</t>
  </si>
  <si>
    <t>12210402/借</t>
  </si>
  <si>
    <t>122105/借</t>
  </si>
  <si>
    <t>122108/借</t>
  </si>
  <si>
    <t>122125/借</t>
  </si>
  <si>
    <t>224102/借</t>
  </si>
  <si>
    <t>224103/借</t>
  </si>
  <si>
    <t>224104/借</t>
  </si>
  <si>
    <t>12210302/借</t>
  </si>
  <si>
    <t>122101/贷</t>
  </si>
  <si>
    <t>122102/贷</t>
  </si>
  <si>
    <t>224101/贷</t>
  </si>
  <si>
    <t>12210301/贷</t>
  </si>
  <si>
    <t>12210401/贷</t>
  </si>
  <si>
    <t>12210402/贷</t>
  </si>
  <si>
    <t>122105/贷</t>
  </si>
  <si>
    <t>122108/贷</t>
  </si>
  <si>
    <t>122125/贷</t>
  </si>
  <si>
    <t>224102/贷</t>
  </si>
  <si>
    <t>224103/贷</t>
  </si>
  <si>
    <t>224104/贷</t>
  </si>
  <si>
    <t>224111/贷</t>
  </si>
  <si>
    <t>12210302/贷</t>
  </si>
  <si>
    <t>112201/借</t>
    <phoneticPr fontId="1" type="noConversion"/>
  </si>
  <si>
    <t>112201/贷</t>
    <phoneticPr fontId="1" type="noConversion"/>
  </si>
  <si>
    <t>112202/贷</t>
  </si>
  <si>
    <t>预收账款</t>
    <phoneticPr fontId="1" type="noConversion"/>
  </si>
  <si>
    <t>应付预付</t>
    <phoneticPr fontId="1" type="noConversion"/>
  </si>
  <si>
    <t>220201/贷</t>
    <phoneticPr fontId="1" type="noConversion"/>
  </si>
  <si>
    <t>220201/借</t>
    <phoneticPr fontId="1" type="noConversion"/>
  </si>
  <si>
    <t>220202/借</t>
    <phoneticPr fontId="1" type="noConversion"/>
  </si>
  <si>
    <t>220299/借</t>
    <phoneticPr fontId="1" type="noConversion"/>
  </si>
  <si>
    <t>预付账款</t>
    <phoneticPr fontId="1" type="noConversion"/>
  </si>
  <si>
    <t>应付账款\借</t>
    <phoneticPr fontId="1" type="noConversion"/>
  </si>
  <si>
    <t>应付账款\贷</t>
    <phoneticPr fontId="1" type="noConversion"/>
  </si>
  <si>
    <t>应付账款</t>
    <phoneticPr fontId="1" type="noConversion"/>
  </si>
  <si>
    <t>预付账款</t>
    <phoneticPr fontId="1" type="noConversion"/>
  </si>
  <si>
    <t>122106/贷</t>
  </si>
  <si>
    <t>其他应付款</t>
    <phoneticPr fontId="1" type="noConversion"/>
  </si>
  <si>
    <t>反方向科目重分类</t>
    <phoneticPr fontId="1" type="noConversion"/>
  </si>
  <si>
    <t>224199/借</t>
  </si>
  <si>
    <t>224105/借</t>
    <phoneticPr fontId="1" type="noConversion"/>
  </si>
  <si>
    <t>670100\资产减值损失\资产减值损失结转</t>
    <phoneticPr fontId="1" type="noConversion"/>
  </si>
  <si>
    <t>12219801/贷</t>
  </si>
  <si>
    <t>信用减值损失</t>
  </si>
  <si>
    <t>坏账准备从资产减值损失中单独列示</t>
    <phoneticPr fontId="1" type="noConversion"/>
  </si>
  <si>
    <t>67010101/借</t>
  </si>
  <si>
    <t>67010101\资产减值损失\坏账准备\计提坏帐准备</t>
  </si>
  <si>
    <t>22/01/12针对HK进行修改</t>
    <phoneticPr fontId="1" type="noConversion"/>
  </si>
  <si>
    <t>唯一识别码</t>
  </si>
  <si>
    <t>01 生科\640202\其他业务成本\材料销售成本</t>
  </si>
  <si>
    <t>03 建华\640203\其他业务成本\其他成本</t>
  </si>
  <si>
    <t>其他业务收入</t>
  </si>
  <si>
    <t>A3科目名称（特殊规则）</t>
    <phoneticPr fontId="1" type="noConversion"/>
  </si>
  <si>
    <t>其中：主营业务成本</t>
  </si>
  <si>
    <t>01 生科\1132\应收利息</t>
  </si>
  <si>
    <t>02 其胜\1132\应收利息</t>
  </si>
  <si>
    <t>04 利康瑞\1132\应收利息</t>
  </si>
  <si>
    <t>货币资金</t>
    <phoneticPr fontId="1" type="noConversion"/>
  </si>
  <si>
    <t>03 建华\1132\应收利息</t>
    <phoneticPr fontId="1" type="noConversion"/>
  </si>
  <si>
    <t>01 生科\151102020101\长期股权投资\其他股权投资\其他公司股份\上海伦胜信息科技有限公司\股本投资</t>
  </si>
  <si>
    <t>01 生科\151102020201\长期股权投资\其他股权投资\其他公司股份\上海软馨生物科技有限公司\股本投资</t>
  </si>
  <si>
    <t>01 生科\151102020301\长期股权投资\其他股权投资\其他公司股份\上海萨美细胞技术有限公司\股本投资</t>
  </si>
  <si>
    <t>01 生科\151102020401\长期股权投资\其他股权投资\其他公司股份\江苏美思康医疗科技有限公司\股本投资</t>
  </si>
  <si>
    <t>01 生科\151102020501\长期股权投资\其他股权投资\其他公司股份\江苏美凤力医疗科技有限公司\股本投资</t>
  </si>
  <si>
    <t>05 控股(HK)\151102020401\长期股权投资\其他股权投资\其他公司股份\Ornovi,Inc.\Ornovi,Inc.股本投资</t>
  </si>
  <si>
    <t>交易性金融资产</t>
  </si>
  <si>
    <t>其他权益工具投资</t>
    <phoneticPr fontId="1" type="noConversion"/>
  </si>
  <si>
    <t>01 生科\11010202\交易性金融资产\债券\债券公允价值变动</t>
  </si>
  <si>
    <t>01 生科\11010301\交易性金融资产\基金\基金成本</t>
  </si>
  <si>
    <t>02 其胜\11010301\交易性金融资产\基金\基金成本</t>
  </si>
  <si>
    <t>04 利康瑞\11010301\交易性金融资产\基金\基金成本</t>
  </si>
  <si>
    <t>02 其胜\11010302\交易性金融资产\基金\基金公允价值变动</t>
    <phoneticPr fontId="1" type="noConversion"/>
  </si>
  <si>
    <t>04 利康瑞\11010302\交易性金融资产\基金\基金公允价值变动</t>
    <phoneticPr fontId="1" type="noConversion"/>
  </si>
  <si>
    <t>主科目名称</t>
  </si>
  <si>
    <t>224106\其他应付款\代管工会经费</t>
    <phoneticPr fontId="1" type="noConversion"/>
  </si>
  <si>
    <t>其他应付款（工会经费）</t>
  </si>
  <si>
    <t>224111/借</t>
    <phoneticPr fontId="1" type="noConversion"/>
  </si>
  <si>
    <t>A3科目名称</t>
  </si>
  <si>
    <t>预付账款</t>
  </si>
  <si>
    <t>01 生科\224111\其他应付款\其他费用应付\客商:松江财政国库存款</t>
  </si>
  <si>
    <t>其他非流动资产</t>
  </si>
  <si>
    <t>备注</t>
    <phoneticPr fontId="1" type="noConversion"/>
  </si>
  <si>
    <t>土地预付款</t>
    <phoneticPr fontId="1" type="noConversion"/>
  </si>
  <si>
    <t>16040101/借</t>
  </si>
  <si>
    <t>16040102/借</t>
  </si>
  <si>
    <t>1604010303/借</t>
  </si>
  <si>
    <t>1604010309/借</t>
  </si>
  <si>
    <t>1604010401/借</t>
  </si>
  <si>
    <t>1604010402/借</t>
  </si>
  <si>
    <t>1604010498/借</t>
  </si>
  <si>
    <t>16040198/借</t>
  </si>
  <si>
    <t>16040201/借</t>
  </si>
  <si>
    <t>16040202/借</t>
  </si>
  <si>
    <t>在建工程项目</t>
    <phoneticPr fontId="1" type="noConversion"/>
  </si>
  <si>
    <t>在建其他应付</t>
    <phoneticPr fontId="1" type="noConversion"/>
  </si>
  <si>
    <t>在建工程\借</t>
  </si>
  <si>
    <t>在建工程\贷</t>
  </si>
  <si>
    <t>在建工程</t>
    <phoneticPr fontId="1" type="noConversion"/>
  </si>
  <si>
    <t>220299/贷</t>
    <phoneticPr fontId="1" type="noConversion"/>
  </si>
  <si>
    <t>16040202/贷</t>
    <phoneticPr fontId="1" type="noConversion"/>
  </si>
  <si>
    <t>16040201/贷</t>
    <phoneticPr fontId="1" type="noConversion"/>
  </si>
  <si>
    <t>16040198/贷</t>
    <phoneticPr fontId="1" type="noConversion"/>
  </si>
  <si>
    <t>16040101/贷</t>
    <phoneticPr fontId="1" type="noConversion"/>
  </si>
  <si>
    <t>16040102/贷</t>
    <phoneticPr fontId="1" type="noConversion"/>
  </si>
  <si>
    <t>1604010303/贷</t>
    <phoneticPr fontId="1" type="noConversion"/>
  </si>
  <si>
    <t>1604010309/贷</t>
    <phoneticPr fontId="1" type="noConversion"/>
  </si>
  <si>
    <t>1604010401/贷</t>
    <phoneticPr fontId="1" type="noConversion"/>
  </si>
  <si>
    <t>1604010402/贷</t>
    <phoneticPr fontId="1" type="noConversion"/>
  </si>
  <si>
    <t>1604010498/贷</t>
    <phoneticPr fontId="1" type="noConversion"/>
  </si>
  <si>
    <t>16040101/贷</t>
  </si>
  <si>
    <t>16040102/贷</t>
  </si>
  <si>
    <t>1604010303/贷</t>
  </si>
  <si>
    <t>1604010309/贷</t>
  </si>
  <si>
    <t>1604010401/贷</t>
  </si>
  <si>
    <t>1604010402/贷</t>
  </si>
  <si>
    <t>1604010498/贷</t>
  </si>
  <si>
    <t>16040198/贷</t>
  </si>
  <si>
    <t>16040201/贷</t>
  </si>
  <si>
    <t>16040202/贷</t>
  </si>
  <si>
    <t>01 生科\1503\可供出售金融资产</t>
  </si>
  <si>
    <t>长期股权投资</t>
  </si>
  <si>
    <t>对瑞济的投资</t>
    <phoneticPr fontId="1" type="noConversion"/>
  </si>
  <si>
    <t>02 其胜\224111\其他应付款\其他费用应付\客商:上海交通大学</t>
  </si>
  <si>
    <t>其他应付款</t>
  </si>
  <si>
    <t xml:space="preserve">*交通大学款项重分类 </t>
    <phoneticPr fontId="1" type="noConversion"/>
  </si>
  <si>
    <t>02 其胜\63019802\营业外收入\其它营业外收入\其他</t>
  </si>
  <si>
    <t>*放的是政府补助收益</t>
    <phoneticPr fontId="1" type="noConversion"/>
  </si>
  <si>
    <t>其他收益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</si>
</sst>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Fill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Co&amp;F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3M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  <sheetName val="FX"/>
      <sheetName val="History"/>
    </sheetNames>
    <sheetDataSet>
      <sheetData sheetId="0">
        <row r="1">
          <cell r="A1" t="str">
            <v>主体账簿名</v>
          </cell>
          <cell r="B1" t="str">
            <v>公司简称</v>
          </cell>
          <cell r="C1" t="str">
            <v>本位币</v>
          </cell>
        </row>
        <row r="2">
          <cell r="A2" t="str">
            <v>上海昊海生物科技股份有限公司-基准账簿</v>
          </cell>
          <cell r="B2" t="str">
            <v>01 生科</v>
          </cell>
          <cell r="C2" t="str">
            <v>RMB</v>
          </cell>
        </row>
        <row r="3">
          <cell r="A3" t="str">
            <v>上海其胜生物制剂有限公司-基准账簿</v>
          </cell>
          <cell r="B3" t="str">
            <v>02 其胜</v>
          </cell>
          <cell r="C3" t="str">
            <v>RMB</v>
          </cell>
        </row>
        <row r="4">
          <cell r="A4" t="str">
            <v>上海建华精细生物制品有限公司-基准账簿</v>
          </cell>
          <cell r="B4" t="str">
            <v>03 建华</v>
          </cell>
          <cell r="C4" t="str">
            <v>RMB</v>
          </cell>
        </row>
        <row r="5">
          <cell r="A5" t="str">
            <v>上海利康瑞生物工程有限公司-基准账簿</v>
          </cell>
          <cell r="B5" t="str">
            <v>04 利康瑞</v>
          </cell>
          <cell r="C5" t="str">
            <v>RMB</v>
          </cell>
        </row>
        <row r="6">
          <cell r="A6" t="str">
            <v>昊海生物科技控股有限公司(港币)-港币账簿</v>
          </cell>
          <cell r="B6" t="str">
            <v>05 控股(HK)</v>
          </cell>
          <cell r="C6" t="str">
            <v>HKD</v>
          </cell>
        </row>
        <row r="7">
          <cell r="A7" t="str">
            <v>上海昊海医药科技发展有限公司-基准账簿</v>
          </cell>
          <cell r="B7" t="str">
            <v>06 发展</v>
          </cell>
          <cell r="C7" t="str">
            <v>RMB</v>
          </cell>
        </row>
        <row r="8">
          <cell r="B8" t="str">
            <v>08 BVI</v>
          </cell>
          <cell r="C8" t="str">
            <v>GBP</v>
          </cell>
        </row>
        <row r="9">
          <cell r="B9" t="str">
            <v>09 Aaren</v>
          </cell>
          <cell r="C9" t="str">
            <v>USD</v>
          </cell>
        </row>
        <row r="10">
          <cell r="A10" t="str">
            <v>深圳市新产业眼科新技术有限公司-基准账簿</v>
          </cell>
          <cell r="B10" t="str">
            <v>10 新产业</v>
          </cell>
          <cell r="C10" t="str">
            <v>RMB</v>
          </cell>
        </row>
        <row r="11">
          <cell r="A11" t="str">
            <v>河南宇宙人工晶状体研制有限公司-基准账簿</v>
          </cell>
          <cell r="B11" t="str">
            <v>11 河南宇宙</v>
          </cell>
          <cell r="C11" t="str">
            <v>RMB</v>
          </cell>
        </row>
        <row r="12">
          <cell r="B12" t="str">
            <v>12 珠海艾格</v>
          </cell>
          <cell r="C12" t="str">
            <v>RMB</v>
          </cell>
        </row>
        <row r="13">
          <cell r="B13" t="str">
            <v>13 Contamac</v>
          </cell>
          <cell r="C13" t="str">
            <v>GBP</v>
          </cell>
        </row>
        <row r="14">
          <cell r="B14" t="str">
            <v>14 海洋集团</v>
          </cell>
          <cell r="C14" t="str">
            <v>USD</v>
          </cell>
        </row>
        <row r="15">
          <cell r="B15" t="str">
            <v>15 青岛华元</v>
          </cell>
          <cell r="C15" t="str">
            <v>RMB</v>
          </cell>
        </row>
        <row r="16">
          <cell r="B16" t="str">
            <v>16 太平洋生物</v>
          </cell>
          <cell r="C16" t="str">
            <v>RMB</v>
          </cell>
        </row>
        <row r="17">
          <cell r="B17" t="str">
            <v>17 太平洋药业</v>
          </cell>
          <cell r="C17" t="str">
            <v>RMB</v>
          </cell>
        </row>
        <row r="18">
          <cell r="A18" t="str">
            <v>河南赛美视生物科技有限公司-基准账簿</v>
          </cell>
          <cell r="B18" t="str">
            <v>18 河南赛美视</v>
          </cell>
          <cell r="C18" t="str">
            <v>RMB</v>
          </cell>
        </row>
        <row r="19">
          <cell r="A19" t="str">
            <v>杭州爱晶伦科技有限公司-基准账簿</v>
          </cell>
          <cell r="B19" t="str">
            <v>19 爱晶伦</v>
          </cell>
          <cell r="C19" t="str">
            <v>RMB</v>
          </cell>
        </row>
        <row r="20">
          <cell r="B20" t="str">
            <v>20 艾格视光</v>
          </cell>
          <cell r="C20" t="str">
            <v>RMB</v>
          </cell>
        </row>
        <row r="21">
          <cell r="A21" t="str">
            <v>河北鑫视康隐形眼镜有限公司-基准账簿</v>
          </cell>
          <cell r="B21" t="str">
            <v>21 河北鑫视康</v>
          </cell>
          <cell r="C21" t="str">
            <v>RMB</v>
          </cell>
        </row>
        <row r="22">
          <cell r="A22" t="str">
            <v>上海亨泰视觉科技有限公司-基准账簿</v>
          </cell>
          <cell r="B22" t="str">
            <v>22 亨泰视觉</v>
          </cell>
          <cell r="C22" t="str">
            <v>RMB</v>
          </cell>
        </row>
      </sheetData>
      <sheetData sheetId="1">
        <row r="1">
          <cell r="F1" t="str">
            <v>汇率标签</v>
          </cell>
          <cell r="G1" t="str">
            <v>适用汇率</v>
          </cell>
        </row>
        <row r="2">
          <cell r="F2" t="str">
            <v>RMB/BS</v>
          </cell>
          <cell r="G2">
            <v>1</v>
          </cell>
        </row>
        <row r="3">
          <cell r="F3" t="str">
            <v>USD/BS</v>
          </cell>
          <cell r="G3">
            <v>6.3482000000000003</v>
          </cell>
        </row>
        <row r="4">
          <cell r="F4" t="str">
            <v>HKD/BS</v>
          </cell>
          <cell r="G4">
            <v>0.81101000000000001</v>
          </cell>
        </row>
        <row r="5">
          <cell r="F5" t="str">
            <v>GBP/BS</v>
          </cell>
          <cell r="G5">
            <v>8.3377999999999997</v>
          </cell>
        </row>
        <row r="6">
          <cell r="F6" t="str">
            <v>RMB/BS_H</v>
          </cell>
          <cell r="G6">
            <v>1</v>
          </cell>
        </row>
        <row r="9">
          <cell r="F9" t="str">
            <v>RMB/PL</v>
          </cell>
          <cell r="G9">
            <v>1</v>
          </cell>
        </row>
        <row r="10">
          <cell r="F10" t="str">
            <v>USD/PL</v>
          </cell>
          <cell r="G10">
            <v>6.3619500000000002</v>
          </cell>
        </row>
        <row r="11">
          <cell r="F11" t="str">
            <v>HKD/PL</v>
          </cell>
          <cell r="G11">
            <v>0.81430500000000006</v>
          </cell>
        </row>
        <row r="12">
          <cell r="F12" t="str">
            <v>GBP/PL</v>
          </cell>
          <cell r="G12">
            <v>8.4721000000000011</v>
          </cell>
        </row>
        <row r="14">
          <cell r="F14" t="str">
            <v>RMB/PV</v>
          </cell>
          <cell r="G14">
            <v>1</v>
          </cell>
        </row>
      </sheetData>
      <sheetData sheetId="2">
        <row r="1">
          <cell r="A1" t="str">
            <v>唯一识别码</v>
          </cell>
          <cell r="B1" t="str">
            <v>RMB</v>
          </cell>
        </row>
        <row r="2">
          <cell r="A2" t="str">
            <v>05 控股(HK)\40010201\实收资本\法人资本\上海昊海生物科技股份有限公司</v>
          </cell>
          <cell r="B2">
            <v>-130393141.33</v>
          </cell>
        </row>
        <row r="3">
          <cell r="A3" t="str">
            <v>05 控股(HK)\4003\其他综合收益</v>
          </cell>
          <cell r="B3">
            <v>10254009.109999999</v>
          </cell>
        </row>
        <row r="4">
          <cell r="A4" t="str">
            <v>05 控股(HK)\410498\利润分配\未分配利润</v>
          </cell>
          <cell r="B4">
            <v>-253464040.58000001</v>
          </cell>
        </row>
        <row r="5">
          <cell r="A5" t="str">
            <v>05 控股(HK)\151102020201\长期股权投资\其他股权投资\其他公司股份\中国海洋集团有限公司\中国海洋股本投资</v>
          </cell>
          <cell r="B5">
            <v>41000000</v>
          </cell>
        </row>
        <row r="6">
          <cell r="A6" t="str">
            <v>05 控股(HK)\151102020301\长期股权投资\其他股权投资\其他公司股份\Bioxis Pharmaceuticals\Bioxis Pharmaceuticals股本投资</v>
          </cell>
          <cell r="B6">
            <v>15260600</v>
          </cell>
        </row>
        <row r="7">
          <cell r="A7" t="str">
            <v>05 控股(HK)\151102020401\长期股权投资\其他股权投资\其他公司股份\Ornovi,Inc.\Ornovi,Inc.股本投资</v>
          </cell>
          <cell r="B7">
            <v>6348200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科目"/>
      <sheetName val="报表筛选"/>
    </sheetNames>
    <sheetDataSet>
      <sheetData sheetId="0">
        <row r="1">
          <cell r="A1" t="str">
            <v>主科目名称</v>
          </cell>
          <cell r="B1" t="str">
            <v>报表科目名称</v>
          </cell>
          <cell r="C1" t="str">
            <v>A3科目名称</v>
          </cell>
          <cell r="D1" t="str">
            <v>表标签</v>
          </cell>
        </row>
        <row r="2">
          <cell r="A2" t="str">
            <v>库存现金</v>
          </cell>
          <cell r="B2" t="str">
            <v xml:space="preserve">    货币资金</v>
          </cell>
          <cell r="C2" t="str">
            <v>货币资金</v>
          </cell>
          <cell r="D2" t="str">
            <v>BS</v>
          </cell>
        </row>
        <row r="3">
          <cell r="A3" t="str">
            <v>银行存款</v>
          </cell>
          <cell r="B3" t="str">
            <v xml:space="preserve">    货币资金</v>
          </cell>
          <cell r="C3" t="str">
            <v>货币资金</v>
          </cell>
          <cell r="D3" t="str">
            <v>BS</v>
          </cell>
        </row>
        <row r="4">
          <cell r="A4" t="str">
            <v>其他货币资金</v>
          </cell>
          <cell r="B4" t="str">
            <v xml:space="preserve">    货币资金</v>
          </cell>
          <cell r="C4" t="str">
            <v>货币资金</v>
          </cell>
          <cell r="D4" t="str">
            <v>BS</v>
          </cell>
        </row>
        <row r="5">
          <cell r="A5" t="str">
            <v>交易性金融资产</v>
          </cell>
          <cell r="B5" t="str">
            <v xml:space="preserve">    交易性金融资产</v>
          </cell>
          <cell r="C5" t="str">
            <v>交易性金融资产</v>
          </cell>
          <cell r="D5" t="str">
            <v>BS</v>
          </cell>
        </row>
        <row r="6">
          <cell r="A6" t="str">
            <v>应收票据</v>
          </cell>
          <cell r="B6" t="str">
            <v xml:space="preserve">    应收票据</v>
          </cell>
          <cell r="C6" t="str">
            <v>应收票据</v>
          </cell>
          <cell r="D6" t="str">
            <v>BS</v>
          </cell>
        </row>
        <row r="7">
          <cell r="A7" t="str">
            <v>应收账款</v>
          </cell>
          <cell r="B7" t="str">
            <v xml:space="preserve">    应收账款</v>
          </cell>
          <cell r="C7" t="str">
            <v>应收账款</v>
          </cell>
          <cell r="D7" t="str">
            <v>BS</v>
          </cell>
        </row>
        <row r="8">
          <cell r="A8" t="str">
            <v>应收账款坏账准备</v>
          </cell>
          <cell r="B8" t="str">
            <v xml:space="preserve">    应收账款</v>
          </cell>
          <cell r="C8" t="str">
            <v>减：应收账款坏账准备</v>
          </cell>
          <cell r="D8" t="str">
            <v>BS</v>
          </cell>
        </row>
        <row r="9">
          <cell r="A9" t="str">
            <v>预付账款</v>
          </cell>
          <cell r="B9" t="str">
            <v xml:space="preserve">    预付款项</v>
          </cell>
          <cell r="C9" t="str">
            <v>预付账款</v>
          </cell>
          <cell r="D9" t="str">
            <v>BS</v>
          </cell>
        </row>
        <row r="10">
          <cell r="A10" t="str">
            <v>应收股利</v>
          </cell>
          <cell r="B10" t="str">
            <v xml:space="preserve">    其他应收款</v>
          </cell>
          <cell r="C10" t="str">
            <v>应收股利</v>
          </cell>
          <cell r="D10" t="str">
            <v>BS</v>
          </cell>
        </row>
        <row r="11">
          <cell r="A11" t="str">
            <v>应收利息</v>
          </cell>
          <cell r="B11" t="str">
            <v xml:space="preserve">    其他应收款</v>
          </cell>
          <cell r="C11" t="str">
            <v>应收利息</v>
          </cell>
          <cell r="D11" t="str">
            <v>BS</v>
          </cell>
        </row>
        <row r="12">
          <cell r="A12" t="str">
            <v>其他应收款</v>
          </cell>
          <cell r="B12" t="str">
            <v xml:space="preserve">    其他应收款</v>
          </cell>
          <cell r="C12" t="str">
            <v>其他应收款</v>
          </cell>
          <cell r="D12" t="str">
            <v>BS</v>
          </cell>
        </row>
        <row r="13">
          <cell r="A13" t="str">
            <v>其他应收款坏账准备</v>
          </cell>
          <cell r="B13" t="str">
            <v xml:space="preserve">    其他应收款</v>
          </cell>
          <cell r="C13" t="str">
            <v>减：其他应收款坏账准备</v>
          </cell>
          <cell r="D13" t="str">
            <v>BS</v>
          </cell>
        </row>
        <row r="14">
          <cell r="A14" t="str">
            <v>材料采购</v>
          </cell>
          <cell r="B14" t="str">
            <v xml:space="preserve">    存货</v>
          </cell>
          <cell r="C14" t="str">
            <v>存货</v>
          </cell>
          <cell r="D14" t="str">
            <v>BS</v>
          </cell>
        </row>
        <row r="15">
          <cell r="A15" t="str">
            <v>在途物资</v>
          </cell>
          <cell r="B15" t="str">
            <v xml:space="preserve">    存货</v>
          </cell>
          <cell r="C15" t="str">
            <v>存货</v>
          </cell>
          <cell r="D15" t="str">
            <v>BS</v>
          </cell>
        </row>
        <row r="16">
          <cell r="A16" t="str">
            <v>原材料</v>
          </cell>
          <cell r="B16" t="str">
            <v xml:space="preserve">    存货</v>
          </cell>
          <cell r="C16" t="str">
            <v>存货</v>
          </cell>
          <cell r="D16" t="str">
            <v>BS</v>
          </cell>
        </row>
        <row r="17">
          <cell r="A17" t="str">
            <v>半成品</v>
          </cell>
          <cell r="B17" t="str">
            <v xml:space="preserve">    存货</v>
          </cell>
          <cell r="C17" t="str">
            <v>存货</v>
          </cell>
          <cell r="D17" t="str">
            <v>BS</v>
          </cell>
        </row>
        <row r="18">
          <cell r="A18" t="str">
            <v>材料成本差异</v>
          </cell>
          <cell r="B18" t="str">
            <v xml:space="preserve">    存货</v>
          </cell>
          <cell r="C18" t="str">
            <v>存货</v>
          </cell>
          <cell r="D18" t="str">
            <v>BS</v>
          </cell>
        </row>
        <row r="19">
          <cell r="A19" t="str">
            <v>库存商品</v>
          </cell>
          <cell r="B19" t="str">
            <v xml:space="preserve">    存货</v>
          </cell>
          <cell r="C19" t="str">
            <v>存货</v>
          </cell>
          <cell r="D19" t="str">
            <v>BS</v>
          </cell>
        </row>
        <row r="20">
          <cell r="A20" t="str">
            <v>发出商品</v>
          </cell>
          <cell r="B20" t="str">
            <v xml:space="preserve">    存货</v>
          </cell>
          <cell r="C20" t="str">
            <v>存货</v>
          </cell>
          <cell r="D20" t="str">
            <v>BS</v>
          </cell>
        </row>
        <row r="21">
          <cell r="A21" t="str">
            <v>商品进销差价</v>
          </cell>
          <cell r="B21" t="str">
            <v xml:space="preserve">    存货</v>
          </cell>
          <cell r="C21" t="str">
            <v>存货</v>
          </cell>
          <cell r="D21" t="str">
            <v>BS</v>
          </cell>
        </row>
        <row r="22">
          <cell r="A22" t="str">
            <v>委托加工物资</v>
          </cell>
          <cell r="B22" t="str">
            <v xml:space="preserve">    存货</v>
          </cell>
          <cell r="C22" t="str">
            <v>存货</v>
          </cell>
          <cell r="D22" t="str">
            <v>BS</v>
          </cell>
        </row>
        <row r="23">
          <cell r="A23" t="str">
            <v>周转材料</v>
          </cell>
          <cell r="B23" t="str">
            <v xml:space="preserve">    存货</v>
          </cell>
          <cell r="C23" t="str">
            <v>存货</v>
          </cell>
          <cell r="D23" t="str">
            <v>BS</v>
          </cell>
        </row>
        <row r="24">
          <cell r="A24" t="str">
            <v>委托加工商品</v>
          </cell>
          <cell r="B24" t="str">
            <v xml:space="preserve">    存货</v>
          </cell>
          <cell r="C24" t="str">
            <v>存货</v>
          </cell>
          <cell r="D24" t="str">
            <v>BS</v>
          </cell>
        </row>
        <row r="25">
          <cell r="A25" t="str">
            <v>存货跌价准备</v>
          </cell>
          <cell r="B25" t="str">
            <v xml:space="preserve">    存货</v>
          </cell>
          <cell r="C25" t="str">
            <v>存货减值准备</v>
          </cell>
          <cell r="D25" t="str">
            <v>BS</v>
          </cell>
        </row>
        <row r="26">
          <cell r="A26" t="str">
            <v>持有至到期投资</v>
          </cell>
          <cell r="B26" t="str">
            <v>持有至到期投资</v>
          </cell>
          <cell r="C26" t="str">
            <v>持有至到期投资</v>
          </cell>
          <cell r="D26" t="str">
            <v>BS</v>
          </cell>
        </row>
        <row r="27">
          <cell r="A27" t="str">
            <v>持有至到期投资减值准备</v>
          </cell>
          <cell r="B27" t="str">
            <v>持有至到期投资</v>
          </cell>
          <cell r="C27" t="str">
            <v>持有至到期投资</v>
          </cell>
          <cell r="D27" t="str">
            <v>BS</v>
          </cell>
        </row>
        <row r="28">
          <cell r="A28" t="str">
            <v>可供出售金融资产</v>
          </cell>
          <cell r="B28" t="str">
            <v xml:space="preserve">    其他权益工具投资</v>
          </cell>
          <cell r="C28" t="str">
            <v>其他权益工具投资</v>
          </cell>
          <cell r="D28" t="str">
            <v>BS</v>
          </cell>
        </row>
        <row r="29">
          <cell r="A29" t="str">
            <v>长期股权投资</v>
          </cell>
          <cell r="B29" t="str">
            <v xml:space="preserve">    长期股权投资</v>
          </cell>
          <cell r="C29" t="str">
            <v>长期股权投资</v>
          </cell>
          <cell r="D29" t="str">
            <v>BS_H</v>
          </cell>
        </row>
        <row r="30">
          <cell r="A30" t="str">
            <v>长期股权投资减值准备</v>
          </cell>
          <cell r="B30" t="str">
            <v xml:space="preserve">    长期股权投资</v>
          </cell>
          <cell r="C30" t="str">
            <v>长期股权投资</v>
          </cell>
          <cell r="D30" t="str">
            <v>BS</v>
          </cell>
        </row>
        <row r="31">
          <cell r="A31" t="str">
            <v>长期投资减值准备</v>
          </cell>
          <cell r="B31" t="str">
            <v xml:space="preserve">    长期股权投资</v>
          </cell>
          <cell r="C31" t="str">
            <v>长期股权投资</v>
          </cell>
          <cell r="D31" t="str">
            <v>BS</v>
          </cell>
        </row>
        <row r="32">
          <cell r="A32" t="str">
            <v>长期应收款</v>
          </cell>
          <cell r="B32" t="str">
            <v xml:space="preserve">    长期应收款</v>
          </cell>
          <cell r="C32" t="str">
            <v>长期应收款</v>
          </cell>
          <cell r="D32" t="str">
            <v>BS</v>
          </cell>
        </row>
        <row r="33">
          <cell r="A33" t="str">
            <v>使用权资产</v>
          </cell>
          <cell r="B33" t="str">
            <v xml:space="preserve">    使用权资产</v>
          </cell>
          <cell r="C33" t="str">
            <v>使用权资产</v>
          </cell>
          <cell r="D33" t="str">
            <v>BS</v>
          </cell>
        </row>
        <row r="34">
          <cell r="A34" t="str">
            <v>使用权资产累计折旧</v>
          </cell>
          <cell r="B34" t="str">
            <v xml:space="preserve">    使用权资产</v>
          </cell>
          <cell r="C34" t="str">
            <v>使用权资产</v>
          </cell>
          <cell r="D34" t="str">
            <v>BS</v>
          </cell>
        </row>
        <row r="35">
          <cell r="A35" t="str">
            <v>固定资产</v>
          </cell>
          <cell r="B35" t="str">
            <v xml:space="preserve">    固定资产</v>
          </cell>
          <cell r="C35" t="str">
            <v>固定资产原价</v>
          </cell>
          <cell r="D35" t="str">
            <v>BS</v>
          </cell>
        </row>
        <row r="36">
          <cell r="A36" t="str">
            <v>累计折旧</v>
          </cell>
          <cell r="B36" t="str">
            <v xml:space="preserve">    固定资产</v>
          </cell>
          <cell r="C36" t="str">
            <v>减：累计折旧</v>
          </cell>
          <cell r="D36" t="str">
            <v>BS</v>
          </cell>
        </row>
        <row r="37">
          <cell r="A37" t="str">
            <v>固定资产减值准备</v>
          </cell>
          <cell r="B37" t="str">
            <v xml:space="preserve">    固定资产</v>
          </cell>
          <cell r="C37" t="str">
            <v>固定资产</v>
          </cell>
          <cell r="D37" t="str">
            <v>BS</v>
          </cell>
        </row>
        <row r="38">
          <cell r="A38" t="str">
            <v>在建工程</v>
          </cell>
          <cell r="B38" t="str">
            <v xml:space="preserve">    在建工程</v>
          </cell>
          <cell r="C38" t="str">
            <v>在建工程</v>
          </cell>
          <cell r="D38" t="str">
            <v>BS</v>
          </cell>
        </row>
        <row r="39">
          <cell r="A39" t="str">
            <v>工程物资</v>
          </cell>
          <cell r="B39" t="str">
            <v>工程物资</v>
          </cell>
          <cell r="C39" t="str">
            <v>工程物资</v>
          </cell>
          <cell r="D39" t="str">
            <v>BS</v>
          </cell>
        </row>
        <row r="40">
          <cell r="A40" t="str">
            <v>固定资产清理</v>
          </cell>
          <cell r="B40" t="str">
            <v>固定资产清理</v>
          </cell>
          <cell r="C40" t="str">
            <v>固定资产清理</v>
          </cell>
          <cell r="D40" t="str">
            <v>BS</v>
          </cell>
        </row>
        <row r="41">
          <cell r="A41" t="str">
            <v>无形资产</v>
          </cell>
          <cell r="B41" t="str">
            <v xml:space="preserve">    无形资产</v>
          </cell>
          <cell r="C41" t="str">
            <v>无形资产</v>
          </cell>
          <cell r="D41" t="str">
            <v>BS</v>
          </cell>
        </row>
        <row r="42">
          <cell r="A42" t="str">
            <v>累计摊销</v>
          </cell>
          <cell r="B42" t="str">
            <v xml:space="preserve">    无形资产</v>
          </cell>
          <cell r="C42" t="str">
            <v>无形资产</v>
          </cell>
          <cell r="D42" t="str">
            <v>BS</v>
          </cell>
        </row>
        <row r="43">
          <cell r="A43" t="str">
            <v>无形资产减值准备</v>
          </cell>
          <cell r="B43" t="str">
            <v xml:space="preserve">    无形资产</v>
          </cell>
          <cell r="C43" t="str">
            <v>无形资产</v>
          </cell>
          <cell r="D43" t="str">
            <v>BS</v>
          </cell>
        </row>
        <row r="44">
          <cell r="A44" t="str">
            <v>商誉</v>
          </cell>
          <cell r="B44" t="str">
            <v xml:space="preserve">    商誉</v>
          </cell>
          <cell r="C44" t="str">
            <v>商誉</v>
          </cell>
          <cell r="D44" t="str">
            <v>BS</v>
          </cell>
        </row>
        <row r="45">
          <cell r="A45" t="str">
            <v>长期待摊费用</v>
          </cell>
          <cell r="B45" t="str">
            <v xml:space="preserve">    长期待摊费用</v>
          </cell>
          <cell r="C45" t="str">
            <v>长期待摊费用</v>
          </cell>
          <cell r="D45" t="str">
            <v>BS</v>
          </cell>
        </row>
        <row r="46">
          <cell r="A46" t="str">
            <v>递延所得税资产</v>
          </cell>
          <cell r="B46" t="str">
            <v xml:space="preserve">    递延所得税资产</v>
          </cell>
          <cell r="C46" t="str">
            <v>递延所得税资产</v>
          </cell>
          <cell r="D46" t="str">
            <v>BS</v>
          </cell>
        </row>
        <row r="47">
          <cell r="A47" t="str">
            <v>短期借款</v>
          </cell>
          <cell r="B47" t="str">
            <v xml:space="preserve">    短期借款</v>
          </cell>
          <cell r="C47" t="str">
            <v>短期借款</v>
          </cell>
          <cell r="D47" t="str">
            <v>BS</v>
          </cell>
        </row>
        <row r="48">
          <cell r="A48" t="str">
            <v>应付票据</v>
          </cell>
          <cell r="B48" t="str">
            <v xml:space="preserve">    应付票据</v>
          </cell>
          <cell r="C48" t="str">
            <v>应付票据</v>
          </cell>
          <cell r="D48" t="str">
            <v>BS</v>
          </cell>
        </row>
        <row r="49">
          <cell r="A49" t="str">
            <v>应付账款</v>
          </cell>
          <cell r="B49" t="str">
            <v xml:space="preserve">    应付账款</v>
          </cell>
          <cell r="C49" t="str">
            <v>应付账款</v>
          </cell>
          <cell r="D49" t="str">
            <v>BS</v>
          </cell>
        </row>
        <row r="50">
          <cell r="A50" t="str">
            <v>预收账款</v>
          </cell>
          <cell r="B50" t="str">
            <v xml:space="preserve">    预收款项</v>
          </cell>
          <cell r="C50" t="str">
            <v>预收账款</v>
          </cell>
          <cell r="D50" t="str">
            <v>BS</v>
          </cell>
        </row>
        <row r="51">
          <cell r="A51" t="str">
            <v>应付职工薪酬</v>
          </cell>
          <cell r="B51" t="str">
            <v xml:space="preserve">    应付职工薪酬</v>
          </cell>
          <cell r="C51" t="str">
            <v>应付职工薪酬</v>
          </cell>
          <cell r="D51" t="str">
            <v>BS</v>
          </cell>
        </row>
        <row r="52">
          <cell r="A52" t="str">
            <v>应交税费</v>
          </cell>
          <cell r="B52" t="str">
            <v xml:space="preserve">    应交税费</v>
          </cell>
          <cell r="C52" t="str">
            <v>应交税费</v>
          </cell>
          <cell r="D52" t="str">
            <v>BS</v>
          </cell>
        </row>
        <row r="53">
          <cell r="A53" t="str">
            <v>应付利息</v>
          </cell>
          <cell r="B53" t="str">
            <v xml:space="preserve">    其他应付款</v>
          </cell>
          <cell r="C53" t="str">
            <v>应付利息</v>
          </cell>
          <cell r="D53" t="str">
            <v>BS</v>
          </cell>
        </row>
        <row r="54">
          <cell r="A54" t="str">
            <v>应付股利</v>
          </cell>
          <cell r="B54" t="str">
            <v xml:space="preserve">    其他应付款</v>
          </cell>
          <cell r="C54" t="str">
            <v>应付股利</v>
          </cell>
          <cell r="D54" t="str">
            <v>BS</v>
          </cell>
        </row>
        <row r="55">
          <cell r="A55" t="str">
            <v>其他应付款</v>
          </cell>
          <cell r="B55" t="str">
            <v xml:space="preserve">    其他应付款</v>
          </cell>
          <cell r="C55" t="str">
            <v>其他应付款</v>
          </cell>
          <cell r="D55" t="str">
            <v>BS</v>
          </cell>
        </row>
        <row r="56">
          <cell r="A56" t="str">
            <v>其他应付款（工会经费）</v>
          </cell>
          <cell r="B56" t="str">
            <v xml:space="preserve">    其他应付款</v>
          </cell>
          <cell r="C56" t="str">
            <v>应付职工薪酬</v>
          </cell>
          <cell r="D56" t="str">
            <v>BS</v>
          </cell>
        </row>
        <row r="57">
          <cell r="A57" t="str">
            <v>递延收益</v>
          </cell>
          <cell r="C57" t="str">
            <v>递延收益-非流动</v>
          </cell>
          <cell r="D57" t="str">
            <v>BS</v>
          </cell>
        </row>
        <row r="58">
          <cell r="A58" t="str">
            <v>租赁负债</v>
          </cell>
          <cell r="B58" t="str">
            <v xml:space="preserve">    租赁负债</v>
          </cell>
          <cell r="C58" t="str">
            <v>租赁负债</v>
          </cell>
          <cell r="D58" t="str">
            <v>BS</v>
          </cell>
        </row>
        <row r="59">
          <cell r="A59" t="str">
            <v>长期借款</v>
          </cell>
          <cell r="B59" t="str">
            <v xml:space="preserve">    长期借款</v>
          </cell>
          <cell r="C59" t="str">
            <v>长期借款</v>
          </cell>
          <cell r="D59" t="str">
            <v>BS</v>
          </cell>
        </row>
        <row r="60">
          <cell r="A60" t="str">
            <v>长期应付款</v>
          </cell>
          <cell r="B60" t="str">
            <v xml:space="preserve">    长期应付款</v>
          </cell>
          <cell r="C60" t="str">
            <v>长期应付款</v>
          </cell>
          <cell r="D60" t="str">
            <v>BS</v>
          </cell>
        </row>
        <row r="61">
          <cell r="A61" t="str">
            <v>预计负债</v>
          </cell>
          <cell r="B61" t="str">
            <v xml:space="preserve">    预计负债</v>
          </cell>
          <cell r="C61" t="str">
            <v>预计负债</v>
          </cell>
          <cell r="D61" t="str">
            <v>BS</v>
          </cell>
        </row>
        <row r="62">
          <cell r="A62" t="str">
            <v>递延所得税负债</v>
          </cell>
          <cell r="B62" t="str">
            <v xml:space="preserve">    递延所得税负债</v>
          </cell>
          <cell r="C62" t="str">
            <v>递延所得税负债</v>
          </cell>
          <cell r="D62" t="str">
            <v>BS</v>
          </cell>
        </row>
        <row r="63">
          <cell r="A63" t="str">
            <v>实收资本</v>
          </cell>
          <cell r="B63" t="str">
            <v xml:space="preserve">    实收资本(或股本)</v>
          </cell>
          <cell r="C63" t="str">
            <v>实收资本</v>
          </cell>
          <cell r="D63" t="str">
            <v>PV</v>
          </cell>
        </row>
        <row r="64">
          <cell r="A64" t="str">
            <v>资本公积</v>
          </cell>
          <cell r="B64" t="str">
            <v xml:space="preserve">    资本公积</v>
          </cell>
          <cell r="C64" t="str">
            <v>资本公积</v>
          </cell>
          <cell r="D64" t="str">
            <v>PV</v>
          </cell>
        </row>
        <row r="65">
          <cell r="A65" t="str">
            <v>盈余公积</v>
          </cell>
          <cell r="B65" t="str">
            <v xml:space="preserve">    盈余公积</v>
          </cell>
          <cell r="C65" t="str">
            <v>盈余公积</v>
          </cell>
          <cell r="D65" t="str">
            <v>PV</v>
          </cell>
        </row>
        <row r="66">
          <cell r="A66" t="str">
            <v>利润分配</v>
          </cell>
          <cell r="B66" t="str">
            <v xml:space="preserve">    未分配利润</v>
          </cell>
          <cell r="C66" t="str">
            <v>未分配利润</v>
          </cell>
          <cell r="D66" t="str">
            <v>PV</v>
          </cell>
        </row>
        <row r="67">
          <cell r="A67" t="str">
            <v>库存股</v>
          </cell>
          <cell r="B67" t="str">
            <v xml:space="preserve">       减:库存股</v>
          </cell>
          <cell r="C67" t="str">
            <v>减：库存股</v>
          </cell>
          <cell r="D67" t="str">
            <v>PV</v>
          </cell>
        </row>
        <row r="68">
          <cell r="A68" t="str">
            <v>其他综合收益</v>
          </cell>
          <cell r="B68" t="str">
            <v xml:space="preserve">    其他综合收益</v>
          </cell>
          <cell r="C68" t="str">
            <v>其他综合收益</v>
          </cell>
          <cell r="D68" t="str">
            <v>PV</v>
          </cell>
        </row>
        <row r="69">
          <cell r="A69" t="str">
            <v>生产成本</v>
          </cell>
          <cell r="B69" t="str">
            <v xml:space="preserve">    存货</v>
          </cell>
          <cell r="C69" t="str">
            <v>存货</v>
          </cell>
          <cell r="D69" t="str">
            <v>BS</v>
          </cell>
        </row>
        <row r="70">
          <cell r="A70" t="str">
            <v>主营业务收入</v>
          </cell>
          <cell r="B70" t="str">
            <v>一、营业收入</v>
          </cell>
          <cell r="C70" t="str">
            <v>主营业务收入</v>
          </cell>
          <cell r="D70" t="str">
            <v>PL</v>
          </cell>
        </row>
        <row r="71">
          <cell r="A71" t="str">
            <v>利息收入</v>
          </cell>
          <cell r="B71" t="str">
            <v xml:space="preserve">        财务费用</v>
          </cell>
          <cell r="C71" t="str">
            <v>财务费用</v>
          </cell>
          <cell r="D71" t="str">
            <v>PL</v>
          </cell>
        </row>
        <row r="72">
          <cell r="A72" t="str">
            <v>其他业务收入</v>
          </cell>
          <cell r="B72" t="str">
            <v>一、营业收入</v>
          </cell>
          <cell r="C72" t="str">
            <v>其他业务收入</v>
          </cell>
          <cell r="D72" t="str">
            <v>PL</v>
          </cell>
        </row>
        <row r="73">
          <cell r="A73" t="str">
            <v>汇兑损益</v>
          </cell>
          <cell r="B73" t="str">
            <v xml:space="preserve">        财务费用</v>
          </cell>
          <cell r="C73" t="str">
            <v>财务费用</v>
          </cell>
          <cell r="D73" t="str">
            <v>PL</v>
          </cell>
        </row>
        <row r="74">
          <cell r="A74" t="str">
            <v>公允价值变动损益</v>
          </cell>
          <cell r="B74" t="str">
            <v xml:space="preserve">   公允价值变动收益（损失以“－”号填列）</v>
          </cell>
          <cell r="C74" t="str">
            <v>公允价值变动收益</v>
          </cell>
          <cell r="D74" t="str">
            <v>PL</v>
          </cell>
        </row>
        <row r="75">
          <cell r="A75" t="str">
            <v>投资收益</v>
          </cell>
          <cell r="B75" t="str">
            <v xml:space="preserve">         投资收益（损失以“－”号填列）</v>
          </cell>
          <cell r="C75" t="str">
            <v>投资收益</v>
          </cell>
          <cell r="D75" t="str">
            <v>PL</v>
          </cell>
        </row>
        <row r="76">
          <cell r="A76" t="str">
            <v>营业外收入</v>
          </cell>
          <cell r="B76" t="str">
            <v xml:space="preserve">    加: 营业外收入</v>
          </cell>
          <cell r="C76" t="str">
            <v>加：营业外收入</v>
          </cell>
          <cell r="D76" t="str">
            <v>PL</v>
          </cell>
        </row>
        <row r="77">
          <cell r="A77" t="str">
            <v>主营业务成本</v>
          </cell>
          <cell r="B77" t="str">
            <v xml:space="preserve">    减：营业成本</v>
          </cell>
          <cell r="C77" t="str">
            <v>其中：主营业务成本</v>
          </cell>
          <cell r="D77" t="str">
            <v>PL</v>
          </cell>
        </row>
        <row r="78">
          <cell r="A78" t="str">
            <v>其他业务成本</v>
          </cell>
          <cell r="B78" t="str">
            <v xml:space="preserve">    减：营业成本</v>
          </cell>
          <cell r="C78" t="str">
            <v>其他业务支出</v>
          </cell>
          <cell r="D78" t="str">
            <v>PL</v>
          </cell>
        </row>
        <row r="79">
          <cell r="A79" t="str">
            <v>营业税金及附加</v>
          </cell>
          <cell r="B79" t="str">
            <v xml:space="preserve">        税金及附加</v>
          </cell>
          <cell r="C79" t="str">
            <v>营业税金及附加</v>
          </cell>
          <cell r="D79" t="str">
            <v>PL</v>
          </cell>
        </row>
        <row r="80">
          <cell r="A80" t="str">
            <v>利息支出</v>
          </cell>
          <cell r="B80" t="str">
            <v xml:space="preserve">        财务费用</v>
          </cell>
          <cell r="C80" t="str">
            <v>财务费用</v>
          </cell>
          <cell r="D80" t="str">
            <v>PL</v>
          </cell>
        </row>
        <row r="81">
          <cell r="A81" t="str">
            <v>销售费用</v>
          </cell>
          <cell r="B81" t="str">
            <v xml:space="preserve">        销售费用</v>
          </cell>
          <cell r="C81" t="str">
            <v>营业费用</v>
          </cell>
          <cell r="D81" t="str">
            <v>PL</v>
          </cell>
        </row>
        <row r="82">
          <cell r="A82" t="str">
            <v>管理费用</v>
          </cell>
          <cell r="B82" t="str">
            <v xml:space="preserve">        管理费用</v>
          </cell>
          <cell r="C82" t="str">
            <v>管理费用</v>
          </cell>
          <cell r="D82" t="str">
            <v>PL</v>
          </cell>
        </row>
        <row r="83">
          <cell r="A83" t="str">
            <v>研发费用</v>
          </cell>
          <cell r="B83" t="str">
            <v xml:space="preserve">        研发费用</v>
          </cell>
          <cell r="C83" t="str">
            <v>研发费用</v>
          </cell>
          <cell r="D83" t="str">
            <v>PL</v>
          </cell>
        </row>
        <row r="84">
          <cell r="A84" t="str">
            <v>财务费用</v>
          </cell>
          <cell r="B84" t="str">
            <v xml:space="preserve">        财务费用</v>
          </cell>
          <cell r="C84" t="str">
            <v>财务费用</v>
          </cell>
          <cell r="D84" t="str">
            <v>PL</v>
          </cell>
        </row>
        <row r="85">
          <cell r="A85" t="str">
            <v>信用减值损失</v>
          </cell>
          <cell r="B85" t="str">
            <v xml:space="preserve">   信用减值损失（损失以“－”号填列）</v>
          </cell>
          <cell r="C85" t="str">
            <v>信用减值损失</v>
          </cell>
          <cell r="D85" t="str">
            <v>PL</v>
          </cell>
        </row>
        <row r="86">
          <cell r="A86" t="str">
            <v>资产减值损失</v>
          </cell>
          <cell r="B86" t="str">
            <v xml:space="preserve">   资产减值损失（损失以“－”号填列）</v>
          </cell>
          <cell r="C86" t="str">
            <v>资产减值损失</v>
          </cell>
          <cell r="D86" t="str">
            <v>PL</v>
          </cell>
        </row>
        <row r="87">
          <cell r="A87" t="str">
            <v>营业外支出</v>
          </cell>
          <cell r="B87" t="str">
            <v xml:space="preserve">    减：营业外支出</v>
          </cell>
          <cell r="C87" t="str">
            <v>减：营业外支出</v>
          </cell>
          <cell r="D87" t="str">
            <v>PL</v>
          </cell>
        </row>
        <row r="88">
          <cell r="A88" t="str">
            <v>所得税费用</v>
          </cell>
          <cell r="B88" t="str">
            <v xml:space="preserve">    减：所得税费用</v>
          </cell>
          <cell r="C88" t="str">
            <v>减：所得税</v>
          </cell>
          <cell r="D88" t="str">
            <v>PL</v>
          </cell>
        </row>
        <row r="90">
          <cell r="A90" t="str">
            <v>重复明细</v>
          </cell>
          <cell r="D90" t="str">
            <v>BS</v>
          </cell>
        </row>
        <row r="91">
          <cell r="A91" t="str">
            <v>本年利润</v>
          </cell>
          <cell r="B91" t="str">
            <v xml:space="preserve">    未分配利润</v>
          </cell>
          <cell r="C91" t="str">
            <v>未分配利润</v>
          </cell>
          <cell r="D91" t="str">
            <v>PL</v>
          </cell>
        </row>
        <row r="92">
          <cell r="A92" t="str">
            <v>本年利润抵消明细</v>
          </cell>
          <cell r="B92" t="str">
            <v>本年利润抵消明细</v>
          </cell>
          <cell r="C92" t="str">
            <v>本年利润抵消明细</v>
          </cell>
          <cell r="D92" t="str">
            <v>PL</v>
          </cell>
        </row>
        <row r="93">
          <cell r="A93" t="str">
            <v>外币报表折算差额</v>
          </cell>
          <cell r="B93" t="str">
            <v>外币报表折算</v>
          </cell>
          <cell r="C93" t="str">
            <v>外币报表折算</v>
          </cell>
          <cell r="D93" t="str">
            <v>CV</v>
          </cell>
        </row>
        <row r="94">
          <cell r="A94" t="str">
            <v xml:space="preserve">       加：其他收益</v>
          </cell>
          <cell r="B94" t="str">
            <v xml:space="preserve">       加：其他收益</v>
          </cell>
          <cell r="C94" t="str">
            <v>其他收益</v>
          </cell>
          <cell r="D94" t="str">
            <v>PL</v>
          </cell>
        </row>
        <row r="95">
          <cell r="A95" t="str">
            <v xml:space="preserve">   资产处置收益（损失以“－”号填列）</v>
          </cell>
          <cell r="B95" t="str">
            <v xml:space="preserve">   资产处置收益（损失以“－”号填列）</v>
          </cell>
          <cell r="C95" t="str">
            <v>资产处置收益</v>
          </cell>
          <cell r="D95" t="str">
            <v>PL</v>
          </cell>
        </row>
        <row r="96">
          <cell r="A96" t="str">
            <v>代扣代缴特殊逻辑</v>
          </cell>
          <cell r="B96" t="str">
            <v xml:space="preserve">    其他应收款</v>
          </cell>
          <cell r="C96" t="str">
            <v>其他应收款</v>
          </cell>
          <cell r="D96" t="str">
            <v>BS</v>
          </cell>
        </row>
        <row r="97">
          <cell r="A97" t="str">
            <v>制造费用</v>
          </cell>
          <cell r="B97" t="str">
            <v xml:space="preserve">    存货</v>
          </cell>
          <cell r="C97" t="str">
            <v>存货</v>
          </cell>
          <cell r="D97" t="str">
            <v>BS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27"/>
  <sheetViews>
    <sheetView topLeftCell="A88" workbookViewId="0">
      <selection activeCell="A121" sqref="A121"/>
    </sheetView>
  </sheetViews>
  <sheetFormatPr defaultRowHeight="14.25"/>
  <cols>
    <col min="1" max="1" width="51.5" bestFit="1" customWidth="1"/>
    <col min="2" max="2" width="14.625" bestFit="1" customWidth="1"/>
    <col min="3" max="3" width="43" customWidth="1"/>
    <col min="4" max="5" width="11" bestFit="1" customWidth="1"/>
  </cols>
  <sheetData>
    <row r="1" spans="1:44">
      <c r="A1" t="s">
        <v>12</v>
      </c>
      <c r="B1" t="s">
        <v>13</v>
      </c>
      <c r="C1" t="s">
        <v>150</v>
      </c>
      <c r="D1" t="s">
        <v>18</v>
      </c>
      <c r="E1" t="s">
        <v>10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37</v>
      </c>
      <c r="AP1" t="s">
        <v>27</v>
      </c>
      <c r="AQ1" t="s">
        <v>28</v>
      </c>
      <c r="AR1" t="s">
        <v>29</v>
      </c>
    </row>
    <row r="2" spans="1:44">
      <c r="A2" t="s">
        <v>68</v>
      </c>
      <c r="B2" t="str">
        <f t="shared" ref="B2:B55" si="0">LEFT(A2,E2-1)&amp;F2</f>
        <v>123101/借</v>
      </c>
      <c r="C2" t="s">
        <v>69</v>
      </c>
      <c r="E2">
        <f>FIND("\",A2)</f>
        <v>7</v>
      </c>
      <c r="F2" t="s">
        <v>71</v>
      </c>
    </row>
    <row r="3" spans="1:44">
      <c r="A3" t="s">
        <v>68</v>
      </c>
      <c r="B3" t="str">
        <f t="shared" si="0"/>
        <v>123101/贷</v>
      </c>
      <c r="C3" t="s">
        <v>69</v>
      </c>
      <c r="E3">
        <f>FIND("\",A3)</f>
        <v>7</v>
      </c>
      <c r="F3" t="s">
        <v>72</v>
      </c>
    </row>
    <row r="4" spans="1:44">
      <c r="A4" t="s">
        <v>0</v>
      </c>
      <c r="B4" t="str">
        <f t="shared" si="0"/>
        <v>123102/借</v>
      </c>
      <c r="C4" t="s">
        <v>1</v>
      </c>
      <c r="E4">
        <f t="shared" ref="E4:E54" si="1">FIND("\",A4)</f>
        <v>7</v>
      </c>
      <c r="F4" t="s">
        <v>71</v>
      </c>
      <c r="G4" t="s">
        <v>11</v>
      </c>
      <c r="U4" t="e">
        <f>VLOOKUP($A4,[1]Basic!$A:$B,2,0)</f>
        <v>#N/A</v>
      </c>
      <c r="V4" t="str">
        <f t="shared" ref="V4:V125" si="2">TRIM($B4)</f>
        <v>123102/借</v>
      </c>
      <c r="W4" t="str">
        <f t="shared" ref="W4:W125" si="3">_xlfn.IFNA(AE4,AH4)</f>
        <v>其他应收款坏账准备</v>
      </c>
      <c r="X4" t="str">
        <f>VLOOKUP(W4,[2]科目!$A:$C,2,0)</f>
        <v xml:space="preserve">    其他应收款</v>
      </c>
      <c r="Y4" t="str">
        <f>VLOOKUP(W4,[2]科目!$A:$C,3,0)</f>
        <v>减：其他应收款坏账准备</v>
      </c>
      <c r="Z4" t="e">
        <f t="shared" ref="Z4:Z125" si="4">U4&amp;"\"&amp;$C4</f>
        <v>#N/A</v>
      </c>
      <c r="AA4">
        <f t="shared" ref="AA4:AA125" si="5">IF($P4="借",$R4,-$R4)</f>
        <v>0</v>
      </c>
      <c r="AB4">
        <f t="shared" ref="AB4:AB125" si="6">_xlfn.IFNA(IF(AE4="重复明细",0,AO4),AO4)</f>
        <v>0</v>
      </c>
      <c r="AE4" t="str">
        <f>VLOOKUP(V4,科目!$B:$C,2,0)</f>
        <v>其他应收款坏账准备</v>
      </c>
      <c r="AF4" t="e">
        <f t="shared" ref="AF4:AF125" si="7">FIND("\",$C4)</f>
        <v>#VALUE!</v>
      </c>
      <c r="AG4">
        <f t="shared" ref="AG4:AG125" si="8">IFERROR(FIND("\",$C4,AF4+1),1000)</f>
        <v>1000</v>
      </c>
      <c r="AH4" t="e">
        <f t="shared" ref="AH4:AH125" si="9">MID($C4,AF4+1,AG4-AF4-1)</f>
        <v>#VALUE!</v>
      </c>
      <c r="AI4" t="e">
        <f>VLOOKUP(U4,[1]Basic!$B:$C,2,0)</f>
        <v>#N/A</v>
      </c>
      <c r="AJ4" t="str">
        <f>VLOOKUP(W4,[2]科目!$A:$D,4,0)</f>
        <v>BS</v>
      </c>
      <c r="AK4" t="e">
        <f t="shared" ref="AK4:AK125" si="10">AI4&amp;"/"&amp;AJ4</f>
        <v>#N/A</v>
      </c>
      <c r="AL4" t="e">
        <f>VLOOKUP(AK4,[1]FX!$F:$G,2,0)</f>
        <v>#N/A</v>
      </c>
      <c r="AM4" t="e">
        <f t="shared" ref="AM4:AM125" si="11">ROUND(AA4*AL4,2)</f>
        <v>#N/A</v>
      </c>
      <c r="AN4" t="e">
        <f>VLOOKUP(Z4,[1]History!$A:$B,2,0)</f>
        <v>#N/A</v>
      </c>
      <c r="AO4">
        <f t="shared" ref="AO4:AO125" si="12">IFERROR(_xlfn.IFNA(AM4,AN4),0)</f>
        <v>0</v>
      </c>
      <c r="AP4" t="e">
        <f t="shared" ref="AP4:AP125" si="13">FIND("]",AO4)</f>
        <v>#VALUE!</v>
      </c>
      <c r="AQ4" t="e">
        <f t="shared" ref="AQ4:AQ125" si="14">FIND("#",AO4)</f>
        <v>#VALUE!</v>
      </c>
      <c r="AR4" t="e">
        <f t="shared" ref="AR4:AR125" si="15">FIND("#",AO4,AQ4+1)</f>
        <v>#VALUE!</v>
      </c>
    </row>
    <row r="5" spans="1:44">
      <c r="A5" t="s">
        <v>0</v>
      </c>
      <c r="B5" t="str">
        <f t="shared" si="0"/>
        <v>123102/贷</v>
      </c>
      <c r="C5" t="s">
        <v>1</v>
      </c>
      <c r="E5">
        <f t="shared" ref="E5" si="16">FIND("\",A5)</f>
        <v>7</v>
      </c>
      <c r="F5" t="s">
        <v>72</v>
      </c>
    </row>
    <row r="6" spans="1:44">
      <c r="B6" s="2" t="s">
        <v>101</v>
      </c>
      <c r="C6" s="2" t="s">
        <v>102</v>
      </c>
      <c r="G6" t="s">
        <v>115</v>
      </c>
    </row>
    <row r="7" spans="1:44">
      <c r="B7" s="2" t="s">
        <v>113</v>
      </c>
      <c r="C7" s="2" t="s">
        <v>114</v>
      </c>
      <c r="G7" t="s">
        <v>115</v>
      </c>
    </row>
    <row r="8" spans="1:44">
      <c r="B8" s="2" t="s">
        <v>119</v>
      </c>
      <c r="C8" s="2" t="s">
        <v>26</v>
      </c>
      <c r="G8" t="s">
        <v>115</v>
      </c>
    </row>
    <row r="9" spans="1:44">
      <c r="B9" s="2" t="s">
        <v>106</v>
      </c>
      <c r="C9" s="2" t="s">
        <v>108</v>
      </c>
      <c r="G9" t="s">
        <v>115</v>
      </c>
    </row>
    <row r="11" spans="1:44">
      <c r="B11" s="2" t="s">
        <v>116</v>
      </c>
      <c r="C11" s="2" t="s">
        <v>25</v>
      </c>
      <c r="G11" t="s">
        <v>115</v>
      </c>
    </row>
    <row r="12" spans="1:44">
      <c r="B12" s="2" t="s">
        <v>117</v>
      </c>
      <c r="C12" s="2" t="s">
        <v>25</v>
      </c>
      <c r="G12" t="s">
        <v>115</v>
      </c>
    </row>
    <row r="13" spans="1:44" s="3" customFormat="1"/>
    <row r="14" spans="1:44" s="3" customFormat="1">
      <c r="A14" s="3" t="s">
        <v>151</v>
      </c>
      <c r="B14" t="str">
        <f t="shared" ref="B14" si="17">LEFT(A14,E14-1)&amp;F14</f>
        <v>224106/贷</v>
      </c>
      <c r="C14" t="s">
        <v>152</v>
      </c>
      <c r="D14"/>
      <c r="E14">
        <f t="shared" ref="E14" si="18">FIND("\",A14)</f>
        <v>7</v>
      </c>
      <c r="F14" t="s">
        <v>72</v>
      </c>
    </row>
    <row r="15" spans="1:44" s="3" customFormat="1">
      <c r="A15" s="3" t="s">
        <v>151</v>
      </c>
      <c r="B15" t="str">
        <f t="shared" ref="B15" si="19">LEFT(A15,E15-1)&amp;F15</f>
        <v>224106/借</v>
      </c>
      <c r="C15" t="s">
        <v>152</v>
      </c>
      <c r="D15"/>
      <c r="E15">
        <f t="shared" ref="E15" si="20">FIND("\",A15)</f>
        <v>7</v>
      </c>
      <c r="F15" t="s">
        <v>71</v>
      </c>
    </row>
    <row r="16" spans="1:44" s="3" customFormat="1"/>
    <row r="17" spans="1:44">
      <c r="A17" t="s">
        <v>61</v>
      </c>
      <c r="B17" t="str">
        <f t="shared" si="0"/>
        <v>53010200/借</v>
      </c>
      <c r="C17" t="s">
        <v>9</v>
      </c>
      <c r="E17">
        <f t="shared" ref="E17" si="21">FIND("\",A17)</f>
        <v>9</v>
      </c>
      <c r="F17" t="s">
        <v>71</v>
      </c>
    </row>
    <row r="18" spans="1:44">
      <c r="A18" t="s">
        <v>61</v>
      </c>
      <c r="B18" t="str">
        <f t="shared" si="0"/>
        <v>53010200/贷</v>
      </c>
      <c r="C18" t="s">
        <v>9</v>
      </c>
      <c r="E18">
        <f t="shared" ref="E18" si="22">FIND("\",A18)</f>
        <v>9</v>
      </c>
      <c r="F18" t="s">
        <v>72</v>
      </c>
    </row>
    <row r="19" spans="1:44">
      <c r="A19" t="s">
        <v>2</v>
      </c>
      <c r="B19" t="str">
        <f t="shared" si="0"/>
        <v>600100/借</v>
      </c>
      <c r="C19" t="s">
        <v>9</v>
      </c>
      <c r="E19">
        <f t="shared" si="1"/>
        <v>7</v>
      </c>
      <c r="F19" t="s">
        <v>71</v>
      </c>
      <c r="U19" t="e">
        <f>VLOOKUP($A19,[1]Basic!$A:$B,2,0)</f>
        <v>#N/A</v>
      </c>
      <c r="V19" t="str">
        <f t="shared" si="2"/>
        <v>600100/借</v>
      </c>
      <c r="W19" t="str">
        <f t="shared" si="3"/>
        <v>本年利润抵消明细</v>
      </c>
      <c r="X19" t="str">
        <f>VLOOKUP(W19,[2]科目!$A:$C,2,0)</f>
        <v>本年利润抵消明细</v>
      </c>
      <c r="Y19" t="str">
        <f>VLOOKUP(W19,[2]科目!$A:$C,3,0)</f>
        <v>本年利润抵消明细</v>
      </c>
      <c r="Z19" t="e">
        <f t="shared" si="4"/>
        <v>#N/A</v>
      </c>
      <c r="AA19">
        <f t="shared" si="5"/>
        <v>0</v>
      </c>
      <c r="AB19">
        <f t="shared" si="6"/>
        <v>0</v>
      </c>
      <c r="AE19" t="str">
        <f>VLOOKUP(V19,科目!$B:$C,2,0)</f>
        <v>本年利润抵消明细</v>
      </c>
      <c r="AF19" t="e">
        <f t="shared" si="7"/>
        <v>#VALUE!</v>
      </c>
      <c r="AG19">
        <f t="shared" si="8"/>
        <v>1000</v>
      </c>
      <c r="AH19" t="e">
        <f t="shared" si="9"/>
        <v>#VALUE!</v>
      </c>
      <c r="AI19" t="e">
        <f>VLOOKUP(U19,[1]Basic!$B:$C,2,0)</f>
        <v>#N/A</v>
      </c>
      <c r="AJ19" t="str">
        <f>VLOOKUP(W19,[2]科目!$A:$D,4,0)</f>
        <v>PL</v>
      </c>
      <c r="AK19" t="e">
        <f t="shared" si="10"/>
        <v>#N/A</v>
      </c>
      <c r="AL19" t="e">
        <f>VLOOKUP(AK19,[1]FX!$F:$G,2,0)</f>
        <v>#N/A</v>
      </c>
      <c r="AM19" t="e">
        <f t="shared" si="11"/>
        <v>#N/A</v>
      </c>
      <c r="AN19" t="e">
        <f>VLOOKUP(Z19,[1]History!$A:$B,2,0)</f>
        <v>#N/A</v>
      </c>
      <c r="AO19">
        <f t="shared" si="12"/>
        <v>0</v>
      </c>
      <c r="AP19" t="e">
        <f t="shared" si="13"/>
        <v>#VALUE!</v>
      </c>
      <c r="AQ19" t="e">
        <f t="shared" si="14"/>
        <v>#VALUE!</v>
      </c>
      <c r="AR19" t="e">
        <f t="shared" si="15"/>
        <v>#VALUE!</v>
      </c>
    </row>
    <row r="20" spans="1:44">
      <c r="A20" t="s">
        <v>2</v>
      </c>
      <c r="B20" t="str">
        <f t="shared" si="0"/>
        <v>600100/贷</v>
      </c>
      <c r="C20" t="s">
        <v>9</v>
      </c>
      <c r="E20">
        <f t="shared" ref="E20" si="23">FIND("\",A20)</f>
        <v>7</v>
      </c>
      <c r="F20" t="s">
        <v>72</v>
      </c>
    </row>
    <row r="21" spans="1:44">
      <c r="A21" t="s">
        <v>48</v>
      </c>
      <c r="B21" t="str">
        <f t="shared" si="0"/>
        <v>605100/借</v>
      </c>
      <c r="C21" t="s">
        <v>9</v>
      </c>
      <c r="E21">
        <f t="shared" si="1"/>
        <v>7</v>
      </c>
      <c r="F21" t="s">
        <v>71</v>
      </c>
      <c r="U21" t="e">
        <f>VLOOKUP($A21,[1]Basic!$A:$B,2,0)</f>
        <v>#N/A</v>
      </c>
      <c r="V21" t="str">
        <f t="shared" si="2"/>
        <v>605100/借</v>
      </c>
      <c r="W21" t="str">
        <f t="shared" si="3"/>
        <v>本年利润抵消明细</v>
      </c>
      <c r="X21" t="str">
        <f>VLOOKUP(W21,[2]科目!$A:$C,2,0)</f>
        <v>本年利润抵消明细</v>
      </c>
      <c r="Y21" t="str">
        <f>VLOOKUP(W21,[2]科目!$A:$C,3,0)</f>
        <v>本年利润抵消明细</v>
      </c>
      <c r="Z21" t="e">
        <f t="shared" si="4"/>
        <v>#N/A</v>
      </c>
      <c r="AA21">
        <f t="shared" si="5"/>
        <v>0</v>
      </c>
      <c r="AB21">
        <f t="shared" si="6"/>
        <v>0</v>
      </c>
      <c r="AE21" t="str">
        <f>VLOOKUP(V21,科目!$B:$C,2,0)</f>
        <v>本年利润抵消明细</v>
      </c>
      <c r="AF21" t="e">
        <f t="shared" si="7"/>
        <v>#VALUE!</v>
      </c>
      <c r="AG21">
        <f t="shared" si="8"/>
        <v>1000</v>
      </c>
      <c r="AH21" t="e">
        <f t="shared" si="9"/>
        <v>#VALUE!</v>
      </c>
      <c r="AI21" t="e">
        <f>VLOOKUP(U21,[1]Basic!$B:$C,2,0)</f>
        <v>#N/A</v>
      </c>
      <c r="AJ21" t="str">
        <f>VLOOKUP(W21,[2]科目!$A:$D,4,0)</f>
        <v>PL</v>
      </c>
      <c r="AK21" t="e">
        <f t="shared" si="10"/>
        <v>#N/A</v>
      </c>
      <c r="AL21" t="e">
        <f>VLOOKUP(AK21,[1]FX!$F:$G,2,0)</f>
        <v>#N/A</v>
      </c>
      <c r="AM21" t="e">
        <f t="shared" si="11"/>
        <v>#N/A</v>
      </c>
      <c r="AN21" t="e">
        <f>VLOOKUP(Z21,[1]History!$A:$B,2,0)</f>
        <v>#N/A</v>
      </c>
      <c r="AO21">
        <f t="shared" si="12"/>
        <v>0</v>
      </c>
      <c r="AP21" t="e">
        <f t="shared" si="13"/>
        <v>#VALUE!</v>
      </c>
      <c r="AQ21" t="e">
        <f t="shared" si="14"/>
        <v>#VALUE!</v>
      </c>
      <c r="AR21" t="e">
        <f t="shared" si="15"/>
        <v>#VALUE!</v>
      </c>
    </row>
    <row r="22" spans="1:44">
      <c r="A22" t="s">
        <v>48</v>
      </c>
      <c r="B22" t="str">
        <f t="shared" si="0"/>
        <v>605100/贷</v>
      </c>
      <c r="C22" t="s">
        <v>9</v>
      </c>
      <c r="E22">
        <f t="shared" ref="E22" si="24">FIND("\",A22)</f>
        <v>7</v>
      </c>
      <c r="F22" t="s">
        <v>72</v>
      </c>
    </row>
    <row r="23" spans="1:44">
      <c r="A23" t="s">
        <v>3</v>
      </c>
      <c r="B23" t="str">
        <f t="shared" si="0"/>
        <v>611100/借</v>
      </c>
      <c r="C23" t="s">
        <v>9</v>
      </c>
      <c r="E23">
        <f t="shared" si="1"/>
        <v>7</v>
      </c>
      <c r="F23" t="s">
        <v>71</v>
      </c>
      <c r="U23" t="e">
        <f>VLOOKUP($A23,[1]Basic!$A:$B,2,0)</f>
        <v>#N/A</v>
      </c>
      <c r="V23" t="str">
        <f t="shared" si="2"/>
        <v>611100/借</v>
      </c>
      <c r="W23" t="str">
        <f t="shared" si="3"/>
        <v>本年利润抵消明细</v>
      </c>
      <c r="X23" t="str">
        <f>VLOOKUP(W23,[2]科目!$A:$C,2,0)</f>
        <v>本年利润抵消明细</v>
      </c>
      <c r="Y23" t="str">
        <f>VLOOKUP(W23,[2]科目!$A:$C,3,0)</f>
        <v>本年利润抵消明细</v>
      </c>
      <c r="Z23" t="e">
        <f t="shared" si="4"/>
        <v>#N/A</v>
      </c>
      <c r="AA23">
        <f t="shared" si="5"/>
        <v>0</v>
      </c>
      <c r="AB23">
        <f t="shared" si="6"/>
        <v>0</v>
      </c>
      <c r="AE23" t="str">
        <f>VLOOKUP(V23,科目!$B:$C,2,0)</f>
        <v>本年利润抵消明细</v>
      </c>
      <c r="AF23" t="e">
        <f t="shared" si="7"/>
        <v>#VALUE!</v>
      </c>
      <c r="AG23">
        <f t="shared" si="8"/>
        <v>1000</v>
      </c>
      <c r="AH23" t="e">
        <f t="shared" si="9"/>
        <v>#VALUE!</v>
      </c>
      <c r="AI23" t="e">
        <f>VLOOKUP(U23,[1]Basic!$B:$C,2,0)</f>
        <v>#N/A</v>
      </c>
      <c r="AJ23" t="str">
        <f>VLOOKUP(W23,[2]科目!$A:$D,4,0)</f>
        <v>PL</v>
      </c>
      <c r="AK23" t="e">
        <f t="shared" si="10"/>
        <v>#N/A</v>
      </c>
      <c r="AL23" t="e">
        <f>VLOOKUP(AK23,[1]FX!$F:$G,2,0)</f>
        <v>#N/A</v>
      </c>
      <c r="AM23" t="e">
        <f t="shared" si="11"/>
        <v>#N/A</v>
      </c>
      <c r="AN23" t="e">
        <f>VLOOKUP(Z23,[1]History!$A:$B,2,0)</f>
        <v>#N/A</v>
      </c>
      <c r="AO23">
        <f t="shared" si="12"/>
        <v>0</v>
      </c>
      <c r="AP23" t="e">
        <f t="shared" si="13"/>
        <v>#VALUE!</v>
      </c>
      <c r="AQ23" t="e">
        <f t="shared" si="14"/>
        <v>#VALUE!</v>
      </c>
      <c r="AR23" t="e">
        <f t="shared" si="15"/>
        <v>#VALUE!</v>
      </c>
    </row>
    <row r="24" spans="1:44">
      <c r="A24" t="s">
        <v>3</v>
      </c>
      <c r="B24" t="str">
        <f t="shared" si="0"/>
        <v>611100/贷</v>
      </c>
      <c r="C24" t="s">
        <v>9</v>
      </c>
      <c r="E24">
        <f t="shared" ref="E24" si="25">FIND("\",A24)</f>
        <v>7</v>
      </c>
      <c r="F24" t="s">
        <v>72</v>
      </c>
    </row>
    <row r="25" spans="1:44">
      <c r="A25" t="s">
        <v>52</v>
      </c>
      <c r="B25" t="str">
        <f t="shared" si="0"/>
        <v>605100/借</v>
      </c>
      <c r="C25" t="s">
        <v>9</v>
      </c>
      <c r="E25">
        <f t="shared" ref="E25" si="26">FIND("\",A25)</f>
        <v>7</v>
      </c>
      <c r="F25" t="s">
        <v>71</v>
      </c>
    </row>
    <row r="26" spans="1:44">
      <c r="A26" t="s">
        <v>48</v>
      </c>
      <c r="B26" t="str">
        <f t="shared" si="0"/>
        <v>605100/贷</v>
      </c>
      <c r="C26" t="s">
        <v>9</v>
      </c>
      <c r="E26">
        <f t="shared" ref="E26" si="27">FIND("\",A26)</f>
        <v>7</v>
      </c>
      <c r="F26" t="s">
        <v>72</v>
      </c>
    </row>
    <row r="27" spans="1:44">
      <c r="A27" t="s">
        <v>49</v>
      </c>
      <c r="B27" t="str">
        <f t="shared" si="0"/>
        <v>630100/借</v>
      </c>
      <c r="C27" t="s">
        <v>9</v>
      </c>
      <c r="E27">
        <f t="shared" si="1"/>
        <v>7</v>
      </c>
      <c r="F27" t="s">
        <v>71</v>
      </c>
      <c r="U27" t="e">
        <f>VLOOKUP($A27,[1]Basic!$A:$B,2,0)</f>
        <v>#N/A</v>
      </c>
      <c r="V27" t="str">
        <f t="shared" si="2"/>
        <v>630100/借</v>
      </c>
      <c r="W27" t="str">
        <f t="shared" si="3"/>
        <v>本年利润抵消明细</v>
      </c>
      <c r="X27" t="str">
        <f>VLOOKUP(W27,[2]科目!$A:$C,2,0)</f>
        <v>本年利润抵消明细</v>
      </c>
      <c r="Y27" t="str">
        <f>VLOOKUP(W27,[2]科目!$A:$C,3,0)</f>
        <v>本年利润抵消明细</v>
      </c>
      <c r="Z27" t="e">
        <f t="shared" si="4"/>
        <v>#N/A</v>
      </c>
      <c r="AA27">
        <f t="shared" si="5"/>
        <v>0</v>
      </c>
      <c r="AB27">
        <f t="shared" si="6"/>
        <v>0</v>
      </c>
      <c r="AE27" t="str">
        <f>VLOOKUP(V27,科目!$B:$C,2,0)</f>
        <v>本年利润抵消明细</v>
      </c>
      <c r="AF27" t="e">
        <f t="shared" si="7"/>
        <v>#VALUE!</v>
      </c>
      <c r="AG27">
        <f t="shared" si="8"/>
        <v>1000</v>
      </c>
      <c r="AH27" t="e">
        <f t="shared" si="9"/>
        <v>#VALUE!</v>
      </c>
      <c r="AI27" t="e">
        <f>VLOOKUP(U27,[1]Basic!$B:$C,2,0)</f>
        <v>#N/A</v>
      </c>
      <c r="AJ27" t="str">
        <f>VLOOKUP(W27,[2]科目!$A:$D,4,0)</f>
        <v>PL</v>
      </c>
      <c r="AK27" t="e">
        <f t="shared" si="10"/>
        <v>#N/A</v>
      </c>
      <c r="AL27" t="e">
        <f>VLOOKUP(AK27,[1]FX!$F:$G,2,0)</f>
        <v>#N/A</v>
      </c>
      <c r="AM27" t="e">
        <f t="shared" si="11"/>
        <v>#N/A</v>
      </c>
      <c r="AN27" t="e">
        <f>VLOOKUP(Z27,[1]History!$A:$B,2,0)</f>
        <v>#N/A</v>
      </c>
      <c r="AO27">
        <f t="shared" si="12"/>
        <v>0</v>
      </c>
      <c r="AP27" t="e">
        <f t="shared" si="13"/>
        <v>#VALUE!</v>
      </c>
      <c r="AQ27" t="e">
        <f t="shared" si="14"/>
        <v>#VALUE!</v>
      </c>
      <c r="AR27" t="e">
        <f t="shared" si="15"/>
        <v>#VALUE!</v>
      </c>
    </row>
    <row r="28" spans="1:44">
      <c r="A28" t="s">
        <v>49</v>
      </c>
      <c r="B28" t="str">
        <f t="shared" si="0"/>
        <v>630100/贷</v>
      </c>
      <c r="C28" t="s">
        <v>9</v>
      </c>
      <c r="E28">
        <f t="shared" ref="E28" si="28">FIND("\",A28)</f>
        <v>7</v>
      </c>
      <c r="F28" t="s">
        <v>72</v>
      </c>
    </row>
    <row r="29" spans="1:44">
      <c r="A29" t="s">
        <v>57</v>
      </c>
      <c r="B29" t="str">
        <f t="shared" si="0"/>
        <v>630102/借</v>
      </c>
      <c r="C29" t="s">
        <v>58</v>
      </c>
      <c r="E29">
        <f t="shared" si="1"/>
        <v>7</v>
      </c>
      <c r="F29" t="s">
        <v>71</v>
      </c>
    </row>
    <row r="30" spans="1:44">
      <c r="A30" t="s">
        <v>57</v>
      </c>
      <c r="B30" t="str">
        <f t="shared" si="0"/>
        <v>630102/贷</v>
      </c>
      <c r="C30" t="s">
        <v>58</v>
      </c>
      <c r="E30">
        <f t="shared" ref="E30" si="29">FIND("\",A30)</f>
        <v>7</v>
      </c>
      <c r="F30" t="s">
        <v>72</v>
      </c>
    </row>
    <row r="31" spans="1:44">
      <c r="A31" t="s">
        <v>55</v>
      </c>
      <c r="B31" t="str">
        <f t="shared" si="0"/>
        <v>63019801/借</v>
      </c>
      <c r="C31" t="s">
        <v>56</v>
      </c>
      <c r="E31">
        <f t="shared" ref="E31" si="30">FIND("\",A31)</f>
        <v>9</v>
      </c>
      <c r="F31" t="s">
        <v>71</v>
      </c>
    </row>
    <row r="32" spans="1:44">
      <c r="A32" t="s">
        <v>55</v>
      </c>
      <c r="B32" t="str">
        <f t="shared" si="0"/>
        <v>63019801/贷</v>
      </c>
      <c r="C32" t="s">
        <v>56</v>
      </c>
      <c r="E32">
        <f t="shared" ref="E32" si="31">FIND("\",A32)</f>
        <v>9</v>
      </c>
      <c r="F32" t="s">
        <v>72</v>
      </c>
    </row>
    <row r="33" spans="1:44">
      <c r="A33" t="s">
        <v>4</v>
      </c>
      <c r="B33" t="str">
        <f t="shared" si="0"/>
        <v>640100/借</v>
      </c>
      <c r="C33" t="s">
        <v>9</v>
      </c>
      <c r="E33">
        <f t="shared" si="1"/>
        <v>7</v>
      </c>
      <c r="F33" t="s">
        <v>71</v>
      </c>
      <c r="U33" t="e">
        <f>VLOOKUP($A33,[1]Basic!$A:$B,2,0)</f>
        <v>#N/A</v>
      </c>
      <c r="V33" t="str">
        <f t="shared" si="2"/>
        <v>640100/借</v>
      </c>
      <c r="W33" t="str">
        <f t="shared" si="3"/>
        <v>本年利润抵消明细</v>
      </c>
      <c r="X33" t="str">
        <f>VLOOKUP(W33,[2]科目!$A:$C,2,0)</f>
        <v>本年利润抵消明细</v>
      </c>
      <c r="Y33" t="str">
        <f>VLOOKUP(W33,[2]科目!$A:$C,3,0)</f>
        <v>本年利润抵消明细</v>
      </c>
      <c r="Z33" t="e">
        <f t="shared" si="4"/>
        <v>#N/A</v>
      </c>
      <c r="AA33">
        <f t="shared" si="5"/>
        <v>0</v>
      </c>
      <c r="AB33">
        <f t="shared" si="6"/>
        <v>0</v>
      </c>
      <c r="AE33" t="str">
        <f>VLOOKUP(V33,科目!$B:$C,2,0)</f>
        <v>本年利润抵消明细</v>
      </c>
      <c r="AF33" t="e">
        <f t="shared" si="7"/>
        <v>#VALUE!</v>
      </c>
      <c r="AG33">
        <f t="shared" si="8"/>
        <v>1000</v>
      </c>
      <c r="AH33" t="e">
        <f t="shared" si="9"/>
        <v>#VALUE!</v>
      </c>
      <c r="AI33" t="e">
        <f>VLOOKUP(U33,[1]Basic!$B:$C,2,0)</f>
        <v>#N/A</v>
      </c>
      <c r="AJ33" t="str">
        <f>VLOOKUP(W33,[2]科目!$A:$D,4,0)</f>
        <v>PL</v>
      </c>
      <c r="AK33" t="e">
        <f t="shared" si="10"/>
        <v>#N/A</v>
      </c>
      <c r="AL33" t="e">
        <f>VLOOKUP(AK33,[1]FX!$F:$G,2,0)</f>
        <v>#N/A</v>
      </c>
      <c r="AM33" t="e">
        <f t="shared" si="11"/>
        <v>#N/A</v>
      </c>
      <c r="AN33" t="e">
        <f>VLOOKUP(Z33,[1]History!$A:$B,2,0)</f>
        <v>#N/A</v>
      </c>
      <c r="AO33">
        <f t="shared" si="12"/>
        <v>0</v>
      </c>
      <c r="AP33" t="e">
        <f t="shared" si="13"/>
        <v>#VALUE!</v>
      </c>
      <c r="AQ33" t="e">
        <f t="shared" si="14"/>
        <v>#VALUE!</v>
      </c>
      <c r="AR33" t="e">
        <f t="shared" si="15"/>
        <v>#VALUE!</v>
      </c>
    </row>
    <row r="34" spans="1:44">
      <c r="A34" t="s">
        <v>4</v>
      </c>
      <c r="B34" t="str">
        <f t="shared" si="0"/>
        <v>640100/贷</v>
      </c>
      <c r="C34" t="s">
        <v>9</v>
      </c>
      <c r="E34">
        <f t="shared" ref="E34" si="32">FIND("\",A34)</f>
        <v>7</v>
      </c>
      <c r="F34" t="s">
        <v>72</v>
      </c>
    </row>
    <row r="35" spans="1:44">
      <c r="A35" t="s">
        <v>60</v>
      </c>
      <c r="B35" t="str">
        <f t="shared" si="0"/>
        <v>640200/借</v>
      </c>
      <c r="C35" t="s">
        <v>9</v>
      </c>
      <c r="E35">
        <f t="shared" ref="E35" si="33">FIND("\",A35)</f>
        <v>7</v>
      </c>
      <c r="F35" t="s">
        <v>71</v>
      </c>
    </row>
    <row r="36" spans="1:44">
      <c r="A36" t="s">
        <v>60</v>
      </c>
      <c r="B36" t="str">
        <f t="shared" si="0"/>
        <v>640200/贷</v>
      </c>
      <c r="C36" t="s">
        <v>9</v>
      </c>
      <c r="E36">
        <f t="shared" ref="E36" si="34">FIND("\",A36)</f>
        <v>7</v>
      </c>
      <c r="F36" t="s">
        <v>72</v>
      </c>
    </row>
    <row r="37" spans="1:44">
      <c r="A37" t="s">
        <v>5</v>
      </c>
      <c r="B37" t="str">
        <f t="shared" si="0"/>
        <v>640300/借</v>
      </c>
      <c r="C37" t="s">
        <v>9</v>
      </c>
      <c r="E37">
        <f t="shared" si="1"/>
        <v>7</v>
      </c>
      <c r="F37" t="s">
        <v>71</v>
      </c>
      <c r="U37" t="e">
        <f>VLOOKUP($A37,[1]Basic!$A:$B,2,0)</f>
        <v>#N/A</v>
      </c>
      <c r="V37" t="str">
        <f t="shared" si="2"/>
        <v>640300/借</v>
      </c>
      <c r="W37" t="str">
        <f t="shared" si="3"/>
        <v>本年利润抵消明细</v>
      </c>
      <c r="X37" t="str">
        <f>VLOOKUP(W37,[2]科目!$A:$C,2,0)</f>
        <v>本年利润抵消明细</v>
      </c>
      <c r="Y37" t="str">
        <f>VLOOKUP(W37,[2]科目!$A:$C,3,0)</f>
        <v>本年利润抵消明细</v>
      </c>
      <c r="Z37" t="e">
        <f t="shared" si="4"/>
        <v>#N/A</v>
      </c>
      <c r="AA37">
        <f t="shared" si="5"/>
        <v>0</v>
      </c>
      <c r="AB37">
        <f t="shared" si="6"/>
        <v>0</v>
      </c>
      <c r="AE37" t="str">
        <f>VLOOKUP(V37,科目!$B:$C,2,0)</f>
        <v>本年利润抵消明细</v>
      </c>
      <c r="AF37" t="e">
        <f t="shared" si="7"/>
        <v>#VALUE!</v>
      </c>
      <c r="AG37">
        <f t="shared" si="8"/>
        <v>1000</v>
      </c>
      <c r="AH37" t="e">
        <f t="shared" si="9"/>
        <v>#VALUE!</v>
      </c>
      <c r="AI37" t="e">
        <f>VLOOKUP(U37,[1]Basic!$B:$C,2,0)</f>
        <v>#N/A</v>
      </c>
      <c r="AJ37" t="str">
        <f>VLOOKUP(W37,[2]科目!$A:$D,4,0)</f>
        <v>PL</v>
      </c>
      <c r="AK37" t="e">
        <f t="shared" si="10"/>
        <v>#N/A</v>
      </c>
      <c r="AL37" t="e">
        <f>VLOOKUP(AK37,[1]FX!$F:$G,2,0)</f>
        <v>#N/A</v>
      </c>
      <c r="AM37" t="e">
        <f t="shared" si="11"/>
        <v>#N/A</v>
      </c>
      <c r="AN37" t="e">
        <f>VLOOKUP(Z37,[1]History!$A:$B,2,0)</f>
        <v>#N/A</v>
      </c>
      <c r="AO37">
        <f t="shared" si="12"/>
        <v>0</v>
      </c>
      <c r="AP37" t="e">
        <f t="shared" si="13"/>
        <v>#VALUE!</v>
      </c>
      <c r="AQ37" t="e">
        <f t="shared" si="14"/>
        <v>#VALUE!</v>
      </c>
      <c r="AR37" t="e">
        <f t="shared" si="15"/>
        <v>#VALUE!</v>
      </c>
    </row>
    <row r="38" spans="1:44">
      <c r="A38" t="s">
        <v>5</v>
      </c>
      <c r="B38" t="str">
        <f t="shared" si="0"/>
        <v>640300/贷</v>
      </c>
      <c r="C38" t="s">
        <v>9</v>
      </c>
      <c r="E38">
        <f t="shared" ref="E38" si="35">FIND("\",A38)</f>
        <v>7</v>
      </c>
      <c r="F38" t="s">
        <v>72</v>
      </c>
    </row>
    <row r="39" spans="1:44">
      <c r="A39" t="s">
        <v>6</v>
      </c>
      <c r="B39" t="str">
        <f t="shared" si="0"/>
        <v>660100/借</v>
      </c>
      <c r="C39" t="s">
        <v>9</v>
      </c>
      <c r="E39">
        <f t="shared" si="1"/>
        <v>7</v>
      </c>
      <c r="F39" t="s">
        <v>71</v>
      </c>
      <c r="U39" t="e">
        <f>VLOOKUP($A39,[1]Basic!$A:$B,2,0)</f>
        <v>#N/A</v>
      </c>
      <c r="V39" t="str">
        <f t="shared" si="2"/>
        <v>660100/借</v>
      </c>
      <c r="W39" t="str">
        <f t="shared" si="3"/>
        <v>本年利润抵消明细</v>
      </c>
      <c r="X39" t="str">
        <f>VLOOKUP(W39,[2]科目!$A:$C,2,0)</f>
        <v>本年利润抵消明细</v>
      </c>
      <c r="Y39" t="str">
        <f>VLOOKUP(W39,[2]科目!$A:$C,3,0)</f>
        <v>本年利润抵消明细</v>
      </c>
      <c r="Z39" t="e">
        <f t="shared" si="4"/>
        <v>#N/A</v>
      </c>
      <c r="AA39">
        <f t="shared" si="5"/>
        <v>0</v>
      </c>
      <c r="AB39">
        <f t="shared" si="6"/>
        <v>0</v>
      </c>
      <c r="AE39" t="str">
        <f>VLOOKUP(V39,科目!$B:$C,2,0)</f>
        <v>本年利润抵消明细</v>
      </c>
      <c r="AF39" t="e">
        <f t="shared" si="7"/>
        <v>#VALUE!</v>
      </c>
      <c r="AG39">
        <f t="shared" si="8"/>
        <v>1000</v>
      </c>
      <c r="AH39" t="e">
        <f t="shared" si="9"/>
        <v>#VALUE!</v>
      </c>
      <c r="AI39" t="e">
        <f>VLOOKUP(U39,[1]Basic!$B:$C,2,0)</f>
        <v>#N/A</v>
      </c>
      <c r="AJ39" t="str">
        <f>VLOOKUP(W39,[2]科目!$A:$D,4,0)</f>
        <v>PL</v>
      </c>
      <c r="AK39" t="e">
        <f t="shared" si="10"/>
        <v>#N/A</v>
      </c>
      <c r="AL39" t="e">
        <f>VLOOKUP(AK39,[1]FX!$F:$G,2,0)</f>
        <v>#N/A</v>
      </c>
      <c r="AM39" t="e">
        <f t="shared" si="11"/>
        <v>#N/A</v>
      </c>
      <c r="AN39" t="e">
        <f>VLOOKUP(Z39,[1]History!$A:$B,2,0)</f>
        <v>#N/A</v>
      </c>
      <c r="AO39">
        <f t="shared" si="12"/>
        <v>0</v>
      </c>
      <c r="AP39" t="e">
        <f t="shared" si="13"/>
        <v>#VALUE!</v>
      </c>
      <c r="AQ39" t="e">
        <f t="shared" si="14"/>
        <v>#VALUE!</v>
      </c>
      <c r="AR39" t="e">
        <f t="shared" si="15"/>
        <v>#VALUE!</v>
      </c>
    </row>
    <row r="40" spans="1:44">
      <c r="A40" t="s">
        <v>6</v>
      </c>
      <c r="B40" t="str">
        <f t="shared" si="0"/>
        <v>660100/贷</v>
      </c>
      <c r="C40" t="s">
        <v>9</v>
      </c>
      <c r="E40">
        <f t="shared" ref="E40" si="36">FIND("\",A40)</f>
        <v>7</v>
      </c>
      <c r="F40" t="s">
        <v>72</v>
      </c>
    </row>
    <row r="41" spans="1:44">
      <c r="A41" t="s">
        <v>7</v>
      </c>
      <c r="B41" t="str">
        <f t="shared" si="0"/>
        <v>660200/借</v>
      </c>
      <c r="C41" t="s">
        <v>9</v>
      </c>
      <c r="E41">
        <f t="shared" si="1"/>
        <v>7</v>
      </c>
      <c r="F41" t="s">
        <v>71</v>
      </c>
    </row>
    <row r="42" spans="1:44">
      <c r="A42" t="s">
        <v>7</v>
      </c>
      <c r="B42" t="str">
        <f t="shared" si="0"/>
        <v>660200/贷</v>
      </c>
      <c r="C42" t="s">
        <v>9</v>
      </c>
      <c r="E42">
        <f t="shared" ref="E42" si="37">FIND("\",A42)</f>
        <v>7</v>
      </c>
      <c r="F42" t="s">
        <v>72</v>
      </c>
    </row>
    <row r="43" spans="1:44">
      <c r="A43" t="s">
        <v>53</v>
      </c>
      <c r="B43" t="str">
        <f t="shared" si="0"/>
        <v>660216/借</v>
      </c>
      <c r="C43" t="s">
        <v>9</v>
      </c>
      <c r="E43">
        <f t="shared" ref="E43" si="38">FIND("\",A43)</f>
        <v>7</v>
      </c>
      <c r="F43" t="s">
        <v>71</v>
      </c>
      <c r="G43" t="s">
        <v>54</v>
      </c>
    </row>
    <row r="44" spans="1:44">
      <c r="A44" t="s">
        <v>53</v>
      </c>
      <c r="B44" t="str">
        <f t="shared" si="0"/>
        <v>660216/贷</v>
      </c>
      <c r="C44" t="s">
        <v>9</v>
      </c>
      <c r="E44">
        <f t="shared" ref="E44" si="39">FIND("\",A44)</f>
        <v>7</v>
      </c>
      <c r="F44" t="s">
        <v>72</v>
      </c>
    </row>
    <row r="45" spans="1:44">
      <c r="A45" t="s">
        <v>8</v>
      </c>
      <c r="B45" t="str">
        <f t="shared" si="0"/>
        <v>660300/借</v>
      </c>
      <c r="C45" t="s">
        <v>9</v>
      </c>
      <c r="E45">
        <f t="shared" si="1"/>
        <v>7</v>
      </c>
      <c r="F45" t="s">
        <v>71</v>
      </c>
    </row>
    <row r="46" spans="1:44">
      <c r="A46" t="s">
        <v>8</v>
      </c>
      <c r="B46" t="str">
        <f t="shared" si="0"/>
        <v>660300/贷</v>
      </c>
      <c r="C46" t="s">
        <v>9</v>
      </c>
      <c r="E46">
        <f t="shared" ref="E46:E48" si="40">FIND("\",A46)</f>
        <v>7</v>
      </c>
      <c r="F46" t="s">
        <v>72</v>
      </c>
    </row>
    <row r="47" spans="1:44">
      <c r="A47" t="s">
        <v>118</v>
      </c>
      <c r="B47" t="str">
        <f t="shared" ref="B47:B48" si="41">LEFT(A47,E47-1)&amp;F47</f>
        <v>670100/借</v>
      </c>
      <c r="C47" t="s">
        <v>9</v>
      </c>
      <c r="E47">
        <f t="shared" si="40"/>
        <v>7</v>
      </c>
      <c r="F47" t="s">
        <v>71</v>
      </c>
    </row>
    <row r="48" spans="1:44">
      <c r="A48" t="s">
        <v>118</v>
      </c>
      <c r="B48" t="str">
        <f t="shared" si="41"/>
        <v>670100/贷</v>
      </c>
      <c r="C48" t="s">
        <v>9</v>
      </c>
      <c r="E48">
        <f t="shared" si="40"/>
        <v>7</v>
      </c>
      <c r="F48" t="s">
        <v>72</v>
      </c>
    </row>
    <row r="49" spans="1:44">
      <c r="A49" t="s">
        <v>123</v>
      </c>
      <c r="B49" t="s">
        <v>122</v>
      </c>
      <c r="C49" s="2" t="s">
        <v>120</v>
      </c>
      <c r="E49">
        <f t="shared" ref="E49" si="42">FIND("\",A49)</f>
        <v>9</v>
      </c>
      <c r="F49" t="s">
        <v>72</v>
      </c>
      <c r="G49" t="s">
        <v>121</v>
      </c>
    </row>
    <row r="50" spans="1:44">
      <c r="A50" t="s">
        <v>50</v>
      </c>
      <c r="B50" t="str">
        <f t="shared" si="0"/>
        <v>671100/借</v>
      </c>
      <c r="C50" t="s">
        <v>9</v>
      </c>
      <c r="E50">
        <f t="shared" si="1"/>
        <v>7</v>
      </c>
      <c r="F50" t="s">
        <v>71</v>
      </c>
    </row>
    <row r="51" spans="1:44">
      <c r="A51" t="s">
        <v>50</v>
      </c>
      <c r="B51" t="str">
        <f t="shared" si="0"/>
        <v>671100/贷</v>
      </c>
      <c r="C51" t="s">
        <v>9</v>
      </c>
      <c r="E51">
        <f t="shared" ref="E51" si="43">FIND("\",A51)</f>
        <v>7</v>
      </c>
      <c r="F51" t="s">
        <v>72</v>
      </c>
    </row>
    <row r="52" spans="1:44">
      <c r="A52" t="s">
        <v>59</v>
      </c>
      <c r="B52" t="str">
        <f t="shared" si="0"/>
        <v>671102/借</v>
      </c>
      <c r="C52" t="s">
        <v>58</v>
      </c>
      <c r="E52">
        <f t="shared" ref="E52" si="44">FIND("\",A52)</f>
        <v>7</v>
      </c>
      <c r="F52" t="s">
        <v>71</v>
      </c>
    </row>
    <row r="53" spans="1:44">
      <c r="A53" t="s">
        <v>59</v>
      </c>
      <c r="B53" t="str">
        <f t="shared" si="0"/>
        <v>671102/贷</v>
      </c>
      <c r="C53" t="s">
        <v>58</v>
      </c>
      <c r="E53">
        <f t="shared" ref="E53" si="45">FIND("\",A53)</f>
        <v>7</v>
      </c>
      <c r="F53" t="s">
        <v>72</v>
      </c>
    </row>
    <row r="54" spans="1:44">
      <c r="A54" t="s">
        <v>51</v>
      </c>
      <c r="B54" t="str">
        <f t="shared" si="0"/>
        <v>680100/借</v>
      </c>
      <c r="C54" t="s">
        <v>9</v>
      </c>
      <c r="E54">
        <f t="shared" si="1"/>
        <v>7</v>
      </c>
      <c r="F54" t="s">
        <v>71</v>
      </c>
    </row>
    <row r="55" spans="1:44">
      <c r="A55" t="s">
        <v>51</v>
      </c>
      <c r="B55" t="str">
        <f t="shared" si="0"/>
        <v>680100/贷</v>
      </c>
      <c r="C55" t="s">
        <v>9</v>
      </c>
      <c r="E55">
        <f t="shared" ref="E55" si="46">FIND("\",A55)</f>
        <v>7</v>
      </c>
      <c r="F55" t="s">
        <v>72</v>
      </c>
    </row>
    <row r="56" spans="1:44">
      <c r="U56" t="e">
        <f>VLOOKUP($A56,[1]Basic!$A:$B,2,0)</f>
        <v>#N/A</v>
      </c>
      <c r="V56" t="str">
        <f t="shared" si="2"/>
        <v/>
      </c>
      <c r="W56" t="e">
        <f t="shared" si="3"/>
        <v>#VALUE!</v>
      </c>
      <c r="X56" t="e">
        <f>VLOOKUP(W56,[2]科目!$A:$C,2,0)</f>
        <v>#VALUE!</v>
      </c>
      <c r="Y56" t="e">
        <f>VLOOKUP(W56,[2]科目!$A:$C,3,0)</f>
        <v>#VALUE!</v>
      </c>
      <c r="Z56" t="e">
        <f t="shared" si="4"/>
        <v>#N/A</v>
      </c>
      <c r="AA56">
        <f t="shared" si="5"/>
        <v>0</v>
      </c>
      <c r="AB56">
        <f t="shared" si="6"/>
        <v>0</v>
      </c>
      <c r="AE56" t="e">
        <f>VLOOKUP(V56,科目!$B:$C,2,0)</f>
        <v>#N/A</v>
      </c>
      <c r="AF56" t="e">
        <f t="shared" si="7"/>
        <v>#VALUE!</v>
      </c>
      <c r="AG56">
        <f t="shared" si="8"/>
        <v>1000</v>
      </c>
      <c r="AH56" t="e">
        <f t="shared" si="9"/>
        <v>#VALUE!</v>
      </c>
      <c r="AI56" t="e">
        <f>VLOOKUP(U56,[1]Basic!$B:$C,2,0)</f>
        <v>#N/A</v>
      </c>
      <c r="AJ56" t="e">
        <f>VLOOKUP(W56,[2]科目!$A:$D,4,0)</f>
        <v>#VALUE!</v>
      </c>
      <c r="AK56" t="e">
        <f t="shared" si="10"/>
        <v>#N/A</v>
      </c>
      <c r="AL56" t="e">
        <f>VLOOKUP(AK56,[1]FX!$F:$G,2,0)</f>
        <v>#N/A</v>
      </c>
      <c r="AM56" t="e">
        <f t="shared" si="11"/>
        <v>#N/A</v>
      </c>
      <c r="AN56" t="e">
        <f>VLOOKUP(Z56,[1]History!$A:$B,2,0)</f>
        <v>#N/A</v>
      </c>
      <c r="AO56">
        <f t="shared" si="12"/>
        <v>0</v>
      </c>
      <c r="AP56" t="e">
        <f t="shared" si="13"/>
        <v>#VALUE!</v>
      </c>
      <c r="AQ56" t="e">
        <f t="shared" si="14"/>
        <v>#VALUE!</v>
      </c>
      <c r="AR56" t="e">
        <f t="shared" si="15"/>
        <v>#VALUE!</v>
      </c>
    </row>
    <row r="57" spans="1:44">
      <c r="B57" s="1" t="s">
        <v>19</v>
      </c>
      <c r="C57" t="s">
        <v>20</v>
      </c>
      <c r="U57" t="e">
        <f>VLOOKUP($A57,[1]Basic!$A:$B,2,0)</f>
        <v>#N/A</v>
      </c>
      <c r="V57" t="str">
        <f t="shared" si="2"/>
        <v>9999</v>
      </c>
      <c r="W57" t="str">
        <f t="shared" si="3"/>
        <v>外币报表折算差额</v>
      </c>
      <c r="X57" t="str">
        <f>VLOOKUP(W57,[2]科目!$A:$C,2,0)</f>
        <v>外币报表折算</v>
      </c>
      <c r="Y57" t="str">
        <f>VLOOKUP(W57,[2]科目!$A:$C,3,0)</f>
        <v>外币报表折算</v>
      </c>
      <c r="Z57" t="e">
        <f t="shared" si="4"/>
        <v>#N/A</v>
      </c>
      <c r="AA57">
        <f t="shared" si="5"/>
        <v>0</v>
      </c>
      <c r="AB57">
        <f t="shared" si="6"/>
        <v>0</v>
      </c>
      <c r="AE57" t="str">
        <f>VLOOKUP(V57,科目!$B:$C,2,0)</f>
        <v>外币报表折算差额</v>
      </c>
      <c r="AF57" t="e">
        <f t="shared" si="7"/>
        <v>#VALUE!</v>
      </c>
      <c r="AG57">
        <f t="shared" si="8"/>
        <v>1000</v>
      </c>
      <c r="AH57" t="e">
        <f t="shared" si="9"/>
        <v>#VALUE!</v>
      </c>
      <c r="AI57" t="e">
        <f>VLOOKUP(U57,[1]Basic!$B:$C,2,0)</f>
        <v>#N/A</v>
      </c>
      <c r="AJ57" t="str">
        <f>VLOOKUP(W57,[2]科目!$A:$D,4,0)</f>
        <v>CV</v>
      </c>
      <c r="AK57" t="e">
        <f t="shared" si="10"/>
        <v>#N/A</v>
      </c>
      <c r="AL57" t="e">
        <f>VLOOKUP(AK57,[1]FX!$F:$G,2,0)</f>
        <v>#N/A</v>
      </c>
      <c r="AM57" t="e">
        <f t="shared" si="11"/>
        <v>#N/A</v>
      </c>
      <c r="AN57" t="e">
        <f>VLOOKUP(Z57,[1]History!$A:$B,2,0)</f>
        <v>#N/A</v>
      </c>
      <c r="AO57">
        <f t="shared" si="12"/>
        <v>0</v>
      </c>
      <c r="AP57" t="e">
        <f t="shared" si="13"/>
        <v>#VALUE!</v>
      </c>
      <c r="AQ57" t="e">
        <f t="shared" si="14"/>
        <v>#VALUE!</v>
      </c>
      <c r="AR57" t="e">
        <f t="shared" si="15"/>
        <v>#VALUE!</v>
      </c>
    </row>
    <row r="58" spans="1:44">
      <c r="U58" t="e">
        <f>VLOOKUP($A58,[1]Basic!$A:$B,2,0)</f>
        <v>#N/A</v>
      </c>
      <c r="V58" t="str">
        <f t="shared" si="2"/>
        <v/>
      </c>
      <c r="W58" t="e">
        <f t="shared" si="3"/>
        <v>#VALUE!</v>
      </c>
      <c r="X58" t="e">
        <f>VLOOKUP(W58,[2]科目!$A:$C,2,0)</f>
        <v>#VALUE!</v>
      </c>
      <c r="Y58" t="e">
        <f>VLOOKUP(W58,[2]科目!$A:$C,3,0)</f>
        <v>#VALUE!</v>
      </c>
      <c r="Z58" t="e">
        <f t="shared" si="4"/>
        <v>#N/A</v>
      </c>
      <c r="AA58">
        <f t="shared" si="5"/>
        <v>0</v>
      </c>
      <c r="AB58">
        <f t="shared" si="6"/>
        <v>0</v>
      </c>
      <c r="AE58" t="e">
        <f>VLOOKUP(V58,科目!$B:$C,2,0)</f>
        <v>#N/A</v>
      </c>
      <c r="AF58" t="e">
        <f t="shared" si="7"/>
        <v>#VALUE!</v>
      </c>
      <c r="AG58">
        <f t="shared" si="8"/>
        <v>1000</v>
      </c>
      <c r="AH58" t="e">
        <f t="shared" si="9"/>
        <v>#VALUE!</v>
      </c>
      <c r="AI58" t="e">
        <f>VLOOKUP(U58,[1]Basic!$B:$C,2,0)</f>
        <v>#N/A</v>
      </c>
      <c r="AJ58" t="e">
        <f>VLOOKUP(W58,[2]科目!$A:$D,4,0)</f>
        <v>#VALUE!</v>
      </c>
      <c r="AK58" t="e">
        <f t="shared" si="10"/>
        <v>#N/A</v>
      </c>
      <c r="AL58" t="e">
        <f>VLOOKUP(AK58,[1]FX!$F:$G,2,0)</f>
        <v>#N/A</v>
      </c>
      <c r="AM58" t="e">
        <f t="shared" si="11"/>
        <v>#N/A</v>
      </c>
      <c r="AN58" t="e">
        <f>VLOOKUP(Z58,[1]History!$A:$B,2,0)</f>
        <v>#N/A</v>
      </c>
      <c r="AO58">
        <f t="shared" si="12"/>
        <v>0</v>
      </c>
      <c r="AP58" t="e">
        <f t="shared" si="13"/>
        <v>#VALUE!</v>
      </c>
      <c r="AQ58" t="e">
        <f t="shared" si="14"/>
        <v>#VALUE!</v>
      </c>
      <c r="AR58" t="e">
        <f t="shared" si="15"/>
        <v>#VALUE!</v>
      </c>
    </row>
    <row r="59" spans="1:44">
      <c r="B59" s="1" t="s">
        <v>100</v>
      </c>
      <c r="C59" t="s">
        <v>17</v>
      </c>
      <c r="D59" t="s">
        <v>15</v>
      </c>
      <c r="E59" t="s">
        <v>63</v>
      </c>
    </row>
    <row r="60" spans="1:44">
      <c r="B60" s="1" t="s">
        <v>99</v>
      </c>
      <c r="C60" t="s">
        <v>17</v>
      </c>
      <c r="D60" t="s">
        <v>15</v>
      </c>
      <c r="E60" t="s">
        <v>63</v>
      </c>
    </row>
    <row r="62" spans="1:44">
      <c r="B62" s="1" t="s">
        <v>105</v>
      </c>
      <c r="C62" t="s">
        <v>17</v>
      </c>
      <c r="D62" t="s">
        <v>15</v>
      </c>
      <c r="E62" t="s">
        <v>103</v>
      </c>
    </row>
    <row r="63" spans="1:44">
      <c r="B63" s="1" t="s">
        <v>104</v>
      </c>
      <c r="C63" t="s">
        <v>17</v>
      </c>
      <c r="D63" t="s">
        <v>15</v>
      </c>
      <c r="E63" t="s">
        <v>103</v>
      </c>
    </row>
    <row r="65" spans="2:44">
      <c r="B65" s="1" t="s">
        <v>85</v>
      </c>
      <c r="C65" t="s">
        <v>17</v>
      </c>
      <c r="D65" t="s">
        <v>14</v>
      </c>
      <c r="E65" t="s">
        <v>62</v>
      </c>
      <c r="U65" t="e">
        <f>VLOOKUP($A65,[1]Basic!$A:$B,2,0)</f>
        <v>#N/A</v>
      </c>
      <c r="V65" t="str">
        <f t="shared" si="2"/>
        <v>122101/贷</v>
      </c>
      <c r="W65" t="str">
        <f t="shared" si="3"/>
        <v>重复明细</v>
      </c>
      <c r="X65">
        <f>VLOOKUP(W65,[2]科目!$A:$C,2,0)</f>
        <v>0</v>
      </c>
      <c r="Y65">
        <f>VLOOKUP(W65,[2]科目!$A:$C,3,0)</f>
        <v>0</v>
      </c>
      <c r="Z65" t="e">
        <f t="shared" si="4"/>
        <v>#N/A</v>
      </c>
      <c r="AA65">
        <f t="shared" si="5"/>
        <v>0</v>
      </c>
      <c r="AB65">
        <f t="shared" si="6"/>
        <v>0</v>
      </c>
      <c r="AE65" t="str">
        <f>VLOOKUP(V65,科目!$B:$C,2,0)</f>
        <v>重复明细</v>
      </c>
      <c r="AF65" t="e">
        <f t="shared" si="7"/>
        <v>#VALUE!</v>
      </c>
      <c r="AG65">
        <f t="shared" si="8"/>
        <v>1000</v>
      </c>
      <c r="AH65" t="e">
        <f t="shared" si="9"/>
        <v>#VALUE!</v>
      </c>
      <c r="AI65" t="e">
        <f>VLOOKUP(U65,[1]Basic!$B:$C,2,0)</f>
        <v>#N/A</v>
      </c>
      <c r="AJ65" t="str">
        <f>VLOOKUP(W65,[2]科目!$A:$D,4,0)</f>
        <v>BS</v>
      </c>
      <c r="AK65" t="e">
        <f t="shared" si="10"/>
        <v>#N/A</v>
      </c>
      <c r="AL65" t="e">
        <f>VLOOKUP(AK65,[1]FX!$F:$G,2,0)</f>
        <v>#N/A</v>
      </c>
      <c r="AM65" t="e">
        <f t="shared" si="11"/>
        <v>#N/A</v>
      </c>
      <c r="AN65" t="e">
        <f>VLOOKUP(Z65,[1]History!$A:$B,2,0)</f>
        <v>#N/A</v>
      </c>
      <c r="AO65">
        <f t="shared" si="12"/>
        <v>0</v>
      </c>
      <c r="AP65" t="e">
        <f t="shared" si="13"/>
        <v>#VALUE!</v>
      </c>
      <c r="AQ65" t="e">
        <f t="shared" si="14"/>
        <v>#VALUE!</v>
      </c>
      <c r="AR65" t="e">
        <f t="shared" si="15"/>
        <v>#VALUE!</v>
      </c>
    </row>
    <row r="66" spans="2:44">
      <c r="B66" s="1" t="s">
        <v>70</v>
      </c>
      <c r="C66" t="s">
        <v>17</v>
      </c>
      <c r="D66" t="s">
        <v>14</v>
      </c>
      <c r="E66" t="s">
        <v>62</v>
      </c>
      <c r="U66" t="e">
        <f>VLOOKUP($A66,[1]Basic!$A:$B,2,0)</f>
        <v>#N/A</v>
      </c>
      <c r="V66" t="str">
        <f t="shared" si="2"/>
        <v>122101/借</v>
      </c>
      <c r="W66" t="str">
        <f t="shared" si="3"/>
        <v>重复明细</v>
      </c>
      <c r="X66">
        <f>VLOOKUP(W66,[2]科目!$A:$C,2,0)</f>
        <v>0</v>
      </c>
      <c r="Y66">
        <f>VLOOKUP(W66,[2]科目!$A:$C,3,0)</f>
        <v>0</v>
      </c>
      <c r="Z66" t="e">
        <f t="shared" si="4"/>
        <v>#N/A</v>
      </c>
      <c r="AA66">
        <f t="shared" si="5"/>
        <v>0</v>
      </c>
      <c r="AB66">
        <f t="shared" si="6"/>
        <v>0</v>
      </c>
      <c r="AE66" t="str">
        <f>VLOOKUP(V66,科目!$B:$C,2,0)</f>
        <v>重复明细</v>
      </c>
      <c r="AF66" t="e">
        <f t="shared" si="7"/>
        <v>#VALUE!</v>
      </c>
      <c r="AG66">
        <f t="shared" si="8"/>
        <v>1000</v>
      </c>
      <c r="AH66" t="e">
        <f t="shared" si="9"/>
        <v>#VALUE!</v>
      </c>
      <c r="AI66" t="e">
        <f>VLOOKUP(U66,[1]Basic!$B:$C,2,0)</f>
        <v>#N/A</v>
      </c>
      <c r="AJ66" t="str">
        <f>VLOOKUP(W66,[2]科目!$A:$D,4,0)</f>
        <v>BS</v>
      </c>
      <c r="AK66" t="e">
        <f t="shared" si="10"/>
        <v>#N/A</v>
      </c>
      <c r="AL66" t="e">
        <f>VLOOKUP(AK66,[1]FX!$F:$G,2,0)</f>
        <v>#N/A</v>
      </c>
      <c r="AM66" t="e">
        <f t="shared" si="11"/>
        <v>#N/A</v>
      </c>
      <c r="AN66" t="e">
        <f>VLOOKUP(Z66,[1]History!$A:$B,2,0)</f>
        <v>#N/A</v>
      </c>
      <c r="AO66">
        <f t="shared" si="12"/>
        <v>0</v>
      </c>
      <c r="AP66" t="e">
        <f t="shared" si="13"/>
        <v>#VALUE!</v>
      </c>
      <c r="AQ66" t="e">
        <f t="shared" si="14"/>
        <v>#VALUE!</v>
      </c>
      <c r="AR66" t="e">
        <f t="shared" si="15"/>
        <v>#VALUE!</v>
      </c>
    </row>
    <row r="67" spans="2:44">
      <c r="B67" s="1" t="s">
        <v>86</v>
      </c>
      <c r="C67" t="s">
        <v>17</v>
      </c>
      <c r="D67" t="s">
        <v>14</v>
      </c>
      <c r="E67" t="s">
        <v>62</v>
      </c>
      <c r="U67" t="e">
        <f>VLOOKUP($A67,[1]Basic!$A:$B,2,0)</f>
        <v>#N/A</v>
      </c>
      <c r="V67" t="str">
        <f t="shared" si="2"/>
        <v>122102/贷</v>
      </c>
      <c r="W67" t="str">
        <f t="shared" si="3"/>
        <v>重复明细</v>
      </c>
      <c r="X67">
        <f>VLOOKUP(W67,[2]科目!$A:$C,2,0)</f>
        <v>0</v>
      </c>
      <c r="Y67">
        <f>VLOOKUP(W67,[2]科目!$A:$C,3,0)</f>
        <v>0</v>
      </c>
      <c r="Z67" t="e">
        <f t="shared" si="4"/>
        <v>#N/A</v>
      </c>
      <c r="AA67">
        <f t="shared" si="5"/>
        <v>0</v>
      </c>
      <c r="AB67">
        <f t="shared" si="6"/>
        <v>0</v>
      </c>
      <c r="AE67" t="str">
        <f>VLOOKUP(V67,科目!$B:$C,2,0)</f>
        <v>重复明细</v>
      </c>
      <c r="AF67" t="e">
        <f t="shared" si="7"/>
        <v>#VALUE!</v>
      </c>
      <c r="AG67">
        <f t="shared" si="8"/>
        <v>1000</v>
      </c>
      <c r="AH67" t="e">
        <f t="shared" si="9"/>
        <v>#VALUE!</v>
      </c>
      <c r="AI67" t="e">
        <f>VLOOKUP(U67,[1]Basic!$B:$C,2,0)</f>
        <v>#N/A</v>
      </c>
      <c r="AJ67" t="str">
        <f>VLOOKUP(W67,[2]科目!$A:$D,4,0)</f>
        <v>BS</v>
      </c>
      <c r="AK67" t="e">
        <f t="shared" si="10"/>
        <v>#N/A</v>
      </c>
      <c r="AL67" t="e">
        <f>VLOOKUP(AK67,[1]FX!$F:$G,2,0)</f>
        <v>#N/A</v>
      </c>
      <c r="AM67" t="e">
        <f t="shared" si="11"/>
        <v>#N/A</v>
      </c>
      <c r="AN67" t="e">
        <f>VLOOKUP(Z67,[1]History!$A:$B,2,0)</f>
        <v>#N/A</v>
      </c>
      <c r="AO67">
        <f t="shared" si="12"/>
        <v>0</v>
      </c>
      <c r="AP67" t="e">
        <f t="shared" si="13"/>
        <v>#VALUE!</v>
      </c>
      <c r="AQ67" t="e">
        <f t="shared" si="14"/>
        <v>#VALUE!</v>
      </c>
      <c r="AR67" t="e">
        <f t="shared" si="15"/>
        <v>#VALUE!</v>
      </c>
    </row>
    <row r="68" spans="2:44">
      <c r="B68" s="1" t="s">
        <v>73</v>
      </c>
      <c r="C68" t="s">
        <v>17</v>
      </c>
      <c r="D68" t="s">
        <v>14</v>
      </c>
      <c r="E68" t="s">
        <v>62</v>
      </c>
      <c r="U68" t="e">
        <f>VLOOKUP($A68,[1]Basic!$A:$B,2,0)</f>
        <v>#N/A</v>
      </c>
      <c r="V68" t="str">
        <f t="shared" si="2"/>
        <v>122102/借</v>
      </c>
      <c r="W68" t="str">
        <f t="shared" si="3"/>
        <v>重复明细</v>
      </c>
      <c r="X68">
        <f>VLOOKUP(W68,[2]科目!$A:$C,2,0)</f>
        <v>0</v>
      </c>
      <c r="Y68">
        <f>VLOOKUP(W68,[2]科目!$A:$C,3,0)</f>
        <v>0</v>
      </c>
      <c r="Z68" t="e">
        <f t="shared" si="4"/>
        <v>#N/A</v>
      </c>
      <c r="AA68">
        <f t="shared" si="5"/>
        <v>0</v>
      </c>
      <c r="AB68">
        <f t="shared" si="6"/>
        <v>0</v>
      </c>
      <c r="AE68" t="str">
        <f>VLOOKUP(V68,科目!$B:$C,2,0)</f>
        <v>重复明细</v>
      </c>
      <c r="AF68" t="e">
        <f t="shared" si="7"/>
        <v>#VALUE!</v>
      </c>
      <c r="AG68">
        <f t="shared" si="8"/>
        <v>1000</v>
      </c>
      <c r="AH68" t="e">
        <f t="shared" si="9"/>
        <v>#VALUE!</v>
      </c>
      <c r="AI68" t="e">
        <f>VLOOKUP(U68,[1]Basic!$B:$C,2,0)</f>
        <v>#N/A</v>
      </c>
      <c r="AJ68" t="str">
        <f>VLOOKUP(W68,[2]科目!$A:$D,4,0)</f>
        <v>BS</v>
      </c>
      <c r="AK68" t="e">
        <f t="shared" si="10"/>
        <v>#N/A</v>
      </c>
      <c r="AL68" t="e">
        <f>VLOOKUP(AK68,[1]FX!$F:$G,2,0)</f>
        <v>#N/A</v>
      </c>
      <c r="AM68" t="e">
        <f t="shared" si="11"/>
        <v>#N/A</v>
      </c>
      <c r="AN68" t="e">
        <f>VLOOKUP(Z68,[1]History!$A:$B,2,0)</f>
        <v>#N/A</v>
      </c>
      <c r="AO68">
        <f t="shared" si="12"/>
        <v>0</v>
      </c>
      <c r="AP68" t="e">
        <f t="shared" si="13"/>
        <v>#VALUE!</v>
      </c>
      <c r="AQ68" t="e">
        <f t="shared" si="14"/>
        <v>#VALUE!</v>
      </c>
      <c r="AR68" t="e">
        <f t="shared" si="15"/>
        <v>#VALUE!</v>
      </c>
    </row>
    <row r="69" spans="2:44">
      <c r="B69" s="1" t="s">
        <v>88</v>
      </c>
      <c r="C69" t="s">
        <v>17</v>
      </c>
      <c r="D69" t="s">
        <v>15</v>
      </c>
      <c r="E69" t="s">
        <v>62</v>
      </c>
      <c r="U69" t="e">
        <f>VLOOKUP($A69,[1]Basic!$A:$B,2,0)</f>
        <v>#N/A</v>
      </c>
      <c r="V69" t="str">
        <f t="shared" si="2"/>
        <v>12210301/贷</v>
      </c>
      <c r="W69" t="str">
        <f t="shared" si="3"/>
        <v>重复明细</v>
      </c>
      <c r="X69">
        <f>VLOOKUP(W69,[2]科目!$A:$C,2,0)</f>
        <v>0</v>
      </c>
      <c r="Y69">
        <f>VLOOKUP(W69,[2]科目!$A:$C,3,0)</f>
        <v>0</v>
      </c>
      <c r="Z69" t="e">
        <f t="shared" si="4"/>
        <v>#N/A</v>
      </c>
      <c r="AA69">
        <f t="shared" si="5"/>
        <v>0</v>
      </c>
      <c r="AB69">
        <f t="shared" si="6"/>
        <v>0</v>
      </c>
      <c r="AE69" t="str">
        <f>VLOOKUP(V69,科目!$B:$C,2,0)</f>
        <v>重复明细</v>
      </c>
      <c r="AF69" t="e">
        <f t="shared" si="7"/>
        <v>#VALUE!</v>
      </c>
      <c r="AG69">
        <f t="shared" si="8"/>
        <v>1000</v>
      </c>
      <c r="AH69" t="e">
        <f t="shared" si="9"/>
        <v>#VALUE!</v>
      </c>
      <c r="AI69" t="e">
        <f>VLOOKUP(U69,[1]Basic!$B:$C,2,0)</f>
        <v>#N/A</v>
      </c>
      <c r="AJ69" t="str">
        <f>VLOOKUP(W69,[2]科目!$A:$D,4,0)</f>
        <v>BS</v>
      </c>
      <c r="AK69" t="e">
        <f t="shared" si="10"/>
        <v>#N/A</v>
      </c>
      <c r="AL69" t="e">
        <f>VLOOKUP(AK69,[1]FX!$F:$G,2,0)</f>
        <v>#N/A</v>
      </c>
      <c r="AM69" t="e">
        <f t="shared" si="11"/>
        <v>#N/A</v>
      </c>
      <c r="AN69" t="e">
        <f>VLOOKUP(Z69,[1]History!$A:$B,2,0)</f>
        <v>#N/A</v>
      </c>
      <c r="AO69">
        <f t="shared" si="12"/>
        <v>0</v>
      </c>
      <c r="AP69" t="e">
        <f t="shared" si="13"/>
        <v>#VALUE!</v>
      </c>
      <c r="AQ69" t="e">
        <f t="shared" si="14"/>
        <v>#VALUE!</v>
      </c>
      <c r="AR69" t="e">
        <f t="shared" si="15"/>
        <v>#VALUE!</v>
      </c>
    </row>
    <row r="70" spans="2:44">
      <c r="B70" s="1" t="s">
        <v>75</v>
      </c>
      <c r="C70" t="s">
        <v>17</v>
      </c>
      <c r="D70" t="s">
        <v>15</v>
      </c>
      <c r="E70" t="s">
        <v>62</v>
      </c>
      <c r="U70" t="e">
        <f>VLOOKUP($A70,[1]Basic!$A:$B,2,0)</f>
        <v>#N/A</v>
      </c>
      <c r="V70" t="str">
        <f t="shared" si="2"/>
        <v>12210301/借</v>
      </c>
      <c r="W70" t="str">
        <f t="shared" si="3"/>
        <v>重复明细</v>
      </c>
      <c r="X70">
        <f>VLOOKUP(W70,[2]科目!$A:$C,2,0)</f>
        <v>0</v>
      </c>
      <c r="Y70">
        <f>VLOOKUP(W70,[2]科目!$A:$C,3,0)</f>
        <v>0</v>
      </c>
      <c r="Z70" t="e">
        <f t="shared" si="4"/>
        <v>#N/A</v>
      </c>
      <c r="AA70">
        <f t="shared" si="5"/>
        <v>0</v>
      </c>
      <c r="AB70">
        <f t="shared" si="6"/>
        <v>0</v>
      </c>
      <c r="AE70" t="str">
        <f>VLOOKUP(V70,科目!$B:$C,2,0)</f>
        <v>重复明细</v>
      </c>
      <c r="AF70" t="e">
        <f t="shared" si="7"/>
        <v>#VALUE!</v>
      </c>
      <c r="AG70">
        <f t="shared" si="8"/>
        <v>1000</v>
      </c>
      <c r="AH70" t="e">
        <f t="shared" si="9"/>
        <v>#VALUE!</v>
      </c>
      <c r="AI70" t="e">
        <f>VLOOKUP(U70,[1]Basic!$B:$C,2,0)</f>
        <v>#N/A</v>
      </c>
      <c r="AJ70" t="str">
        <f>VLOOKUP(W70,[2]科目!$A:$D,4,0)</f>
        <v>BS</v>
      </c>
      <c r="AK70" t="e">
        <f t="shared" si="10"/>
        <v>#N/A</v>
      </c>
      <c r="AL70" t="e">
        <f>VLOOKUP(AK70,[1]FX!$F:$G,2,0)</f>
        <v>#N/A</v>
      </c>
      <c r="AM70" t="e">
        <f t="shared" si="11"/>
        <v>#N/A</v>
      </c>
      <c r="AN70" t="e">
        <f>VLOOKUP(Z70,[1]History!$A:$B,2,0)</f>
        <v>#N/A</v>
      </c>
      <c r="AO70">
        <f t="shared" si="12"/>
        <v>0</v>
      </c>
      <c r="AP70" t="e">
        <f t="shared" si="13"/>
        <v>#VALUE!</v>
      </c>
      <c r="AQ70" t="e">
        <f t="shared" si="14"/>
        <v>#VALUE!</v>
      </c>
      <c r="AR70" t="e">
        <f t="shared" si="15"/>
        <v>#VALUE!</v>
      </c>
    </row>
    <row r="71" spans="2:44">
      <c r="B71" s="1" t="s">
        <v>98</v>
      </c>
      <c r="C71" t="s">
        <v>17</v>
      </c>
      <c r="D71" t="s">
        <v>16</v>
      </c>
      <c r="E71" t="s">
        <v>62</v>
      </c>
      <c r="U71" t="e">
        <f>VLOOKUP($A71,[1]Basic!$A:$B,2,0)</f>
        <v>#N/A</v>
      </c>
      <c r="V71" t="str">
        <f t="shared" si="2"/>
        <v>12210302/贷</v>
      </c>
      <c r="W71" t="str">
        <f t="shared" si="3"/>
        <v>重复明细</v>
      </c>
      <c r="X71">
        <f>VLOOKUP(W71,[2]科目!$A:$C,2,0)</f>
        <v>0</v>
      </c>
      <c r="Y71">
        <f>VLOOKUP(W71,[2]科目!$A:$C,3,0)</f>
        <v>0</v>
      </c>
      <c r="Z71" t="e">
        <f t="shared" si="4"/>
        <v>#N/A</v>
      </c>
      <c r="AA71">
        <f t="shared" si="5"/>
        <v>0</v>
      </c>
      <c r="AB71">
        <f t="shared" si="6"/>
        <v>0</v>
      </c>
      <c r="AE71" t="str">
        <f>VLOOKUP(V71,科目!$B:$C,2,0)</f>
        <v>重复明细</v>
      </c>
      <c r="AF71" t="e">
        <f t="shared" si="7"/>
        <v>#VALUE!</v>
      </c>
      <c r="AG71">
        <f t="shared" si="8"/>
        <v>1000</v>
      </c>
      <c r="AH71" t="e">
        <f t="shared" si="9"/>
        <v>#VALUE!</v>
      </c>
      <c r="AI71" t="e">
        <f>VLOOKUP(U71,[1]Basic!$B:$C,2,0)</f>
        <v>#N/A</v>
      </c>
      <c r="AJ71" t="str">
        <f>VLOOKUP(W71,[2]科目!$A:$D,4,0)</f>
        <v>BS</v>
      </c>
      <c r="AK71" t="e">
        <f t="shared" si="10"/>
        <v>#N/A</v>
      </c>
      <c r="AL71" t="e">
        <f>VLOOKUP(AK71,[1]FX!$F:$G,2,0)</f>
        <v>#N/A</v>
      </c>
      <c r="AM71" t="e">
        <f t="shared" si="11"/>
        <v>#N/A</v>
      </c>
      <c r="AN71" t="e">
        <f>VLOOKUP(Z71,[1]History!$A:$B,2,0)</f>
        <v>#N/A</v>
      </c>
      <c r="AO71">
        <f t="shared" si="12"/>
        <v>0</v>
      </c>
      <c r="AP71" t="e">
        <f t="shared" si="13"/>
        <v>#VALUE!</v>
      </c>
      <c r="AQ71" t="e">
        <f t="shared" si="14"/>
        <v>#VALUE!</v>
      </c>
      <c r="AR71" t="e">
        <f t="shared" si="15"/>
        <v>#VALUE!</v>
      </c>
    </row>
    <row r="72" spans="2:44">
      <c r="B72" s="1" t="s">
        <v>84</v>
      </c>
      <c r="C72" t="s">
        <v>17</v>
      </c>
      <c r="D72" t="s">
        <v>16</v>
      </c>
      <c r="E72" t="s">
        <v>62</v>
      </c>
      <c r="U72" t="e">
        <f>VLOOKUP($A72,[1]Basic!$A:$B,2,0)</f>
        <v>#N/A</v>
      </c>
      <c r="V72" t="str">
        <f t="shared" si="2"/>
        <v>12210302/借</v>
      </c>
      <c r="W72" t="str">
        <f t="shared" si="3"/>
        <v>重复明细</v>
      </c>
      <c r="X72">
        <f>VLOOKUP(W72,[2]科目!$A:$C,2,0)</f>
        <v>0</v>
      </c>
      <c r="Y72">
        <f>VLOOKUP(W72,[2]科目!$A:$C,3,0)</f>
        <v>0</v>
      </c>
      <c r="Z72" t="e">
        <f t="shared" si="4"/>
        <v>#N/A</v>
      </c>
      <c r="AA72">
        <f t="shared" si="5"/>
        <v>0</v>
      </c>
      <c r="AB72">
        <f t="shared" si="6"/>
        <v>0</v>
      </c>
      <c r="AE72" t="str">
        <f>VLOOKUP(V72,科目!$B:$C,2,0)</f>
        <v>重复明细</v>
      </c>
      <c r="AF72" t="e">
        <f t="shared" si="7"/>
        <v>#VALUE!</v>
      </c>
      <c r="AG72">
        <f t="shared" si="8"/>
        <v>1000</v>
      </c>
      <c r="AH72" t="e">
        <f t="shared" si="9"/>
        <v>#VALUE!</v>
      </c>
      <c r="AI72" t="e">
        <f>VLOOKUP(U72,[1]Basic!$B:$C,2,0)</f>
        <v>#N/A</v>
      </c>
      <c r="AJ72" t="str">
        <f>VLOOKUP(W72,[2]科目!$A:$D,4,0)</f>
        <v>BS</v>
      </c>
      <c r="AK72" t="e">
        <f t="shared" si="10"/>
        <v>#N/A</v>
      </c>
      <c r="AL72" t="e">
        <f>VLOOKUP(AK72,[1]FX!$F:$G,2,0)</f>
        <v>#N/A</v>
      </c>
      <c r="AM72" t="e">
        <f t="shared" si="11"/>
        <v>#N/A</v>
      </c>
      <c r="AN72" t="e">
        <f>VLOOKUP(Z72,[1]History!$A:$B,2,0)</f>
        <v>#N/A</v>
      </c>
      <c r="AO72">
        <f t="shared" si="12"/>
        <v>0</v>
      </c>
      <c r="AP72" t="e">
        <f t="shared" si="13"/>
        <v>#VALUE!</v>
      </c>
      <c r="AQ72" t="e">
        <f t="shared" si="14"/>
        <v>#VALUE!</v>
      </c>
      <c r="AR72" t="e">
        <f t="shared" si="15"/>
        <v>#VALUE!</v>
      </c>
    </row>
    <row r="73" spans="2:44">
      <c r="B73" s="1" t="s">
        <v>89</v>
      </c>
      <c r="C73" t="s">
        <v>17</v>
      </c>
      <c r="D73" t="s">
        <v>15</v>
      </c>
      <c r="E73" t="s">
        <v>62</v>
      </c>
      <c r="U73" t="e">
        <f>VLOOKUP($A73,[1]Basic!$A:$B,2,0)</f>
        <v>#N/A</v>
      </c>
      <c r="V73" t="str">
        <f t="shared" si="2"/>
        <v>12210401/贷</v>
      </c>
      <c r="W73" t="str">
        <f t="shared" si="3"/>
        <v>重复明细</v>
      </c>
      <c r="X73">
        <f>VLOOKUP(W73,[2]科目!$A:$C,2,0)</f>
        <v>0</v>
      </c>
      <c r="Y73">
        <f>VLOOKUP(W73,[2]科目!$A:$C,3,0)</f>
        <v>0</v>
      </c>
      <c r="Z73" t="e">
        <f t="shared" si="4"/>
        <v>#N/A</v>
      </c>
      <c r="AA73">
        <f t="shared" si="5"/>
        <v>0</v>
      </c>
      <c r="AB73">
        <f t="shared" si="6"/>
        <v>0</v>
      </c>
      <c r="AE73" t="str">
        <f>VLOOKUP(V73,科目!$B:$C,2,0)</f>
        <v>重复明细</v>
      </c>
      <c r="AF73" t="e">
        <f t="shared" si="7"/>
        <v>#VALUE!</v>
      </c>
      <c r="AG73">
        <f t="shared" si="8"/>
        <v>1000</v>
      </c>
      <c r="AH73" t="e">
        <f t="shared" si="9"/>
        <v>#VALUE!</v>
      </c>
      <c r="AI73" t="e">
        <f>VLOOKUP(U73,[1]Basic!$B:$C,2,0)</f>
        <v>#N/A</v>
      </c>
      <c r="AJ73" t="str">
        <f>VLOOKUP(W73,[2]科目!$A:$D,4,0)</f>
        <v>BS</v>
      </c>
      <c r="AK73" t="e">
        <f t="shared" si="10"/>
        <v>#N/A</v>
      </c>
      <c r="AL73" t="e">
        <f>VLOOKUP(AK73,[1]FX!$F:$G,2,0)</f>
        <v>#N/A</v>
      </c>
      <c r="AM73" t="e">
        <f t="shared" si="11"/>
        <v>#N/A</v>
      </c>
      <c r="AN73" t="e">
        <f>VLOOKUP(Z73,[1]History!$A:$B,2,0)</f>
        <v>#N/A</v>
      </c>
      <c r="AO73">
        <f t="shared" si="12"/>
        <v>0</v>
      </c>
      <c r="AP73" t="e">
        <f t="shared" si="13"/>
        <v>#VALUE!</v>
      </c>
      <c r="AQ73" t="e">
        <f t="shared" si="14"/>
        <v>#VALUE!</v>
      </c>
      <c r="AR73" t="e">
        <f t="shared" si="15"/>
        <v>#VALUE!</v>
      </c>
    </row>
    <row r="74" spans="2:44">
      <c r="B74" s="1" t="s">
        <v>76</v>
      </c>
      <c r="C74" t="s">
        <v>17</v>
      </c>
      <c r="D74" t="s">
        <v>15</v>
      </c>
      <c r="E74" t="s">
        <v>62</v>
      </c>
      <c r="U74" t="e">
        <f>VLOOKUP($A74,[1]Basic!$A:$B,2,0)</f>
        <v>#N/A</v>
      </c>
      <c r="V74" t="str">
        <f t="shared" si="2"/>
        <v>12210401/借</v>
      </c>
      <c r="W74" t="str">
        <f t="shared" si="3"/>
        <v>重复明细</v>
      </c>
      <c r="X74">
        <f>VLOOKUP(W74,[2]科目!$A:$C,2,0)</f>
        <v>0</v>
      </c>
      <c r="Y74">
        <f>VLOOKUP(W74,[2]科目!$A:$C,3,0)</f>
        <v>0</v>
      </c>
      <c r="Z74" t="e">
        <f t="shared" si="4"/>
        <v>#N/A</v>
      </c>
      <c r="AA74">
        <f t="shared" si="5"/>
        <v>0</v>
      </c>
      <c r="AB74">
        <f t="shared" si="6"/>
        <v>0</v>
      </c>
      <c r="AE74" t="str">
        <f>VLOOKUP(V74,科目!$B:$C,2,0)</f>
        <v>重复明细</v>
      </c>
      <c r="AF74" t="e">
        <f t="shared" si="7"/>
        <v>#VALUE!</v>
      </c>
      <c r="AG74">
        <f t="shared" si="8"/>
        <v>1000</v>
      </c>
      <c r="AH74" t="e">
        <f t="shared" si="9"/>
        <v>#VALUE!</v>
      </c>
      <c r="AI74" t="e">
        <f>VLOOKUP(U74,[1]Basic!$B:$C,2,0)</f>
        <v>#N/A</v>
      </c>
      <c r="AJ74" t="str">
        <f>VLOOKUP(W74,[2]科目!$A:$D,4,0)</f>
        <v>BS</v>
      </c>
      <c r="AK74" t="e">
        <f t="shared" si="10"/>
        <v>#N/A</v>
      </c>
      <c r="AL74" t="e">
        <f>VLOOKUP(AK74,[1]FX!$F:$G,2,0)</f>
        <v>#N/A</v>
      </c>
      <c r="AM74" t="e">
        <f t="shared" si="11"/>
        <v>#N/A</v>
      </c>
      <c r="AN74" t="e">
        <f>VLOOKUP(Z74,[1]History!$A:$B,2,0)</f>
        <v>#N/A</v>
      </c>
      <c r="AO74">
        <f t="shared" si="12"/>
        <v>0</v>
      </c>
      <c r="AP74" t="e">
        <f t="shared" si="13"/>
        <v>#VALUE!</v>
      </c>
      <c r="AQ74" t="e">
        <f t="shared" si="14"/>
        <v>#VALUE!</v>
      </c>
      <c r="AR74" t="e">
        <f t="shared" si="15"/>
        <v>#VALUE!</v>
      </c>
    </row>
    <row r="75" spans="2:44">
      <c r="B75" s="1" t="s">
        <v>90</v>
      </c>
      <c r="C75" t="s">
        <v>17</v>
      </c>
      <c r="D75" t="s">
        <v>15</v>
      </c>
      <c r="E75" t="s">
        <v>62</v>
      </c>
      <c r="U75" t="e">
        <f>VLOOKUP($A75,[1]Basic!$A:$B,2,0)</f>
        <v>#N/A</v>
      </c>
      <c r="V75" t="str">
        <f t="shared" si="2"/>
        <v>12210402/贷</v>
      </c>
      <c r="W75" t="str">
        <f t="shared" si="3"/>
        <v>重复明细</v>
      </c>
      <c r="X75">
        <f>VLOOKUP(W75,[2]科目!$A:$C,2,0)</f>
        <v>0</v>
      </c>
      <c r="Y75">
        <f>VLOOKUP(W75,[2]科目!$A:$C,3,0)</f>
        <v>0</v>
      </c>
      <c r="Z75" t="e">
        <f t="shared" si="4"/>
        <v>#N/A</v>
      </c>
      <c r="AA75">
        <f t="shared" si="5"/>
        <v>0</v>
      </c>
      <c r="AB75">
        <f t="shared" si="6"/>
        <v>0</v>
      </c>
      <c r="AE75" t="str">
        <f>VLOOKUP(V75,科目!$B:$C,2,0)</f>
        <v>重复明细</v>
      </c>
      <c r="AF75" t="e">
        <f t="shared" si="7"/>
        <v>#VALUE!</v>
      </c>
      <c r="AG75">
        <f t="shared" si="8"/>
        <v>1000</v>
      </c>
      <c r="AH75" t="e">
        <f t="shared" si="9"/>
        <v>#VALUE!</v>
      </c>
      <c r="AI75" t="e">
        <f>VLOOKUP(U75,[1]Basic!$B:$C,2,0)</f>
        <v>#N/A</v>
      </c>
      <c r="AJ75" t="str">
        <f>VLOOKUP(W75,[2]科目!$A:$D,4,0)</f>
        <v>BS</v>
      </c>
      <c r="AK75" t="e">
        <f t="shared" si="10"/>
        <v>#N/A</v>
      </c>
      <c r="AL75" t="e">
        <f>VLOOKUP(AK75,[1]FX!$F:$G,2,0)</f>
        <v>#N/A</v>
      </c>
      <c r="AM75" t="e">
        <f t="shared" si="11"/>
        <v>#N/A</v>
      </c>
      <c r="AN75" t="e">
        <f>VLOOKUP(Z75,[1]History!$A:$B,2,0)</f>
        <v>#N/A</v>
      </c>
      <c r="AO75">
        <f t="shared" si="12"/>
        <v>0</v>
      </c>
      <c r="AP75" t="e">
        <f t="shared" si="13"/>
        <v>#VALUE!</v>
      </c>
      <c r="AQ75" t="e">
        <f t="shared" si="14"/>
        <v>#VALUE!</v>
      </c>
      <c r="AR75" t="e">
        <f t="shared" si="15"/>
        <v>#VALUE!</v>
      </c>
    </row>
    <row r="76" spans="2:44">
      <c r="B76" s="1" t="s">
        <v>77</v>
      </c>
      <c r="C76" t="s">
        <v>17</v>
      </c>
      <c r="D76" t="s">
        <v>15</v>
      </c>
      <c r="E76" t="s">
        <v>62</v>
      </c>
      <c r="U76" t="e">
        <f>VLOOKUP($A76,[1]Basic!$A:$B,2,0)</f>
        <v>#N/A</v>
      </c>
      <c r="V76" t="str">
        <f t="shared" si="2"/>
        <v>12210402/借</v>
      </c>
      <c r="W76" t="str">
        <f t="shared" si="3"/>
        <v>重复明细</v>
      </c>
      <c r="X76">
        <f>VLOOKUP(W76,[2]科目!$A:$C,2,0)</f>
        <v>0</v>
      </c>
      <c r="Y76">
        <f>VLOOKUP(W76,[2]科目!$A:$C,3,0)</f>
        <v>0</v>
      </c>
      <c r="Z76" t="e">
        <f t="shared" si="4"/>
        <v>#N/A</v>
      </c>
      <c r="AA76">
        <f t="shared" si="5"/>
        <v>0</v>
      </c>
      <c r="AB76">
        <f t="shared" si="6"/>
        <v>0</v>
      </c>
      <c r="AE76" t="str">
        <f>VLOOKUP(V76,科目!$B:$C,2,0)</f>
        <v>重复明细</v>
      </c>
      <c r="AF76" t="e">
        <f t="shared" si="7"/>
        <v>#VALUE!</v>
      </c>
      <c r="AG76">
        <f t="shared" si="8"/>
        <v>1000</v>
      </c>
      <c r="AH76" t="e">
        <f t="shared" si="9"/>
        <v>#VALUE!</v>
      </c>
      <c r="AI76" t="e">
        <f>VLOOKUP(U76,[1]Basic!$B:$C,2,0)</f>
        <v>#N/A</v>
      </c>
      <c r="AJ76" t="str">
        <f>VLOOKUP(W76,[2]科目!$A:$D,4,0)</f>
        <v>BS</v>
      </c>
      <c r="AK76" t="e">
        <f t="shared" si="10"/>
        <v>#N/A</v>
      </c>
      <c r="AL76" t="e">
        <f>VLOOKUP(AK76,[1]FX!$F:$G,2,0)</f>
        <v>#N/A</v>
      </c>
      <c r="AM76" t="e">
        <f t="shared" si="11"/>
        <v>#N/A</v>
      </c>
      <c r="AN76" t="e">
        <f>VLOOKUP(Z76,[1]History!$A:$B,2,0)</f>
        <v>#N/A</v>
      </c>
      <c r="AO76">
        <f t="shared" si="12"/>
        <v>0</v>
      </c>
      <c r="AP76" t="e">
        <f t="shared" si="13"/>
        <v>#VALUE!</v>
      </c>
      <c r="AQ76" t="e">
        <f t="shared" si="14"/>
        <v>#VALUE!</v>
      </c>
      <c r="AR76" t="e">
        <f t="shared" si="15"/>
        <v>#VALUE!</v>
      </c>
    </row>
    <row r="77" spans="2:44">
      <c r="B77" s="1" t="s">
        <v>91</v>
      </c>
      <c r="C77" t="s">
        <v>17</v>
      </c>
      <c r="D77" t="s">
        <v>15</v>
      </c>
      <c r="E77" t="s">
        <v>62</v>
      </c>
      <c r="U77" t="e">
        <f>VLOOKUP($A77,[1]Basic!$A:$B,2,0)</f>
        <v>#N/A</v>
      </c>
      <c r="V77" t="str">
        <f t="shared" si="2"/>
        <v>122105/贷</v>
      </c>
      <c r="W77" t="str">
        <f t="shared" si="3"/>
        <v>重复明细</v>
      </c>
      <c r="X77">
        <f>VLOOKUP(W77,[2]科目!$A:$C,2,0)</f>
        <v>0</v>
      </c>
      <c r="Y77">
        <f>VLOOKUP(W77,[2]科目!$A:$C,3,0)</f>
        <v>0</v>
      </c>
      <c r="Z77" t="e">
        <f t="shared" si="4"/>
        <v>#N/A</v>
      </c>
      <c r="AA77">
        <f t="shared" si="5"/>
        <v>0</v>
      </c>
      <c r="AB77">
        <f t="shared" si="6"/>
        <v>0</v>
      </c>
      <c r="AE77" t="str">
        <f>VLOOKUP(V77,科目!$B:$C,2,0)</f>
        <v>重复明细</v>
      </c>
      <c r="AF77" t="e">
        <f t="shared" si="7"/>
        <v>#VALUE!</v>
      </c>
      <c r="AG77">
        <f t="shared" si="8"/>
        <v>1000</v>
      </c>
      <c r="AH77" t="e">
        <f t="shared" si="9"/>
        <v>#VALUE!</v>
      </c>
      <c r="AI77" t="e">
        <f>VLOOKUP(U77,[1]Basic!$B:$C,2,0)</f>
        <v>#N/A</v>
      </c>
      <c r="AJ77" t="str">
        <f>VLOOKUP(W77,[2]科目!$A:$D,4,0)</f>
        <v>BS</v>
      </c>
      <c r="AK77" t="e">
        <f t="shared" si="10"/>
        <v>#N/A</v>
      </c>
      <c r="AL77" t="e">
        <f>VLOOKUP(AK77,[1]FX!$F:$G,2,0)</f>
        <v>#N/A</v>
      </c>
      <c r="AM77" t="e">
        <f t="shared" si="11"/>
        <v>#N/A</v>
      </c>
      <c r="AN77" t="e">
        <f>VLOOKUP(Z77,[1]History!$A:$B,2,0)</f>
        <v>#N/A</v>
      </c>
      <c r="AO77">
        <f t="shared" si="12"/>
        <v>0</v>
      </c>
      <c r="AP77" t="e">
        <f t="shared" si="13"/>
        <v>#VALUE!</v>
      </c>
      <c r="AQ77" t="e">
        <f t="shared" si="14"/>
        <v>#VALUE!</v>
      </c>
      <c r="AR77" t="e">
        <f t="shared" si="15"/>
        <v>#VALUE!</v>
      </c>
    </row>
    <row r="78" spans="2:44">
      <c r="B78" s="1" t="s">
        <v>78</v>
      </c>
      <c r="C78" t="s">
        <v>17</v>
      </c>
      <c r="D78" t="s">
        <v>15</v>
      </c>
      <c r="E78" t="s">
        <v>62</v>
      </c>
    </row>
    <row r="79" spans="2:44">
      <c r="B79" s="1" t="s">
        <v>92</v>
      </c>
      <c r="C79" t="s">
        <v>17</v>
      </c>
      <c r="D79" t="s">
        <v>15</v>
      </c>
      <c r="E79" t="s">
        <v>62</v>
      </c>
    </row>
    <row r="80" spans="2:44">
      <c r="B80" s="1" t="s">
        <v>79</v>
      </c>
      <c r="C80" t="s">
        <v>17</v>
      </c>
      <c r="D80" t="s">
        <v>15</v>
      </c>
      <c r="E80" t="s">
        <v>62</v>
      </c>
    </row>
    <row r="81" spans="2:5">
      <c r="B81" s="1" t="s">
        <v>93</v>
      </c>
      <c r="C81" t="s">
        <v>17</v>
      </c>
      <c r="D81" t="s">
        <v>15</v>
      </c>
      <c r="E81" t="s">
        <v>62</v>
      </c>
    </row>
    <row r="82" spans="2:5">
      <c r="B82" s="1" t="s">
        <v>80</v>
      </c>
      <c r="C82" t="s">
        <v>17</v>
      </c>
      <c r="D82" t="s">
        <v>15</v>
      </c>
      <c r="E82" t="s">
        <v>62</v>
      </c>
    </row>
    <row r="83" spans="2:5">
      <c r="B83" s="1" t="s">
        <v>87</v>
      </c>
      <c r="C83" t="s">
        <v>17</v>
      </c>
      <c r="D83" t="s">
        <v>14</v>
      </c>
      <c r="E83" t="s">
        <v>62</v>
      </c>
    </row>
    <row r="84" spans="2:5">
      <c r="B84" s="1" t="s">
        <v>74</v>
      </c>
      <c r="C84" t="s">
        <v>17</v>
      </c>
      <c r="D84" t="s">
        <v>14</v>
      </c>
      <c r="E84" t="s">
        <v>62</v>
      </c>
    </row>
    <row r="85" spans="2:5">
      <c r="B85" s="1" t="s">
        <v>94</v>
      </c>
      <c r="C85" t="s">
        <v>17</v>
      </c>
      <c r="D85" t="s">
        <v>15</v>
      </c>
      <c r="E85" t="s">
        <v>62</v>
      </c>
    </row>
    <row r="86" spans="2:5">
      <c r="B86" s="1" t="s">
        <v>81</v>
      </c>
      <c r="C86" t="s">
        <v>17</v>
      </c>
      <c r="D86" t="s">
        <v>15</v>
      </c>
      <c r="E86" t="s">
        <v>62</v>
      </c>
    </row>
    <row r="87" spans="2:5">
      <c r="B87" s="1" t="s">
        <v>95</v>
      </c>
      <c r="C87" t="s">
        <v>17</v>
      </c>
      <c r="D87" t="s">
        <v>15</v>
      </c>
      <c r="E87" t="s">
        <v>62</v>
      </c>
    </row>
    <row r="88" spans="2:5">
      <c r="B88" s="1" t="s">
        <v>82</v>
      </c>
      <c r="C88" t="s">
        <v>17</v>
      </c>
      <c r="D88" t="s">
        <v>15</v>
      </c>
      <c r="E88" t="s">
        <v>62</v>
      </c>
    </row>
    <row r="89" spans="2:5">
      <c r="B89" s="1" t="s">
        <v>96</v>
      </c>
      <c r="C89" t="s">
        <v>17</v>
      </c>
      <c r="D89" t="s">
        <v>15</v>
      </c>
      <c r="E89" t="s">
        <v>62</v>
      </c>
    </row>
    <row r="90" spans="2:5">
      <c r="B90" s="1" t="s">
        <v>83</v>
      </c>
      <c r="C90" t="s">
        <v>17</v>
      </c>
      <c r="D90" t="s">
        <v>15</v>
      </c>
      <c r="E90" t="s">
        <v>62</v>
      </c>
    </row>
    <row r="91" spans="2:5">
      <c r="B91" s="1" t="s">
        <v>97</v>
      </c>
      <c r="C91" t="s">
        <v>17</v>
      </c>
      <c r="D91" t="s">
        <v>15</v>
      </c>
      <c r="E91" t="s">
        <v>62</v>
      </c>
    </row>
    <row r="92" spans="2:5">
      <c r="B92" s="1" t="s">
        <v>153</v>
      </c>
      <c r="C92" t="s">
        <v>17</v>
      </c>
      <c r="D92" t="s">
        <v>15</v>
      </c>
      <c r="E92" t="s">
        <v>62</v>
      </c>
    </row>
    <row r="93" spans="2:5">
      <c r="B93" s="1"/>
    </row>
    <row r="94" spans="2:5">
      <c r="B94" s="1" t="s">
        <v>160</v>
      </c>
      <c r="C94" t="s">
        <v>17</v>
      </c>
      <c r="D94" t="s">
        <v>170</v>
      </c>
      <c r="E94" t="s">
        <v>171</v>
      </c>
    </row>
    <row r="95" spans="2:5">
      <c r="B95" s="1" t="s">
        <v>179</v>
      </c>
      <c r="C95" t="s">
        <v>17</v>
      </c>
      <c r="D95" t="s">
        <v>170</v>
      </c>
      <c r="E95" t="s">
        <v>171</v>
      </c>
    </row>
    <row r="96" spans="2:5">
      <c r="B96" s="1" t="s">
        <v>161</v>
      </c>
      <c r="C96" t="s">
        <v>17</v>
      </c>
      <c r="D96" t="s">
        <v>170</v>
      </c>
      <c r="E96" t="s">
        <v>171</v>
      </c>
    </row>
    <row r="97" spans="2:5">
      <c r="B97" s="1" t="s">
        <v>180</v>
      </c>
      <c r="C97" t="s">
        <v>17</v>
      </c>
      <c r="D97" t="s">
        <v>170</v>
      </c>
      <c r="E97" t="s">
        <v>171</v>
      </c>
    </row>
    <row r="98" spans="2:5">
      <c r="B98" s="1" t="s">
        <v>162</v>
      </c>
      <c r="C98" t="s">
        <v>17</v>
      </c>
      <c r="D98" t="s">
        <v>170</v>
      </c>
      <c r="E98" t="s">
        <v>171</v>
      </c>
    </row>
    <row r="99" spans="2:5">
      <c r="B99" s="1" t="s">
        <v>181</v>
      </c>
      <c r="C99" t="s">
        <v>17</v>
      </c>
      <c r="D99" t="s">
        <v>170</v>
      </c>
      <c r="E99" t="s">
        <v>171</v>
      </c>
    </row>
    <row r="100" spans="2:5">
      <c r="B100" s="1" t="s">
        <v>163</v>
      </c>
      <c r="C100" t="s">
        <v>17</v>
      </c>
      <c r="D100" t="s">
        <v>170</v>
      </c>
      <c r="E100" t="s">
        <v>171</v>
      </c>
    </row>
    <row r="101" spans="2:5">
      <c r="B101" s="1" t="s">
        <v>182</v>
      </c>
      <c r="C101" t="s">
        <v>17</v>
      </c>
      <c r="D101" t="s">
        <v>170</v>
      </c>
      <c r="E101" t="s">
        <v>171</v>
      </c>
    </row>
    <row r="102" spans="2:5">
      <c r="B102" s="1" t="s">
        <v>164</v>
      </c>
      <c r="C102" t="s">
        <v>17</v>
      </c>
      <c r="D102" t="s">
        <v>170</v>
      </c>
      <c r="E102" t="s">
        <v>171</v>
      </c>
    </row>
    <row r="103" spans="2:5">
      <c r="B103" s="1" t="s">
        <v>183</v>
      </c>
      <c r="C103" t="s">
        <v>17</v>
      </c>
      <c r="D103" t="s">
        <v>170</v>
      </c>
      <c r="E103" t="s">
        <v>171</v>
      </c>
    </row>
    <row r="104" spans="2:5">
      <c r="B104" s="1" t="s">
        <v>165</v>
      </c>
      <c r="C104" t="s">
        <v>17</v>
      </c>
      <c r="D104" t="s">
        <v>170</v>
      </c>
      <c r="E104" t="s">
        <v>171</v>
      </c>
    </row>
    <row r="105" spans="2:5">
      <c r="B105" s="1" t="s">
        <v>184</v>
      </c>
      <c r="C105" t="s">
        <v>17</v>
      </c>
      <c r="D105" t="s">
        <v>170</v>
      </c>
      <c r="E105" t="s">
        <v>171</v>
      </c>
    </row>
    <row r="106" spans="2:5">
      <c r="B106" s="1" t="s">
        <v>166</v>
      </c>
      <c r="C106" t="s">
        <v>17</v>
      </c>
      <c r="D106" t="s">
        <v>170</v>
      </c>
      <c r="E106" t="s">
        <v>171</v>
      </c>
    </row>
    <row r="107" spans="2:5">
      <c r="B107" s="1" t="s">
        <v>185</v>
      </c>
      <c r="C107" t="s">
        <v>17</v>
      </c>
      <c r="D107" t="s">
        <v>170</v>
      </c>
      <c r="E107" t="s">
        <v>171</v>
      </c>
    </row>
    <row r="108" spans="2:5">
      <c r="B108" s="1" t="s">
        <v>167</v>
      </c>
      <c r="C108" t="s">
        <v>17</v>
      </c>
      <c r="D108" t="s">
        <v>15</v>
      </c>
      <c r="E108" t="s">
        <v>171</v>
      </c>
    </row>
    <row r="109" spans="2:5">
      <c r="B109" s="1" t="s">
        <v>178</v>
      </c>
      <c r="C109" t="s">
        <v>17</v>
      </c>
      <c r="D109" t="s">
        <v>15</v>
      </c>
      <c r="E109" t="s">
        <v>171</v>
      </c>
    </row>
    <row r="110" spans="2:5">
      <c r="B110" s="1" t="s">
        <v>168</v>
      </c>
      <c r="C110" t="s">
        <v>17</v>
      </c>
      <c r="D110" t="s">
        <v>15</v>
      </c>
      <c r="E110" t="s">
        <v>171</v>
      </c>
    </row>
    <row r="111" spans="2:5">
      <c r="B111" s="1" t="s">
        <v>177</v>
      </c>
      <c r="C111" t="s">
        <v>17</v>
      </c>
      <c r="D111" t="s">
        <v>15</v>
      </c>
      <c r="E111" t="s">
        <v>171</v>
      </c>
    </row>
    <row r="112" spans="2:5">
      <c r="B112" s="1" t="s">
        <v>169</v>
      </c>
      <c r="C112" t="s">
        <v>17</v>
      </c>
      <c r="D112" t="s">
        <v>15</v>
      </c>
      <c r="E112" t="s">
        <v>171</v>
      </c>
    </row>
    <row r="113" spans="1:44">
      <c r="B113" s="1" t="s">
        <v>176</v>
      </c>
      <c r="C113" t="s">
        <v>17</v>
      </c>
      <c r="D113" t="s">
        <v>15</v>
      </c>
      <c r="E113" t="s">
        <v>171</v>
      </c>
    </row>
    <row r="114" spans="1:44">
      <c r="B114" s="1"/>
    </row>
    <row r="115" spans="1:44">
      <c r="B115" s="2" t="s">
        <v>107</v>
      </c>
      <c r="C115" t="s">
        <v>17</v>
      </c>
      <c r="D115" t="s">
        <v>15</v>
      </c>
      <c r="E115" t="s">
        <v>103</v>
      </c>
      <c r="G115" t="s">
        <v>124</v>
      </c>
    </row>
    <row r="116" spans="1:44">
      <c r="B116" s="2" t="s">
        <v>175</v>
      </c>
      <c r="C116" t="s">
        <v>17</v>
      </c>
      <c r="D116" t="s">
        <v>15</v>
      </c>
      <c r="E116" t="s">
        <v>103</v>
      </c>
      <c r="G116" t="s">
        <v>124</v>
      </c>
    </row>
    <row r="117" spans="1:44">
      <c r="U117" t="e">
        <f>VLOOKUP($A123,[1]Basic!$A:$B,2,0)</f>
        <v>#N/A</v>
      </c>
      <c r="V117" t="str">
        <f t="shared" si="2"/>
        <v/>
      </c>
      <c r="W117" t="e">
        <f t="shared" si="3"/>
        <v>#VALUE!</v>
      </c>
      <c r="X117" t="e">
        <f>VLOOKUP(W117,[2]科目!$A:$C,2,0)</f>
        <v>#VALUE!</v>
      </c>
      <c r="Y117" t="e">
        <f>VLOOKUP(W117,[2]科目!$A:$C,3,0)</f>
        <v>#VALUE!</v>
      </c>
      <c r="Z117" t="e">
        <f t="shared" si="4"/>
        <v>#N/A</v>
      </c>
      <c r="AA117">
        <f t="shared" si="5"/>
        <v>0</v>
      </c>
      <c r="AB117">
        <f t="shared" si="6"/>
        <v>0</v>
      </c>
      <c r="AE117" t="e">
        <f>VLOOKUP(V117,科目!$B:$C,2,0)</f>
        <v>#N/A</v>
      </c>
      <c r="AF117" t="e">
        <f t="shared" si="7"/>
        <v>#VALUE!</v>
      </c>
      <c r="AG117">
        <f t="shared" si="8"/>
        <v>1000</v>
      </c>
      <c r="AH117" t="e">
        <f t="shared" si="9"/>
        <v>#VALUE!</v>
      </c>
      <c r="AI117" t="e">
        <f>VLOOKUP(U117,[1]Basic!$B:$C,2,0)</f>
        <v>#N/A</v>
      </c>
      <c r="AJ117" t="e">
        <f>VLOOKUP(W117,[2]科目!$A:$D,4,0)</f>
        <v>#VALUE!</v>
      </c>
      <c r="AK117" t="e">
        <f t="shared" si="10"/>
        <v>#N/A</v>
      </c>
      <c r="AL117" t="e">
        <f>VLOOKUP(AK117,[1]FX!$F:$G,2,0)</f>
        <v>#N/A</v>
      </c>
      <c r="AM117" t="e">
        <f t="shared" si="11"/>
        <v>#N/A</v>
      </c>
      <c r="AN117" t="e">
        <f>VLOOKUP(Z117,[1]History!$A:$B,2,0)</f>
        <v>#N/A</v>
      </c>
      <c r="AO117">
        <f t="shared" si="12"/>
        <v>0</v>
      </c>
      <c r="AP117" t="e">
        <f t="shared" si="13"/>
        <v>#VALUE!</v>
      </c>
      <c r="AQ117" t="e">
        <f t="shared" si="14"/>
        <v>#VALUE!</v>
      </c>
      <c r="AR117" t="e">
        <f t="shared" si="15"/>
        <v>#VALUE!</v>
      </c>
    </row>
    <row r="118" spans="1:44">
      <c r="A118" t="s">
        <v>64</v>
      </c>
      <c r="C118" t="s">
        <v>65</v>
      </c>
    </row>
    <row r="119" spans="1:44">
      <c r="A119" t="s">
        <v>67</v>
      </c>
      <c r="C119" t="s">
        <v>66</v>
      </c>
    </row>
    <row r="120" spans="1:44">
      <c r="A120" t="s">
        <v>22</v>
      </c>
      <c r="C120" t="s">
        <v>25</v>
      </c>
      <c r="U120" t="e">
        <f>VLOOKUP($A120,[1]Basic!$A:$B,2,0)</f>
        <v>#N/A</v>
      </c>
      <c r="V120" t="str">
        <f t="shared" si="2"/>
        <v/>
      </c>
      <c r="W120" t="e">
        <f t="shared" si="3"/>
        <v>#VALUE!</v>
      </c>
      <c r="X120" t="e">
        <f>VLOOKUP(W120,[2]科目!$A:$C,2,0)</f>
        <v>#VALUE!</v>
      </c>
      <c r="Y120" t="e">
        <f>VLOOKUP(W120,[2]科目!$A:$C,3,0)</f>
        <v>#VALUE!</v>
      </c>
      <c r="Z120" t="e">
        <f t="shared" si="4"/>
        <v>#N/A</v>
      </c>
      <c r="AA120">
        <f t="shared" si="5"/>
        <v>0</v>
      </c>
      <c r="AB120">
        <f t="shared" si="6"/>
        <v>0</v>
      </c>
      <c r="AE120" t="e">
        <f>VLOOKUP(V120,科目!$B:$C,2,0)</f>
        <v>#N/A</v>
      </c>
      <c r="AF120" t="e">
        <f t="shared" si="7"/>
        <v>#VALUE!</v>
      </c>
      <c r="AG120">
        <f t="shared" si="8"/>
        <v>1000</v>
      </c>
      <c r="AH120" t="e">
        <f t="shared" si="9"/>
        <v>#VALUE!</v>
      </c>
      <c r="AI120" t="e">
        <f>VLOOKUP(U120,[1]Basic!$B:$C,2,0)</f>
        <v>#N/A</v>
      </c>
      <c r="AJ120" t="e">
        <f>VLOOKUP(W120,[2]科目!$A:$D,4,0)</f>
        <v>#VALUE!</v>
      </c>
      <c r="AK120" t="e">
        <f t="shared" si="10"/>
        <v>#N/A</v>
      </c>
      <c r="AL120" t="e">
        <f>VLOOKUP(AK120,[1]FX!$F:$G,2,0)</f>
        <v>#N/A</v>
      </c>
      <c r="AM120" t="e">
        <f t="shared" si="11"/>
        <v>#N/A</v>
      </c>
      <c r="AN120" t="e">
        <f>VLOOKUP(Z120,[1]History!$A:$B,2,0)</f>
        <v>#N/A</v>
      </c>
      <c r="AO120">
        <f t="shared" si="12"/>
        <v>0</v>
      </c>
      <c r="AP120" t="e">
        <f t="shared" si="13"/>
        <v>#VALUE!</v>
      </c>
      <c r="AQ120" t="e">
        <f t="shared" si="14"/>
        <v>#VALUE!</v>
      </c>
      <c r="AR120" t="e">
        <f t="shared" si="15"/>
        <v>#VALUE!</v>
      </c>
    </row>
    <row r="121" spans="1:44">
      <c r="A121" t="s">
        <v>24</v>
      </c>
      <c r="C121" t="s">
        <v>26</v>
      </c>
      <c r="U121" t="e">
        <f>VLOOKUP($A121,[1]Basic!$A:$B,2,0)</f>
        <v>#N/A</v>
      </c>
      <c r="V121" t="str">
        <f t="shared" si="2"/>
        <v/>
      </c>
      <c r="W121" t="e">
        <f t="shared" si="3"/>
        <v>#VALUE!</v>
      </c>
      <c r="X121" t="e">
        <f>VLOOKUP(W121,[2]科目!$A:$C,2,0)</f>
        <v>#VALUE!</v>
      </c>
      <c r="Y121" t="e">
        <f>VLOOKUP(W121,[2]科目!$A:$C,3,0)</f>
        <v>#VALUE!</v>
      </c>
      <c r="Z121" t="e">
        <f t="shared" si="4"/>
        <v>#N/A</v>
      </c>
      <c r="AA121">
        <f t="shared" si="5"/>
        <v>0</v>
      </c>
      <c r="AB121">
        <f t="shared" si="6"/>
        <v>0</v>
      </c>
      <c r="AE121" t="e">
        <f>VLOOKUP(V121,科目!$B:$C,2,0)</f>
        <v>#N/A</v>
      </c>
      <c r="AF121" t="e">
        <f t="shared" si="7"/>
        <v>#VALUE!</v>
      </c>
      <c r="AG121">
        <f t="shared" si="8"/>
        <v>1000</v>
      </c>
      <c r="AH121" t="e">
        <f t="shared" si="9"/>
        <v>#VALUE!</v>
      </c>
      <c r="AI121" t="e">
        <f>VLOOKUP(U121,[1]Basic!$B:$C,2,0)</f>
        <v>#N/A</v>
      </c>
      <c r="AJ121" t="e">
        <f>VLOOKUP(W121,[2]科目!$A:$D,4,0)</f>
        <v>#VALUE!</v>
      </c>
      <c r="AK121" t="e">
        <f t="shared" si="10"/>
        <v>#N/A</v>
      </c>
      <c r="AL121" t="e">
        <f>VLOOKUP(AK121,[1]FX!$F:$G,2,0)</f>
        <v>#N/A</v>
      </c>
      <c r="AM121" t="e">
        <f t="shared" si="11"/>
        <v>#N/A</v>
      </c>
      <c r="AN121" t="e">
        <f>VLOOKUP(Z121,[1]History!$A:$B,2,0)</f>
        <v>#N/A</v>
      </c>
      <c r="AO121">
        <f t="shared" si="12"/>
        <v>0</v>
      </c>
      <c r="AP121" t="e">
        <f t="shared" si="13"/>
        <v>#VALUE!</v>
      </c>
      <c r="AQ121" t="e">
        <f t="shared" si="14"/>
        <v>#VALUE!</v>
      </c>
      <c r="AR121" t="e">
        <f t="shared" si="15"/>
        <v>#VALUE!</v>
      </c>
    </row>
    <row r="122" spans="1:44">
      <c r="A122" t="s">
        <v>109</v>
      </c>
      <c r="C122" t="s">
        <v>112</v>
      </c>
    </row>
    <row r="123" spans="1:44">
      <c r="A123" t="s">
        <v>110</v>
      </c>
      <c r="C123" t="s">
        <v>111</v>
      </c>
    </row>
    <row r="124" spans="1:44">
      <c r="A124" t="s">
        <v>21</v>
      </c>
      <c r="C124" t="s">
        <v>25</v>
      </c>
      <c r="U124" t="e">
        <f>VLOOKUP($A124,[1]Basic!$A:$B,2,0)</f>
        <v>#N/A</v>
      </c>
      <c r="V124" t="str">
        <f t="shared" si="2"/>
        <v/>
      </c>
      <c r="W124" t="e">
        <f t="shared" si="3"/>
        <v>#VALUE!</v>
      </c>
      <c r="X124" t="e">
        <f>VLOOKUP(W124,[2]科目!$A:$C,2,0)</f>
        <v>#VALUE!</v>
      </c>
      <c r="Y124" t="e">
        <f>VLOOKUP(W124,[2]科目!$A:$C,3,0)</f>
        <v>#VALUE!</v>
      </c>
      <c r="Z124" t="e">
        <f t="shared" si="4"/>
        <v>#N/A</v>
      </c>
      <c r="AA124">
        <f t="shared" si="5"/>
        <v>0</v>
      </c>
      <c r="AB124">
        <f t="shared" si="6"/>
        <v>0</v>
      </c>
      <c r="AE124" t="e">
        <f>VLOOKUP(V124,科目!$B:$C,2,0)</f>
        <v>#N/A</v>
      </c>
      <c r="AF124" t="e">
        <f t="shared" si="7"/>
        <v>#VALUE!</v>
      </c>
      <c r="AG124">
        <f t="shared" si="8"/>
        <v>1000</v>
      </c>
      <c r="AH124" t="e">
        <f t="shared" si="9"/>
        <v>#VALUE!</v>
      </c>
      <c r="AI124" t="e">
        <f>VLOOKUP(U124,[1]Basic!$B:$C,2,0)</f>
        <v>#N/A</v>
      </c>
      <c r="AJ124" t="e">
        <f>VLOOKUP(W124,[2]科目!$A:$D,4,0)</f>
        <v>#VALUE!</v>
      </c>
      <c r="AK124" t="e">
        <f t="shared" si="10"/>
        <v>#N/A</v>
      </c>
      <c r="AL124" t="e">
        <f>VLOOKUP(AK124,[1]FX!$F:$G,2,0)</f>
        <v>#N/A</v>
      </c>
      <c r="AM124" t="e">
        <f t="shared" si="11"/>
        <v>#N/A</v>
      </c>
      <c r="AN124" t="e">
        <f>VLOOKUP(Z124,[1]History!$A:$B,2,0)</f>
        <v>#N/A</v>
      </c>
      <c r="AO124">
        <f t="shared" si="12"/>
        <v>0</v>
      </c>
      <c r="AP124" t="e">
        <f t="shared" si="13"/>
        <v>#VALUE!</v>
      </c>
      <c r="AQ124" t="e">
        <f t="shared" si="14"/>
        <v>#VALUE!</v>
      </c>
      <c r="AR124" t="e">
        <f t="shared" si="15"/>
        <v>#VALUE!</v>
      </c>
    </row>
    <row r="125" spans="1:44">
      <c r="A125" t="s">
        <v>23</v>
      </c>
      <c r="C125" t="s">
        <v>26</v>
      </c>
      <c r="U125" t="e">
        <f>VLOOKUP($A125,[1]Basic!$A:$B,2,0)</f>
        <v>#N/A</v>
      </c>
      <c r="V125" t="str">
        <f t="shared" si="2"/>
        <v/>
      </c>
      <c r="W125" t="e">
        <f t="shared" si="3"/>
        <v>#VALUE!</v>
      </c>
      <c r="X125" t="e">
        <f>VLOOKUP(W125,[2]科目!$A:$C,2,0)</f>
        <v>#VALUE!</v>
      </c>
      <c r="Y125" t="e">
        <f>VLOOKUP(W125,[2]科目!$A:$C,3,0)</f>
        <v>#VALUE!</v>
      </c>
      <c r="Z125" t="e">
        <f t="shared" si="4"/>
        <v>#N/A</v>
      </c>
      <c r="AA125">
        <f t="shared" si="5"/>
        <v>0</v>
      </c>
      <c r="AB125">
        <f t="shared" si="6"/>
        <v>0</v>
      </c>
      <c r="AE125" t="e">
        <f>VLOOKUP(V125,科目!$B:$C,2,0)</f>
        <v>#N/A</v>
      </c>
      <c r="AF125" t="e">
        <f t="shared" si="7"/>
        <v>#VALUE!</v>
      </c>
      <c r="AG125">
        <f t="shared" si="8"/>
        <v>1000</v>
      </c>
      <c r="AH125" t="e">
        <f t="shared" si="9"/>
        <v>#VALUE!</v>
      </c>
      <c r="AI125" t="e">
        <f>VLOOKUP(U125,[1]Basic!$B:$C,2,0)</f>
        <v>#N/A</v>
      </c>
      <c r="AJ125" t="e">
        <f>VLOOKUP(W125,[2]科目!$A:$D,4,0)</f>
        <v>#VALUE!</v>
      </c>
      <c r="AK125" t="e">
        <f t="shared" si="10"/>
        <v>#N/A</v>
      </c>
      <c r="AL125" t="e">
        <f>VLOOKUP(AK125,[1]FX!$F:$G,2,0)</f>
        <v>#N/A</v>
      </c>
      <c r="AM125" t="e">
        <f t="shared" si="11"/>
        <v>#N/A</v>
      </c>
      <c r="AN125" t="e">
        <f>VLOOKUP(Z125,[1]History!$A:$B,2,0)</f>
        <v>#N/A</v>
      </c>
      <c r="AO125">
        <f t="shared" si="12"/>
        <v>0</v>
      </c>
      <c r="AP125" t="e">
        <f t="shared" si="13"/>
        <v>#VALUE!</v>
      </c>
      <c r="AQ125" t="e">
        <f t="shared" si="14"/>
        <v>#VALUE!</v>
      </c>
      <c r="AR125" t="e">
        <f t="shared" si="15"/>
        <v>#VALUE!</v>
      </c>
    </row>
    <row r="126" spans="1:44">
      <c r="A126" t="s">
        <v>172</v>
      </c>
      <c r="C126" t="s">
        <v>174</v>
      </c>
    </row>
    <row r="127" spans="1:44">
      <c r="A127" t="s">
        <v>173</v>
      </c>
      <c r="C127" t="s">
        <v>174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FA60-1A47-4BBD-8769-1D5AB5217E74}">
  <dimension ref="A1:B13"/>
  <sheetViews>
    <sheetView workbookViewId="0">
      <selection sqref="A1:B1"/>
    </sheetView>
  </sheetViews>
  <sheetFormatPr defaultRowHeight="14.25"/>
  <cols>
    <col min="1" max="2" width="16.125" customWidth="1"/>
  </cols>
  <sheetData>
    <row r="1" spans="1:2">
      <c r="A1" s="4" t="s">
        <v>13</v>
      </c>
      <c r="B1" s="4" t="s">
        <v>154</v>
      </c>
    </row>
    <row r="2" spans="1:2">
      <c r="A2" s="1" t="s">
        <v>153</v>
      </c>
      <c r="B2" t="s">
        <v>155</v>
      </c>
    </row>
    <row r="4" spans="1:2">
      <c r="A4" t="s">
        <v>186</v>
      </c>
      <c r="B4" t="s">
        <v>26</v>
      </c>
    </row>
    <row r="5" spans="1:2">
      <c r="A5" t="s">
        <v>187</v>
      </c>
      <c r="B5" t="s">
        <v>26</v>
      </c>
    </row>
    <row r="6" spans="1:2">
      <c r="A6" t="s">
        <v>188</v>
      </c>
      <c r="B6" t="s">
        <v>26</v>
      </c>
    </row>
    <row r="7" spans="1:2">
      <c r="A7" t="s">
        <v>189</v>
      </c>
      <c r="B7" t="s">
        <v>26</v>
      </c>
    </row>
    <row r="8" spans="1:2">
      <c r="A8" t="s">
        <v>190</v>
      </c>
      <c r="B8" t="s">
        <v>26</v>
      </c>
    </row>
    <row r="9" spans="1:2">
      <c r="A9" t="s">
        <v>191</v>
      </c>
      <c r="B9" t="s">
        <v>26</v>
      </c>
    </row>
    <row r="10" spans="1:2">
      <c r="A10" t="s">
        <v>192</v>
      </c>
      <c r="B10" t="s">
        <v>26</v>
      </c>
    </row>
    <row r="11" spans="1:2">
      <c r="A11" t="s">
        <v>193</v>
      </c>
      <c r="B11" t="s">
        <v>26</v>
      </c>
    </row>
    <row r="12" spans="1:2">
      <c r="A12" t="s">
        <v>194</v>
      </c>
      <c r="B12" t="s">
        <v>26</v>
      </c>
    </row>
    <row r="13" spans="1:2">
      <c r="A13" t="s">
        <v>195</v>
      </c>
      <c r="B13" t="s">
        <v>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C52B1-A49C-4C28-B43F-72DF79E9837A}">
  <dimension ref="A1:C23"/>
  <sheetViews>
    <sheetView tabSelected="1" workbookViewId="0">
      <selection activeCell="B23" sqref="B23"/>
    </sheetView>
  </sheetViews>
  <sheetFormatPr defaultRowHeight="14.25"/>
  <cols>
    <col min="1" max="1" width="98.625" bestFit="1" customWidth="1"/>
    <col min="2" max="3" width="23.5" bestFit="1" customWidth="1"/>
  </cols>
  <sheetData>
    <row r="1" spans="1:3">
      <c r="A1" t="s">
        <v>125</v>
      </c>
      <c r="B1" t="s">
        <v>129</v>
      </c>
      <c r="C1" t="s">
        <v>158</v>
      </c>
    </row>
    <row r="2" spans="1:3">
      <c r="A2" t="s">
        <v>144</v>
      </c>
      <c r="B2" t="s">
        <v>143</v>
      </c>
    </row>
    <row r="3" spans="1:3">
      <c r="A3" t="s">
        <v>145</v>
      </c>
      <c r="B3" t="s">
        <v>143</v>
      </c>
    </row>
    <row r="4" spans="1:3">
      <c r="A4" t="s">
        <v>131</v>
      </c>
      <c r="B4" t="s">
        <v>134</v>
      </c>
    </row>
    <row r="5" spans="1:3">
      <c r="A5" t="s">
        <v>196</v>
      </c>
      <c r="B5" t="s">
        <v>197</v>
      </c>
      <c r="C5" t="s">
        <v>198</v>
      </c>
    </row>
    <row r="6" spans="1:3">
      <c r="A6" t="s">
        <v>136</v>
      </c>
      <c r="B6" t="s">
        <v>143</v>
      </c>
    </row>
    <row r="7" spans="1:3">
      <c r="A7" t="s">
        <v>137</v>
      </c>
      <c r="B7" t="s">
        <v>143</v>
      </c>
    </row>
    <row r="8" spans="1:3">
      <c r="A8" t="s">
        <v>138</v>
      </c>
      <c r="B8" t="s">
        <v>143</v>
      </c>
    </row>
    <row r="9" spans="1:3">
      <c r="A9" t="s">
        <v>139</v>
      </c>
      <c r="B9" t="s">
        <v>143</v>
      </c>
    </row>
    <row r="10" spans="1:3">
      <c r="A10" t="s">
        <v>140</v>
      </c>
      <c r="B10" t="s">
        <v>143</v>
      </c>
    </row>
    <row r="11" spans="1:3">
      <c r="A11" t="s">
        <v>156</v>
      </c>
      <c r="B11" t="s">
        <v>157</v>
      </c>
      <c r="C11" t="s">
        <v>159</v>
      </c>
    </row>
    <row r="12" spans="1:3">
      <c r="A12" t="s">
        <v>126</v>
      </c>
      <c r="B12" t="s">
        <v>130</v>
      </c>
    </row>
    <row r="13" spans="1:3">
      <c r="A13" t="s">
        <v>146</v>
      </c>
      <c r="B13" t="s">
        <v>143</v>
      </c>
    </row>
    <row r="14" spans="1:3">
      <c r="A14" t="s">
        <v>148</v>
      </c>
      <c r="B14" t="s">
        <v>143</v>
      </c>
    </row>
    <row r="15" spans="1:3">
      <c r="A15" t="s">
        <v>132</v>
      </c>
      <c r="B15" t="s">
        <v>134</v>
      </c>
    </row>
    <row r="16" spans="1:3">
      <c r="A16" t="s">
        <v>135</v>
      </c>
      <c r="B16" t="s">
        <v>134</v>
      </c>
    </row>
    <row r="17" spans="1:3">
      <c r="A17" t="s">
        <v>127</v>
      </c>
      <c r="B17" t="s">
        <v>128</v>
      </c>
    </row>
    <row r="18" spans="1:3">
      <c r="A18" t="s">
        <v>147</v>
      </c>
      <c r="B18" t="s">
        <v>143</v>
      </c>
    </row>
    <row r="19" spans="1:3">
      <c r="A19" t="s">
        <v>149</v>
      </c>
      <c r="B19" t="s">
        <v>143</v>
      </c>
    </row>
    <row r="20" spans="1:3">
      <c r="A20" t="s">
        <v>133</v>
      </c>
      <c r="B20" t="s">
        <v>134</v>
      </c>
    </row>
    <row r="21" spans="1:3">
      <c r="A21" t="s">
        <v>141</v>
      </c>
      <c r="B21" t="s">
        <v>142</v>
      </c>
    </row>
    <row r="22" spans="1:3">
      <c r="A22" t="s">
        <v>199</v>
      </c>
      <c r="B22" t="s">
        <v>200</v>
      </c>
      <c r="C22" t="s">
        <v>201</v>
      </c>
    </row>
    <row r="23" spans="1:3">
      <c r="A23" t="s">
        <v>202</v>
      </c>
      <c r="B23" t="s">
        <v>204</v>
      </c>
      <c r="C23" t="s">
        <v>203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科目</vt:lpstr>
      <vt:lpstr>重分类</vt:lpstr>
      <vt:lpstr>唯一识别码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2022-06-16T07:06:31Z</dcterms:modified>
</cp:coreProperties>
</file>