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52952E99-DA75-440D-8C71-370A628EF3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definedNames>
    <definedName name="_xlnm._FilterDatabase" localSheetId="0" hidden="1">科目!$B$59:$E$87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B44" i="1" s="1"/>
  <c r="E43" i="1"/>
  <c r="B43" i="1" s="1"/>
  <c r="E48" i="1" l="1"/>
  <c r="B48" i="1" s="1"/>
  <c r="E46" i="1"/>
  <c r="B46" i="1" s="1"/>
  <c r="E42" i="1"/>
  <c r="B42" i="1" s="1"/>
  <c r="E40" i="1"/>
  <c r="B40" i="1" s="1"/>
  <c r="E38" i="1"/>
  <c r="B38" i="1" s="1"/>
  <c r="E36" i="1"/>
  <c r="B36" i="1" s="1"/>
  <c r="E34" i="1"/>
  <c r="B34" i="1" s="1"/>
  <c r="E32" i="1"/>
  <c r="B32" i="1" s="1"/>
  <c r="E30" i="1"/>
  <c r="B30" i="1" s="1"/>
  <c r="E28" i="1"/>
  <c r="B28" i="1" s="1"/>
  <c r="E26" i="1"/>
  <c r="B26" i="1" s="1"/>
  <c r="E24" i="1"/>
  <c r="B24" i="1" s="1"/>
  <c r="E22" i="1"/>
  <c r="B22" i="1" s="1"/>
  <c r="E20" i="1"/>
  <c r="B20" i="1" s="1"/>
  <c r="E18" i="1"/>
  <c r="B18" i="1" s="1"/>
  <c r="E16" i="1"/>
  <c r="B16" i="1" s="1"/>
  <c r="E14" i="1"/>
  <c r="B14" i="1" s="1"/>
  <c r="E5" i="1"/>
  <c r="B5" i="1" s="1"/>
  <c r="E3" i="1"/>
  <c r="B3" i="1" s="1"/>
  <c r="E50" i="1"/>
  <c r="B50" i="1" s="1"/>
  <c r="E2" i="1" l="1"/>
  <c r="B2" i="1" s="1"/>
  <c r="E13" i="1" l="1"/>
  <c r="B13" i="1" s="1"/>
  <c r="E31" i="1"/>
  <c r="B31" i="1" s="1"/>
  <c r="E47" i="1" l="1"/>
  <c r="B47" i="1" s="1"/>
  <c r="E25" i="1"/>
  <c r="B25" i="1" s="1"/>
  <c r="E27" i="1"/>
  <c r="B27" i="1" s="1"/>
  <c r="E39" i="1"/>
  <c r="B39" i="1" s="1"/>
  <c r="E21" i="1"/>
  <c r="B21" i="1" s="1"/>
  <c r="E49" i="1" l="1"/>
  <c r="B49" i="1" s="1"/>
  <c r="E45" i="1"/>
  <c r="B45" i="1" s="1"/>
  <c r="E23" i="1"/>
  <c r="B23" i="1" s="1"/>
  <c r="E17" i="1"/>
  <c r="B17" i="1" s="1"/>
  <c r="AF4" i="1" l="1"/>
  <c r="AF15" i="1"/>
  <c r="AF17" i="1"/>
  <c r="AF19" i="1"/>
  <c r="AF23" i="1"/>
  <c r="AF29" i="1"/>
  <c r="AF33" i="1"/>
  <c r="AF35" i="1"/>
  <c r="AF51" i="1"/>
  <c r="AF52" i="1"/>
  <c r="AF53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90" i="1"/>
  <c r="AF93" i="1"/>
  <c r="AF94" i="1"/>
  <c r="AF97" i="1"/>
  <c r="AF98" i="1"/>
  <c r="AA4" i="1"/>
  <c r="AA15" i="1"/>
  <c r="AA17" i="1"/>
  <c r="AA19" i="1"/>
  <c r="AA23" i="1"/>
  <c r="AA29" i="1"/>
  <c r="AA33" i="1"/>
  <c r="AA35" i="1"/>
  <c r="AA51" i="1"/>
  <c r="AA52" i="1"/>
  <c r="AA53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90" i="1"/>
  <c r="AA93" i="1"/>
  <c r="AA94" i="1"/>
  <c r="AA97" i="1"/>
  <c r="AA98" i="1"/>
  <c r="V17" i="1"/>
  <c r="V23" i="1"/>
  <c r="V51" i="1"/>
  <c r="V52" i="1"/>
  <c r="V53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90" i="1"/>
  <c r="V93" i="1"/>
  <c r="V94" i="1"/>
  <c r="V97" i="1"/>
  <c r="V98" i="1"/>
  <c r="U4" i="1"/>
  <c r="AI4" i="1" s="1"/>
  <c r="U15" i="1"/>
  <c r="AI15" i="1" s="1"/>
  <c r="U17" i="1"/>
  <c r="AI17" i="1" s="1"/>
  <c r="U19" i="1"/>
  <c r="Z19" i="1" s="1"/>
  <c r="AN19" i="1" s="1"/>
  <c r="U23" i="1"/>
  <c r="Z23" i="1" s="1"/>
  <c r="AN23" i="1" s="1"/>
  <c r="U29" i="1"/>
  <c r="Z29" i="1" s="1"/>
  <c r="AN29" i="1" s="1"/>
  <c r="U33" i="1"/>
  <c r="Z33" i="1" s="1"/>
  <c r="AN33" i="1" s="1"/>
  <c r="U35" i="1"/>
  <c r="Z35" i="1" s="1"/>
  <c r="AN35" i="1" s="1"/>
  <c r="U51" i="1"/>
  <c r="AI51" i="1" s="1"/>
  <c r="U52" i="1"/>
  <c r="AI52" i="1" s="1"/>
  <c r="U53" i="1"/>
  <c r="AI53" i="1" s="1"/>
  <c r="U60" i="1"/>
  <c r="Z60" i="1" s="1"/>
  <c r="AN60" i="1" s="1"/>
  <c r="U61" i="1"/>
  <c r="Z61" i="1" s="1"/>
  <c r="AN61" i="1" s="1"/>
  <c r="U62" i="1"/>
  <c r="Z62" i="1" s="1"/>
  <c r="AN62" i="1" s="1"/>
  <c r="U63" i="1"/>
  <c r="AI63" i="1" s="1"/>
  <c r="U64" i="1"/>
  <c r="AI64" i="1" s="1"/>
  <c r="U65" i="1"/>
  <c r="AI65" i="1" s="1"/>
  <c r="U66" i="1"/>
  <c r="Z66" i="1" s="1"/>
  <c r="AN66" i="1" s="1"/>
  <c r="U67" i="1"/>
  <c r="Z67" i="1" s="1"/>
  <c r="AN67" i="1" s="1"/>
  <c r="U68" i="1"/>
  <c r="Z68" i="1" s="1"/>
  <c r="AN68" i="1" s="1"/>
  <c r="U69" i="1"/>
  <c r="Z69" i="1" s="1"/>
  <c r="AN69" i="1" s="1"/>
  <c r="U70" i="1"/>
  <c r="Z70" i="1" s="1"/>
  <c r="AN70" i="1" s="1"/>
  <c r="U71" i="1"/>
  <c r="AI71" i="1" s="1"/>
  <c r="U72" i="1"/>
  <c r="AI72" i="1" s="1"/>
  <c r="U90" i="1"/>
  <c r="Z90" i="1" s="1"/>
  <c r="AN90" i="1" s="1"/>
  <c r="U93" i="1"/>
  <c r="Z93" i="1" s="1"/>
  <c r="AN93" i="1" s="1"/>
  <c r="U94" i="1"/>
  <c r="Z94" i="1" s="1"/>
  <c r="AN94" i="1" s="1"/>
  <c r="U97" i="1"/>
  <c r="Z97" i="1" s="1"/>
  <c r="AN97" i="1" s="1"/>
  <c r="U98" i="1"/>
  <c r="Z98" i="1" s="1"/>
  <c r="AN98" i="1" s="1"/>
  <c r="AG98" i="1" l="1"/>
  <c r="AH98" i="1" s="1"/>
  <c r="AG70" i="1"/>
  <c r="AH70" i="1" s="1"/>
  <c r="AG62" i="1"/>
  <c r="AH62" i="1" s="1"/>
  <c r="AG97" i="1"/>
  <c r="AH97" i="1" s="1"/>
  <c r="AG69" i="1"/>
  <c r="AH69" i="1" s="1"/>
  <c r="AG94" i="1"/>
  <c r="AH94" i="1" s="1"/>
  <c r="AG68" i="1"/>
  <c r="AH68" i="1" s="1"/>
  <c r="AG61" i="1"/>
  <c r="AH61" i="1" s="1"/>
  <c r="AG93" i="1"/>
  <c r="AH93" i="1" s="1"/>
  <c r="AG67" i="1"/>
  <c r="AH67" i="1" s="1"/>
  <c r="AG60" i="1"/>
  <c r="AH60" i="1" s="1"/>
  <c r="AG90" i="1"/>
  <c r="AH90" i="1" s="1"/>
  <c r="AG66" i="1"/>
  <c r="AH66" i="1" s="1"/>
  <c r="AG72" i="1"/>
  <c r="AH72" i="1" s="1"/>
  <c r="AG65" i="1"/>
  <c r="AH65" i="1" s="1"/>
  <c r="AG53" i="1"/>
  <c r="AH53" i="1" s="1"/>
  <c r="AG64" i="1"/>
  <c r="AH64" i="1" s="1"/>
  <c r="AG52" i="1"/>
  <c r="AH52" i="1" s="1"/>
  <c r="AG71" i="1"/>
  <c r="AH71" i="1" s="1"/>
  <c r="AG63" i="1"/>
  <c r="AH63" i="1" s="1"/>
  <c r="AG51" i="1"/>
  <c r="AH51" i="1" s="1"/>
  <c r="AG35" i="1"/>
  <c r="AH35" i="1" s="1"/>
  <c r="AG33" i="1"/>
  <c r="AH33" i="1" s="1"/>
  <c r="AG29" i="1"/>
  <c r="AH29" i="1" s="1"/>
  <c r="AG23" i="1"/>
  <c r="AH23" i="1" s="1"/>
  <c r="AG19" i="1"/>
  <c r="AH19" i="1" s="1"/>
  <c r="AG17" i="1"/>
  <c r="AH17" i="1" s="1"/>
  <c r="AG15" i="1"/>
  <c r="AH15" i="1" s="1"/>
  <c r="AG4" i="1"/>
  <c r="AH4" i="1" s="1"/>
  <c r="Z72" i="1"/>
  <c r="AN72" i="1" s="1"/>
  <c r="Z65" i="1"/>
  <c r="AN65" i="1" s="1"/>
  <c r="Z53" i="1"/>
  <c r="AN53" i="1" s="1"/>
  <c r="Z17" i="1"/>
  <c r="AN17" i="1" s="1"/>
  <c r="AI98" i="1"/>
  <c r="AI70" i="1"/>
  <c r="AI62" i="1"/>
  <c r="AI35" i="1"/>
  <c r="Z64" i="1"/>
  <c r="AN64" i="1" s="1"/>
  <c r="Z52" i="1"/>
  <c r="AN52" i="1" s="1"/>
  <c r="Z15" i="1"/>
  <c r="AN15" i="1" s="1"/>
  <c r="AI97" i="1"/>
  <c r="AI69" i="1"/>
  <c r="AI33" i="1"/>
  <c r="Z71" i="1"/>
  <c r="AN71" i="1" s="1"/>
  <c r="Z63" i="1"/>
  <c r="AN63" i="1" s="1"/>
  <c r="Z51" i="1"/>
  <c r="AN51" i="1" s="1"/>
  <c r="Z4" i="1"/>
  <c r="AN4" i="1" s="1"/>
  <c r="AI94" i="1"/>
  <c r="AI68" i="1"/>
  <c r="AI61" i="1"/>
  <c r="AI29" i="1"/>
  <c r="AI93" i="1"/>
  <c r="AI67" i="1"/>
  <c r="AI60" i="1"/>
  <c r="AI23" i="1"/>
  <c r="AI90" i="1"/>
  <c r="AI66" i="1"/>
  <c r="AI19" i="1"/>
  <c r="E41" i="1" l="1"/>
  <c r="B41" i="1" s="1"/>
  <c r="E37" i="1"/>
  <c r="B37" i="1" s="1"/>
  <c r="E35" i="1"/>
  <c r="E33" i="1"/>
  <c r="E29" i="1"/>
  <c r="E19" i="1"/>
  <c r="E15" i="1"/>
  <c r="E4" i="1"/>
  <c r="B4" i="1" s="1"/>
  <c r="B15" i="1" l="1"/>
  <c r="V15" i="1" s="1"/>
  <c r="AE15" i="1" s="1"/>
  <c r="B35" i="1"/>
  <c r="V35" i="1" s="1"/>
  <c r="B19" i="1"/>
  <c r="B29" i="1"/>
  <c r="B33" i="1"/>
  <c r="V33" i="1" s="1"/>
  <c r="AE33" i="1" s="1"/>
  <c r="V4" i="1"/>
  <c r="AE4" i="1" s="1"/>
  <c r="AE17" i="1"/>
  <c r="AE90" i="1" l="1"/>
  <c r="W90" i="1" s="1"/>
  <c r="AE64" i="1"/>
  <c r="W64" i="1" s="1"/>
  <c r="AE35" i="1"/>
  <c r="W35" i="1" s="1"/>
  <c r="X35" i="1" s="1"/>
  <c r="AE62" i="1"/>
  <c r="W62" i="1" s="1"/>
  <c r="AE97" i="1"/>
  <c r="W97" i="1" s="1"/>
  <c r="AE69" i="1"/>
  <c r="AB69" i="1" s="1"/>
  <c r="AE60" i="1"/>
  <c r="W60" i="1" s="1"/>
  <c r="AE52" i="1"/>
  <c r="W52" i="1" s="1"/>
  <c r="AE23" i="1"/>
  <c r="W23" i="1" s="1"/>
  <c r="AE63" i="1"/>
  <c r="AB63" i="1" s="1"/>
  <c r="AE71" i="1"/>
  <c r="W71" i="1" s="1"/>
  <c r="V29" i="1"/>
  <c r="AE29" i="1" s="1"/>
  <c r="W29" i="1" s="1"/>
  <c r="Y29" i="1" s="1"/>
  <c r="AE94" i="1"/>
  <c r="W94" i="1" s="1"/>
  <c r="AJ94" i="1" s="1"/>
  <c r="AK94" i="1" s="1"/>
  <c r="AL94" i="1" s="1"/>
  <c r="AM94" i="1" s="1"/>
  <c r="AO94" i="1" s="1"/>
  <c r="AE66" i="1"/>
  <c r="W66" i="1" s="1"/>
  <c r="AE51" i="1"/>
  <c r="W51" i="1" s="1"/>
  <c r="V19" i="1"/>
  <c r="AE19" i="1" s="1"/>
  <c r="W19" i="1" s="1"/>
  <c r="AE68" i="1"/>
  <c r="W68" i="1" s="1"/>
  <c r="AE72" i="1"/>
  <c r="AB72" i="1" s="1"/>
  <c r="AE61" i="1"/>
  <c r="W61" i="1" s="1"/>
  <c r="AE65" i="1"/>
  <c r="AB65" i="1" s="1"/>
  <c r="AE98" i="1"/>
  <c r="W98" i="1" s="1"/>
  <c r="AE93" i="1"/>
  <c r="W93" i="1" s="1"/>
  <c r="AE53" i="1"/>
  <c r="W53" i="1" s="1"/>
  <c r="AE70" i="1"/>
  <c r="W70" i="1" s="1"/>
  <c r="AE67" i="1"/>
  <c r="W67" i="1" s="1"/>
  <c r="W4" i="1"/>
  <c r="W33" i="1"/>
  <c r="W15" i="1"/>
  <c r="W17" i="1"/>
  <c r="AB64" i="1" l="1"/>
  <c r="W69" i="1"/>
  <c r="X69" i="1" s="1"/>
  <c r="Y94" i="1"/>
  <c r="X94" i="1"/>
  <c r="AJ35" i="1"/>
  <c r="AK35" i="1" s="1"/>
  <c r="AL35" i="1" s="1"/>
  <c r="AM35" i="1" s="1"/>
  <c r="AO35" i="1" s="1"/>
  <c r="AB35" i="1" s="1"/>
  <c r="AB70" i="1"/>
  <c r="W63" i="1"/>
  <c r="AJ63" i="1" s="1"/>
  <c r="AK63" i="1" s="1"/>
  <c r="AL63" i="1" s="1"/>
  <c r="AM63" i="1" s="1"/>
  <c r="AO63" i="1" s="1"/>
  <c r="AB62" i="1"/>
  <c r="W65" i="1"/>
  <c r="Y65" i="1" s="1"/>
  <c r="AJ29" i="1"/>
  <c r="AK29" i="1" s="1"/>
  <c r="AL29" i="1" s="1"/>
  <c r="AM29" i="1" s="1"/>
  <c r="AO29" i="1" s="1"/>
  <c r="AQ29" i="1" s="1"/>
  <c r="AR29" i="1" s="1"/>
  <c r="Y35" i="1"/>
  <c r="X29" i="1"/>
  <c r="AB66" i="1"/>
  <c r="AB67" i="1"/>
  <c r="W72" i="1"/>
  <c r="X72" i="1" s="1"/>
  <c r="AB61" i="1"/>
  <c r="AB68" i="1"/>
  <c r="AB71" i="1"/>
  <c r="AB94" i="1"/>
  <c r="AP94" i="1"/>
  <c r="AQ94" i="1"/>
  <c r="AR94" i="1" s="1"/>
  <c r="AJ98" i="1"/>
  <c r="AK98" i="1" s="1"/>
  <c r="AL98" i="1" s="1"/>
  <c r="AM98" i="1" s="1"/>
  <c r="AO98" i="1" s="1"/>
  <c r="X98" i="1"/>
  <c r="Y98" i="1"/>
  <c r="Y4" i="1"/>
  <c r="X4" i="1"/>
  <c r="AJ4" i="1"/>
  <c r="AK4" i="1" s="1"/>
  <c r="AL4" i="1" s="1"/>
  <c r="AM4" i="1" s="1"/>
  <c r="AO4" i="1" s="1"/>
  <c r="Y60" i="1"/>
  <c r="X60" i="1"/>
  <c r="AJ60" i="1"/>
  <c r="AK60" i="1" s="1"/>
  <c r="AL60" i="1" s="1"/>
  <c r="AM60" i="1" s="1"/>
  <c r="AO60" i="1" s="1"/>
  <c r="AB60" i="1" s="1"/>
  <c r="Y15" i="1"/>
  <c r="X15" i="1"/>
  <c r="AJ15" i="1"/>
  <c r="AK15" i="1" s="1"/>
  <c r="AL15" i="1" s="1"/>
  <c r="AM15" i="1" s="1"/>
  <c r="AO15" i="1" s="1"/>
  <c r="Y23" i="1"/>
  <c r="X23" i="1"/>
  <c r="AJ23" i="1"/>
  <c r="AK23" i="1" s="1"/>
  <c r="AL23" i="1" s="1"/>
  <c r="AM23" i="1" s="1"/>
  <c r="AO23" i="1" s="1"/>
  <c r="AJ53" i="1"/>
  <c r="AK53" i="1" s="1"/>
  <c r="AL53" i="1" s="1"/>
  <c r="AM53" i="1" s="1"/>
  <c r="AO53" i="1" s="1"/>
  <c r="Y53" i="1"/>
  <c r="X53" i="1"/>
  <c r="AJ51" i="1"/>
  <c r="AK51" i="1" s="1"/>
  <c r="AL51" i="1" s="1"/>
  <c r="AM51" i="1" s="1"/>
  <c r="AO51" i="1" s="1"/>
  <c r="Y51" i="1"/>
  <c r="X51" i="1"/>
  <c r="Y17" i="1"/>
  <c r="X17" i="1"/>
  <c r="AJ17" i="1"/>
  <c r="AK17" i="1" s="1"/>
  <c r="AL17" i="1" s="1"/>
  <c r="AM17" i="1" s="1"/>
  <c r="AO17" i="1" s="1"/>
  <c r="Y64" i="1"/>
  <c r="X64" i="1"/>
  <c r="AJ64" i="1"/>
  <c r="AK64" i="1" s="1"/>
  <c r="AL64" i="1" s="1"/>
  <c r="AM64" i="1" s="1"/>
  <c r="AO64" i="1" s="1"/>
  <c r="Y62" i="1"/>
  <c r="AJ62" i="1"/>
  <c r="AK62" i="1" s="1"/>
  <c r="AL62" i="1" s="1"/>
  <c r="AM62" i="1" s="1"/>
  <c r="AO62" i="1" s="1"/>
  <c r="X62" i="1"/>
  <c r="AJ70" i="1"/>
  <c r="AK70" i="1" s="1"/>
  <c r="AL70" i="1" s="1"/>
  <c r="AM70" i="1" s="1"/>
  <c r="AO70" i="1" s="1"/>
  <c r="X70" i="1"/>
  <c r="Y70" i="1"/>
  <c r="Y71" i="1"/>
  <c r="AJ71" i="1"/>
  <c r="AK71" i="1" s="1"/>
  <c r="AL71" i="1" s="1"/>
  <c r="AM71" i="1" s="1"/>
  <c r="AO71" i="1" s="1"/>
  <c r="X71" i="1"/>
  <c r="AJ97" i="1"/>
  <c r="AK97" i="1" s="1"/>
  <c r="AL97" i="1" s="1"/>
  <c r="AM97" i="1" s="1"/>
  <c r="AO97" i="1" s="1"/>
  <c r="Y97" i="1"/>
  <c r="X97" i="1"/>
  <c r="Y67" i="1"/>
  <c r="X67" i="1"/>
  <c r="AJ67" i="1"/>
  <c r="AK67" i="1" s="1"/>
  <c r="AL67" i="1" s="1"/>
  <c r="AM67" i="1" s="1"/>
  <c r="AO67" i="1" s="1"/>
  <c r="Y66" i="1"/>
  <c r="X66" i="1"/>
  <c r="AJ66" i="1"/>
  <c r="AK66" i="1" s="1"/>
  <c r="AL66" i="1" s="1"/>
  <c r="AM66" i="1" s="1"/>
  <c r="AO66" i="1" s="1"/>
  <c r="Y19" i="1"/>
  <c r="X19" i="1"/>
  <c r="AJ19" i="1"/>
  <c r="AK19" i="1" s="1"/>
  <c r="AL19" i="1" s="1"/>
  <c r="AM19" i="1" s="1"/>
  <c r="AO19" i="1" s="1"/>
  <c r="Y61" i="1"/>
  <c r="AJ61" i="1"/>
  <c r="AK61" i="1" s="1"/>
  <c r="AL61" i="1" s="1"/>
  <c r="AM61" i="1" s="1"/>
  <c r="AO61" i="1" s="1"/>
  <c r="X61" i="1"/>
  <c r="Y33" i="1"/>
  <c r="AJ33" i="1"/>
  <c r="AK33" i="1" s="1"/>
  <c r="AL33" i="1" s="1"/>
  <c r="AM33" i="1" s="1"/>
  <c r="AO33" i="1" s="1"/>
  <c r="X33" i="1"/>
  <c r="Y52" i="1"/>
  <c r="X52" i="1"/>
  <c r="AJ52" i="1"/>
  <c r="AK52" i="1" s="1"/>
  <c r="AL52" i="1" s="1"/>
  <c r="AM52" i="1" s="1"/>
  <c r="AO52" i="1" s="1"/>
  <c r="AP35" i="1"/>
  <c r="AQ35" i="1"/>
  <c r="AR35" i="1" s="1"/>
  <c r="AJ90" i="1"/>
  <c r="AK90" i="1" s="1"/>
  <c r="AL90" i="1" s="1"/>
  <c r="AM90" i="1" s="1"/>
  <c r="AO90" i="1" s="1"/>
  <c r="X90" i="1"/>
  <c r="Y90" i="1"/>
  <c r="AJ93" i="1"/>
  <c r="AK93" i="1" s="1"/>
  <c r="AL93" i="1" s="1"/>
  <c r="AM93" i="1" s="1"/>
  <c r="AO93" i="1" s="1"/>
  <c r="Y93" i="1"/>
  <c r="X93" i="1"/>
  <c r="Y68" i="1"/>
  <c r="X68" i="1"/>
  <c r="AJ68" i="1"/>
  <c r="AK68" i="1" s="1"/>
  <c r="AL68" i="1" s="1"/>
  <c r="AM68" i="1" s="1"/>
  <c r="AO68" i="1" s="1"/>
  <c r="AJ69" i="1"/>
  <c r="AK69" i="1" s="1"/>
  <c r="AL69" i="1" s="1"/>
  <c r="AM69" i="1" s="1"/>
  <c r="AO69" i="1" s="1"/>
  <c r="Y69" i="1" l="1"/>
  <c r="Y63" i="1"/>
  <c r="AJ72" i="1"/>
  <c r="AK72" i="1" s="1"/>
  <c r="AL72" i="1" s="1"/>
  <c r="AM72" i="1" s="1"/>
  <c r="AO72" i="1" s="1"/>
  <c r="AP72" i="1" s="1"/>
  <c r="Y72" i="1"/>
  <c r="X63" i="1"/>
  <c r="AP29" i="1"/>
  <c r="AB29" i="1"/>
  <c r="AJ65" i="1"/>
  <c r="AK65" i="1" s="1"/>
  <c r="AL65" i="1" s="1"/>
  <c r="AM65" i="1" s="1"/>
  <c r="AO65" i="1" s="1"/>
  <c r="AQ65" i="1" s="1"/>
  <c r="AR65" i="1" s="1"/>
  <c r="X65" i="1"/>
  <c r="AP63" i="1"/>
  <c r="AQ63" i="1"/>
  <c r="AR63" i="1" s="1"/>
  <c r="AQ52" i="1"/>
  <c r="AR52" i="1" s="1"/>
  <c r="AP52" i="1"/>
  <c r="AB52" i="1"/>
  <c r="AP70" i="1"/>
  <c r="AQ70" i="1"/>
  <c r="AR70" i="1" s="1"/>
  <c r="AQ15" i="1"/>
  <c r="AR15" i="1" s="1"/>
  <c r="AP15" i="1"/>
  <c r="AB15" i="1"/>
  <c r="AQ68" i="1"/>
  <c r="AR68" i="1" s="1"/>
  <c r="AP68" i="1"/>
  <c r="AQ90" i="1"/>
  <c r="AR90" i="1" s="1"/>
  <c r="AP90" i="1"/>
  <c r="AB90" i="1"/>
  <c r="AP19" i="1"/>
  <c r="AQ19" i="1"/>
  <c r="AR19" i="1" s="1"/>
  <c r="AB19" i="1"/>
  <c r="AP62" i="1"/>
  <c r="AQ62" i="1"/>
  <c r="AR62" i="1" s="1"/>
  <c r="AP64" i="1"/>
  <c r="AQ64" i="1"/>
  <c r="AR64" i="1" s="1"/>
  <c r="AP51" i="1"/>
  <c r="AQ51" i="1"/>
  <c r="AR51" i="1" s="1"/>
  <c r="AB51" i="1"/>
  <c r="AP61" i="1"/>
  <c r="AQ61" i="1"/>
  <c r="AR61" i="1" s="1"/>
  <c r="AP97" i="1"/>
  <c r="AQ97" i="1"/>
  <c r="AR97" i="1" s="1"/>
  <c r="AB97" i="1"/>
  <c r="AP60" i="1"/>
  <c r="AQ60" i="1"/>
  <c r="AR60" i="1" s="1"/>
  <c r="AQ98" i="1"/>
  <c r="AR98" i="1" s="1"/>
  <c r="AP98" i="1"/>
  <c r="AB98" i="1"/>
  <c r="AP93" i="1"/>
  <c r="AQ93" i="1"/>
  <c r="AR93" i="1" s="1"/>
  <c r="AB93" i="1"/>
  <c r="AP69" i="1"/>
  <c r="AQ69" i="1"/>
  <c r="AR69" i="1" s="1"/>
  <c r="AQ33" i="1"/>
  <c r="AR33" i="1" s="1"/>
  <c r="AP33" i="1"/>
  <c r="AB33" i="1"/>
  <c r="AP66" i="1"/>
  <c r="AQ66" i="1"/>
  <c r="AR66" i="1" s="1"/>
  <c r="AP71" i="1"/>
  <c r="AQ71" i="1"/>
  <c r="AR71" i="1" s="1"/>
  <c r="AQ17" i="1"/>
  <c r="AR17" i="1" s="1"/>
  <c r="AP17" i="1"/>
  <c r="AB17" i="1"/>
  <c r="AP53" i="1"/>
  <c r="AQ53" i="1"/>
  <c r="AR53" i="1" s="1"/>
  <c r="AB53" i="1"/>
  <c r="AP67" i="1"/>
  <c r="AQ67" i="1"/>
  <c r="AR67" i="1" s="1"/>
  <c r="AP23" i="1"/>
  <c r="AQ23" i="1"/>
  <c r="AR23" i="1" s="1"/>
  <c r="AB23" i="1"/>
  <c r="AP4" i="1"/>
  <c r="AQ4" i="1"/>
  <c r="AR4" i="1" s="1"/>
  <c r="AB4" i="1"/>
  <c r="AQ72" i="1" l="1"/>
  <c r="AR72" i="1" s="1"/>
  <c r="AP65" i="1"/>
</calcChain>
</file>

<file path=xl/sharedStrings.xml><?xml version="1.0" encoding="utf-8"?>
<sst xmlns="http://schemas.openxmlformats.org/spreadsheetml/2006/main" count="322" uniqueCount="122">
  <si>
    <t>对应科目</t>
    <phoneticPr fontId="1" type="noConversion"/>
  </si>
  <si>
    <t>123102\坏帐准备\其它应收款坏帐准备</t>
  </si>
  <si>
    <t>其他应收款坏账准备</t>
    <phoneticPr fontId="1" type="noConversion"/>
  </si>
  <si>
    <t>600100\主营业务收入\主营业务收入结转</t>
  </si>
  <si>
    <t>611100\投资收益\投资收益结转</t>
  </si>
  <si>
    <t>640100\主营业务成本\主营业务成本结转</t>
  </si>
  <si>
    <t>640300\营业税金及附加\营业税金及附加结转</t>
  </si>
  <si>
    <t>660100\销售费用\销售费用结转</t>
  </si>
  <si>
    <t>660200\管理费用\管理费用结转</t>
  </si>
  <si>
    <t>660300\财务费用\财务费用结转</t>
  </si>
  <si>
    <t>本年利润抵消明细</t>
    <phoneticPr fontId="1" type="noConversion"/>
  </si>
  <si>
    <t>对应列序号</t>
    <phoneticPr fontId="1" type="noConversion"/>
  </si>
  <si>
    <t>不考虑方向为“平”的情况，因为此时金额为零，对后续报表无影响。</t>
    <phoneticPr fontId="1" type="noConversion"/>
  </si>
  <si>
    <t>科目名称</t>
    <phoneticPr fontId="1" type="noConversion"/>
  </si>
  <si>
    <t>科目编码</t>
  </si>
  <si>
    <t>人员档案</t>
    <phoneticPr fontId="1" type="noConversion"/>
  </si>
  <si>
    <t>客商</t>
    <phoneticPr fontId="1" type="noConversion"/>
  </si>
  <si>
    <t>部门</t>
    <phoneticPr fontId="1" type="noConversion"/>
  </si>
  <si>
    <t>重复明细</t>
    <phoneticPr fontId="1" type="noConversion"/>
  </si>
  <si>
    <t>辅助项</t>
    <phoneticPr fontId="1" type="noConversion"/>
  </si>
  <si>
    <t>9999</t>
    <phoneticPr fontId="1" type="noConversion"/>
  </si>
  <si>
    <t>外币报表折算差额</t>
    <phoneticPr fontId="1" type="noConversion"/>
  </si>
  <si>
    <t>其他应付款\借</t>
  </si>
  <si>
    <t>其他应收款\借</t>
  </si>
  <si>
    <t>其他应付款\贷</t>
    <phoneticPr fontId="1" type="noConversion"/>
  </si>
  <si>
    <t>其他应收款\贷</t>
    <phoneticPr fontId="1" type="noConversion"/>
  </si>
  <si>
    <t>其他应收款</t>
    <phoneticPr fontId="1" type="noConversion"/>
  </si>
  <si>
    <t>其他应付款</t>
    <phoneticPr fontId="1" type="noConversion"/>
  </si>
  <si>
    <t>工作表名位置</t>
  </si>
  <si>
    <t>公司名起始位</t>
  </si>
  <si>
    <t>公司名结束位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</si>
  <si>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</si>
  <si>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</si>
  <si>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</si>
  <si>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</si>
  <si>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</si>
  <si>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</si>
  <si>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</si>
  <si>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</si>
  <si>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</si>
  <si>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</si>
  <si>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</si>
  <si>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</si>
  <si>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</si>
  <si>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</si>
  <si>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</si>
  <si>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</si>
  <si>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</si>
  <si>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</si>
  <si>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605100\其他业务收入\其他业务收入结转</t>
    <phoneticPr fontId="1" type="noConversion"/>
  </si>
  <si>
    <t>630100\营业外收入\营业外收入结转</t>
    <phoneticPr fontId="1" type="noConversion"/>
  </si>
  <si>
    <t>671100\营业外支出\营业外支出结转</t>
    <phoneticPr fontId="1" type="noConversion"/>
  </si>
  <si>
    <t>680100\所得税费用\所得税费用结转</t>
    <phoneticPr fontId="1" type="noConversion"/>
  </si>
  <si>
    <t>605100\其他业务收入\其他业务收入结转</t>
    <phoneticPr fontId="1" type="noConversion"/>
  </si>
  <si>
    <t>660216\管理费用\研发费用</t>
    <phoneticPr fontId="1" type="noConversion"/>
  </si>
  <si>
    <t>研发费从管理费用中剔除</t>
    <phoneticPr fontId="1" type="noConversion"/>
  </si>
  <si>
    <t>63019801\营业外收入\其它营业外收入\补贴收入</t>
    <phoneticPr fontId="1" type="noConversion"/>
  </si>
  <si>
    <t xml:space="preserve">       加：其他收益</t>
  </si>
  <si>
    <t>630102\营业外收入\处理固定资产净收益</t>
    <phoneticPr fontId="1" type="noConversion"/>
  </si>
  <si>
    <t xml:space="preserve">   资产处置收益（损失以“－”号填列）</t>
  </si>
  <si>
    <t>671102\营业外支出\处置固定资产净损失</t>
    <phoneticPr fontId="1" type="noConversion"/>
  </si>
  <si>
    <t>640200\其他业务成本\其他业务成本结转</t>
    <phoneticPr fontId="1" type="noConversion"/>
  </si>
  <si>
    <t>53010200\研发费用\费用化研发费用\结转费用化研发费</t>
    <phoneticPr fontId="1" type="noConversion"/>
  </si>
  <si>
    <t>其他应收应付</t>
    <phoneticPr fontId="1" type="noConversion"/>
  </si>
  <si>
    <t>应收预收</t>
    <phoneticPr fontId="1" type="noConversion"/>
  </si>
  <si>
    <t>应收账款\借</t>
    <phoneticPr fontId="1" type="noConversion"/>
  </si>
  <si>
    <t>应收账款</t>
    <phoneticPr fontId="1" type="noConversion"/>
  </si>
  <si>
    <t>预收账款</t>
  </si>
  <si>
    <t>应收账款\贷</t>
    <phoneticPr fontId="1" type="noConversion"/>
  </si>
  <si>
    <t>123101\坏帐准备\应收账款坏帐准备</t>
    <phoneticPr fontId="1" type="noConversion"/>
  </si>
  <si>
    <t>应收账款坏账准备</t>
    <phoneticPr fontId="1" type="noConversion"/>
  </si>
  <si>
    <t>122101/借</t>
    <phoneticPr fontId="1" type="noConversion"/>
  </si>
  <si>
    <t>/借</t>
    <phoneticPr fontId="1" type="noConversion"/>
  </si>
  <si>
    <t>/贷</t>
    <phoneticPr fontId="1" type="noConversion"/>
  </si>
  <si>
    <t>122102/借</t>
  </si>
  <si>
    <t>224101/借</t>
  </si>
  <si>
    <t>12210301/借</t>
  </si>
  <si>
    <t>12210401/借</t>
  </si>
  <si>
    <t>12210402/借</t>
  </si>
  <si>
    <t>122105/借</t>
  </si>
  <si>
    <t>122108/借</t>
  </si>
  <si>
    <t>122125/借</t>
  </si>
  <si>
    <t>224102/借</t>
  </si>
  <si>
    <t>224103/借</t>
  </si>
  <si>
    <t>224104/借</t>
  </si>
  <si>
    <t>224111/借</t>
  </si>
  <si>
    <t>12210302/借</t>
  </si>
  <si>
    <t>122101/贷</t>
  </si>
  <si>
    <t>122102/贷</t>
  </si>
  <si>
    <t>224101/贷</t>
  </si>
  <si>
    <t>12210301/贷</t>
  </si>
  <si>
    <t>12210401/贷</t>
  </si>
  <si>
    <t>12210402/贷</t>
  </si>
  <si>
    <t>122105/贷</t>
  </si>
  <si>
    <t>122108/贷</t>
  </si>
  <si>
    <t>122125/贷</t>
  </si>
  <si>
    <t>224102/贷</t>
  </si>
  <si>
    <t>224103/贷</t>
  </si>
  <si>
    <t>224104/贷</t>
  </si>
  <si>
    <t>224111/贷</t>
  </si>
  <si>
    <t>12210302/贷</t>
  </si>
  <si>
    <t>112201/借</t>
    <phoneticPr fontId="1" type="noConversion"/>
  </si>
  <si>
    <t>112201/贷</t>
    <phoneticPr fontId="1" type="noConversion"/>
  </si>
  <si>
    <t>112202/贷</t>
  </si>
  <si>
    <t>预收账款</t>
    <phoneticPr fontId="1" type="noConversion"/>
  </si>
  <si>
    <t>应付预付</t>
    <phoneticPr fontId="1" type="noConversion"/>
  </si>
  <si>
    <t>220201/贷</t>
    <phoneticPr fontId="1" type="noConversion"/>
  </si>
  <si>
    <t>220201/借</t>
    <phoneticPr fontId="1" type="noConversion"/>
  </si>
  <si>
    <t>220202/借</t>
    <phoneticPr fontId="1" type="noConversion"/>
  </si>
  <si>
    <t>220299/借</t>
    <phoneticPr fontId="1" type="noConversion"/>
  </si>
  <si>
    <t>预付账款</t>
    <phoneticPr fontId="1" type="noConversion"/>
  </si>
  <si>
    <t>应付账款\借</t>
    <phoneticPr fontId="1" type="noConversion"/>
  </si>
  <si>
    <t>应付账款\贷</t>
    <phoneticPr fontId="1" type="noConversion"/>
  </si>
  <si>
    <t>应付账款</t>
    <phoneticPr fontId="1" type="noConversion"/>
  </si>
  <si>
    <t>预付账款</t>
    <phoneticPr fontId="1" type="noConversion"/>
  </si>
  <si>
    <t>122106/贷</t>
  </si>
  <si>
    <t>其他应付款</t>
    <phoneticPr fontId="1" type="noConversion"/>
  </si>
  <si>
    <t>反方向科目重分类</t>
    <phoneticPr fontId="1" type="noConversion"/>
  </si>
  <si>
    <t>224199/借</t>
  </si>
  <si>
    <t>224105/借</t>
    <phoneticPr fontId="1" type="noConversion"/>
  </si>
  <si>
    <t>670100\资产减值损失\资产减值损失结转</t>
    <phoneticPr fontId="1" type="noConversion"/>
  </si>
  <si>
    <t>12219801/贷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</si>
</sst>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  <sheetName val="报表筛选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 xml:space="preserve">    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 xml:space="preserve">    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 xml:space="preserve">    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 xml:space="preserve">    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 xml:space="preserve">    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 xml:space="preserve">    应收账款</v>
          </cell>
          <cell r="C7" t="str">
            <v>应收账款</v>
          </cell>
          <cell r="D7" t="str">
            <v>BS</v>
          </cell>
        </row>
        <row r="8">
          <cell r="A8" t="str">
            <v>应收账款坏账准备</v>
          </cell>
          <cell r="B8" t="str">
            <v xml:space="preserve">    应收账款</v>
          </cell>
          <cell r="C8" t="str">
            <v>减：应收账款坏账准备</v>
          </cell>
          <cell r="D8" t="str">
            <v>BS</v>
          </cell>
        </row>
        <row r="9">
          <cell r="A9" t="str">
            <v>预付账款</v>
          </cell>
          <cell r="B9" t="str">
            <v xml:space="preserve">    预付款项</v>
          </cell>
          <cell r="C9" t="str">
            <v>预付账款</v>
          </cell>
          <cell r="D9" t="str">
            <v>BS</v>
          </cell>
        </row>
        <row r="10">
          <cell r="A10" t="str">
            <v>应收股利</v>
          </cell>
          <cell r="B10" t="str">
            <v xml:space="preserve">    其他应收款</v>
          </cell>
          <cell r="C10" t="str">
            <v>应收股利</v>
          </cell>
          <cell r="D10" t="str">
            <v>BS</v>
          </cell>
        </row>
        <row r="11">
          <cell r="A11" t="str">
            <v>应收利息</v>
          </cell>
          <cell r="B11" t="str">
            <v xml:space="preserve">    其他应收款</v>
          </cell>
          <cell r="C11" t="str">
            <v>应收利息</v>
          </cell>
          <cell r="D11" t="str">
            <v>BS</v>
          </cell>
        </row>
        <row r="12">
          <cell r="A12" t="str">
            <v>其他应收款</v>
          </cell>
          <cell r="B12" t="str">
            <v xml:space="preserve">    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其他应收款坏账准备</v>
          </cell>
          <cell r="B13" t="str">
            <v xml:space="preserve">    其他应收款</v>
          </cell>
          <cell r="C13" t="str">
            <v>减：其他应收款坏账准备</v>
          </cell>
          <cell r="D13" t="str">
            <v>BS</v>
          </cell>
        </row>
        <row r="14">
          <cell r="A14" t="str">
            <v>材料采购</v>
          </cell>
          <cell r="B14" t="str">
            <v xml:space="preserve">    存货</v>
          </cell>
          <cell r="C14" t="str">
            <v>存货</v>
          </cell>
          <cell r="D14" t="str">
            <v>BS</v>
          </cell>
        </row>
        <row r="15">
          <cell r="A15" t="str">
            <v>在途物资</v>
          </cell>
          <cell r="B15" t="str">
            <v xml:space="preserve">    存货</v>
          </cell>
          <cell r="C15" t="str">
            <v>存货</v>
          </cell>
          <cell r="D15" t="str">
            <v>BS</v>
          </cell>
        </row>
        <row r="16">
          <cell r="A16" t="str">
            <v>原材料</v>
          </cell>
          <cell r="B16" t="str">
            <v xml:space="preserve">    存货</v>
          </cell>
          <cell r="C16" t="str">
            <v>存货</v>
          </cell>
          <cell r="D16" t="str">
            <v>BS</v>
          </cell>
        </row>
        <row r="17">
          <cell r="A17" t="str">
            <v>半成品</v>
          </cell>
          <cell r="B17" t="str">
            <v xml:space="preserve">    存货</v>
          </cell>
          <cell r="C17" t="str">
            <v>存货</v>
          </cell>
          <cell r="D17" t="str">
            <v>BS</v>
          </cell>
        </row>
        <row r="18">
          <cell r="A18" t="str">
            <v>材料成本差异</v>
          </cell>
          <cell r="B18" t="str">
            <v xml:space="preserve">    存货</v>
          </cell>
          <cell r="C18" t="str">
            <v>存货</v>
          </cell>
          <cell r="D18" t="str">
            <v>BS</v>
          </cell>
        </row>
        <row r="19">
          <cell r="A19" t="str">
            <v>库存商品</v>
          </cell>
          <cell r="B19" t="str">
            <v xml:space="preserve">    存货</v>
          </cell>
          <cell r="C19" t="str">
            <v>存货</v>
          </cell>
          <cell r="D19" t="str">
            <v>BS</v>
          </cell>
        </row>
        <row r="20">
          <cell r="A20" t="str">
            <v>发出商品</v>
          </cell>
          <cell r="B20" t="str">
            <v xml:space="preserve">    存货</v>
          </cell>
          <cell r="C20" t="str">
            <v>存货</v>
          </cell>
          <cell r="D20" t="str">
            <v>BS</v>
          </cell>
        </row>
        <row r="21">
          <cell r="A21" t="str">
            <v>商品进销差价</v>
          </cell>
          <cell r="B21" t="str">
            <v xml:space="preserve">    存货</v>
          </cell>
          <cell r="C21" t="str">
            <v>存货</v>
          </cell>
          <cell r="D21" t="str">
            <v>BS</v>
          </cell>
        </row>
        <row r="22">
          <cell r="A22" t="str">
            <v>委托加工物资</v>
          </cell>
          <cell r="B22" t="str">
            <v xml:space="preserve">    存货</v>
          </cell>
          <cell r="C22" t="str">
            <v>存货</v>
          </cell>
          <cell r="D22" t="str">
            <v>BS</v>
          </cell>
        </row>
        <row r="23">
          <cell r="A23" t="str">
            <v>周转材料</v>
          </cell>
          <cell r="B23" t="str">
            <v xml:space="preserve">    存货</v>
          </cell>
          <cell r="C23" t="str">
            <v>存货</v>
          </cell>
          <cell r="D23" t="str">
            <v>BS</v>
          </cell>
        </row>
        <row r="24">
          <cell r="A24" t="str">
            <v>委托加工商品</v>
          </cell>
          <cell r="B24" t="str">
            <v xml:space="preserve">    存货</v>
          </cell>
          <cell r="C24" t="str">
            <v>存货</v>
          </cell>
          <cell r="D24" t="str">
            <v>BS</v>
          </cell>
        </row>
        <row r="25">
          <cell r="A25" t="str">
            <v>存货跌价准备</v>
          </cell>
          <cell r="B25" t="str">
            <v xml:space="preserve">    存货</v>
          </cell>
          <cell r="C25" t="str">
            <v>存货减值准备</v>
          </cell>
          <cell r="D25" t="str">
            <v>BS</v>
          </cell>
        </row>
        <row r="26">
          <cell r="A26" t="str">
            <v>持有至到期投资</v>
          </cell>
          <cell r="B26" t="str">
            <v>持有至到期投资</v>
          </cell>
          <cell r="C26" t="str">
            <v>持有至到期投资</v>
          </cell>
          <cell r="D26" t="str">
            <v>BS</v>
          </cell>
        </row>
        <row r="27">
          <cell r="A27" t="str">
            <v>持有至到期投资减值准备</v>
          </cell>
          <cell r="B27" t="str">
            <v>持有至到期投资</v>
          </cell>
          <cell r="C27" t="str">
            <v>持有至到期投资</v>
          </cell>
          <cell r="D27" t="str">
            <v>BS</v>
          </cell>
        </row>
        <row r="28">
          <cell r="A28" t="str">
            <v>可供出售金融资产</v>
          </cell>
          <cell r="B28" t="str">
            <v xml:space="preserve">    其他权益工具投资</v>
          </cell>
          <cell r="C28" t="str">
            <v>其他权益工具投资</v>
          </cell>
          <cell r="D28" t="str">
            <v>BS</v>
          </cell>
        </row>
        <row r="29">
          <cell r="A29" t="str">
            <v>长期股权投资</v>
          </cell>
          <cell r="B29" t="str">
            <v xml:space="preserve">    长期股权投资</v>
          </cell>
          <cell r="C29" t="str">
            <v>长期股权投资</v>
          </cell>
          <cell r="D29" t="str">
            <v>BS</v>
          </cell>
        </row>
        <row r="30">
          <cell r="A30" t="str">
            <v>长期股权投资减值准备</v>
          </cell>
          <cell r="B30" t="str">
            <v xml:space="preserve">    长期股权投资</v>
          </cell>
          <cell r="C30" t="str">
            <v>长期股权投资</v>
          </cell>
          <cell r="D30" t="str">
            <v>BS</v>
          </cell>
        </row>
        <row r="31">
          <cell r="A31" t="str">
            <v>长期投资减值准备</v>
          </cell>
          <cell r="B31" t="str">
            <v xml:space="preserve">    长期股权投资</v>
          </cell>
          <cell r="C31" t="str">
            <v>长期股权投资</v>
          </cell>
          <cell r="D31" t="str">
            <v>BS</v>
          </cell>
        </row>
        <row r="32">
          <cell r="A32" t="str">
            <v>长期应收款</v>
          </cell>
          <cell r="B32" t="str">
            <v xml:space="preserve">    长期应收款</v>
          </cell>
          <cell r="C32" t="str">
            <v>长期应收款</v>
          </cell>
          <cell r="D32" t="str">
            <v>BS</v>
          </cell>
        </row>
        <row r="33">
          <cell r="A33" t="str">
            <v>使用权资产</v>
          </cell>
          <cell r="B33" t="str">
            <v xml:space="preserve">    使用权资产</v>
          </cell>
          <cell r="C33" t="str">
            <v>使用权资产</v>
          </cell>
          <cell r="D33" t="str">
            <v>BS</v>
          </cell>
        </row>
        <row r="34">
          <cell r="A34" t="str">
            <v>固定资产</v>
          </cell>
          <cell r="B34" t="str">
            <v xml:space="preserve">    固定资产</v>
          </cell>
          <cell r="C34" t="str">
            <v>固定资产原价</v>
          </cell>
          <cell r="D34" t="str">
            <v>BS</v>
          </cell>
        </row>
        <row r="35">
          <cell r="A35" t="str">
            <v>累计折旧</v>
          </cell>
          <cell r="B35" t="str">
            <v xml:space="preserve">    固定资产</v>
          </cell>
          <cell r="C35" t="str">
            <v>减：累计折旧</v>
          </cell>
          <cell r="D35" t="str">
            <v>BS</v>
          </cell>
        </row>
        <row r="36">
          <cell r="A36" t="str">
            <v>固定资产减值准备</v>
          </cell>
          <cell r="B36" t="str">
            <v xml:space="preserve">    固定资产</v>
          </cell>
          <cell r="C36" t="str">
            <v>固定资产</v>
          </cell>
          <cell r="D36" t="str">
            <v>BS</v>
          </cell>
        </row>
        <row r="37">
          <cell r="A37" t="str">
            <v>在建工程</v>
          </cell>
          <cell r="B37" t="str">
            <v xml:space="preserve">    在建工程</v>
          </cell>
          <cell r="C37" t="str">
            <v>在建工程</v>
          </cell>
          <cell r="D37" t="str">
            <v>BS</v>
          </cell>
        </row>
        <row r="38">
          <cell r="A38" t="str">
            <v>工程物资</v>
          </cell>
          <cell r="B38" t="str">
            <v>工程物资</v>
          </cell>
          <cell r="C38" t="str">
            <v>工程物资</v>
          </cell>
          <cell r="D38" t="str">
            <v>BS</v>
          </cell>
        </row>
        <row r="39">
          <cell r="A39" t="str">
            <v>固定资产清理</v>
          </cell>
          <cell r="B39" t="str">
            <v>固定资产清理</v>
          </cell>
          <cell r="C39" t="str">
            <v>固定资产清理</v>
          </cell>
          <cell r="D39" t="str">
            <v>BS</v>
          </cell>
        </row>
        <row r="40">
          <cell r="A40" t="str">
            <v>无形资产</v>
          </cell>
          <cell r="B40" t="str">
            <v xml:space="preserve">    无形资产</v>
          </cell>
          <cell r="C40" t="str">
            <v>无形资产</v>
          </cell>
          <cell r="D40" t="str">
            <v>BS</v>
          </cell>
        </row>
        <row r="41">
          <cell r="A41" t="str">
            <v>累计摊销</v>
          </cell>
          <cell r="B41" t="str">
            <v xml:space="preserve">    无形资产</v>
          </cell>
          <cell r="C41" t="str">
            <v>无形资产</v>
          </cell>
          <cell r="D41" t="str">
            <v>BS</v>
          </cell>
        </row>
        <row r="42">
          <cell r="A42" t="str">
            <v>无形资产减值准备</v>
          </cell>
          <cell r="B42" t="str">
            <v xml:space="preserve">    无形资产</v>
          </cell>
          <cell r="C42" t="str">
            <v>无形资产</v>
          </cell>
          <cell r="D42" t="str">
            <v>BS</v>
          </cell>
        </row>
        <row r="43">
          <cell r="A43" t="str">
            <v>商誉</v>
          </cell>
          <cell r="B43" t="str">
            <v xml:space="preserve">    商誉</v>
          </cell>
          <cell r="C43" t="str">
            <v>商誉</v>
          </cell>
          <cell r="D43" t="str">
            <v>BS</v>
          </cell>
        </row>
        <row r="44">
          <cell r="A44" t="str">
            <v>长期待摊费用</v>
          </cell>
          <cell r="B44" t="str">
            <v xml:space="preserve">    长期待摊费用</v>
          </cell>
          <cell r="C44" t="str">
            <v>长期待摊费用</v>
          </cell>
          <cell r="D44" t="str">
            <v>BS</v>
          </cell>
        </row>
        <row r="45">
          <cell r="A45" t="str">
            <v>递延所得税资产</v>
          </cell>
          <cell r="B45" t="str">
            <v xml:space="preserve">    递延所得税资产</v>
          </cell>
          <cell r="C45" t="str">
            <v>递延所得税资产</v>
          </cell>
          <cell r="D45" t="str">
            <v>BS</v>
          </cell>
        </row>
        <row r="46">
          <cell r="A46" t="str">
            <v>短期借款</v>
          </cell>
          <cell r="B46" t="str">
            <v xml:space="preserve">    短期借款</v>
          </cell>
          <cell r="C46" t="str">
            <v>短期借款</v>
          </cell>
          <cell r="D46" t="str">
            <v>BS</v>
          </cell>
        </row>
        <row r="47">
          <cell r="A47" t="str">
            <v>应付票据</v>
          </cell>
          <cell r="B47" t="str">
            <v xml:space="preserve">    应付票据</v>
          </cell>
          <cell r="C47" t="str">
            <v>应付票据</v>
          </cell>
          <cell r="D47" t="str">
            <v>BS</v>
          </cell>
        </row>
        <row r="48">
          <cell r="A48" t="str">
            <v>应付账款</v>
          </cell>
          <cell r="B48" t="str">
            <v xml:space="preserve">    应付账款</v>
          </cell>
          <cell r="C48" t="str">
            <v>应付账款</v>
          </cell>
          <cell r="D48" t="str">
            <v>BS</v>
          </cell>
        </row>
        <row r="49">
          <cell r="A49" t="str">
            <v>预收账款</v>
          </cell>
          <cell r="B49" t="str">
            <v xml:space="preserve">    预收款项</v>
          </cell>
          <cell r="C49" t="str">
            <v>预收账款</v>
          </cell>
          <cell r="D49" t="str">
            <v>BS</v>
          </cell>
        </row>
        <row r="50">
          <cell r="A50" t="str">
            <v>应付职工薪酬</v>
          </cell>
          <cell r="B50" t="str">
            <v xml:space="preserve">    应付职工薪酬</v>
          </cell>
          <cell r="C50" t="str">
            <v>应付职工薪酬</v>
          </cell>
          <cell r="D50" t="str">
            <v>BS</v>
          </cell>
        </row>
        <row r="51">
          <cell r="A51" t="str">
            <v>应交税费</v>
          </cell>
          <cell r="B51" t="str">
            <v xml:space="preserve">    应交税费</v>
          </cell>
          <cell r="C51" t="str">
            <v>应交税费</v>
          </cell>
          <cell r="D51" t="str">
            <v>BS</v>
          </cell>
        </row>
        <row r="52">
          <cell r="A52" t="str">
            <v>应付利息</v>
          </cell>
          <cell r="B52" t="str">
            <v xml:space="preserve">    其他应付款</v>
          </cell>
          <cell r="C52" t="str">
            <v>应付利息</v>
          </cell>
          <cell r="D52" t="str">
            <v>BS</v>
          </cell>
        </row>
        <row r="53">
          <cell r="A53" t="str">
            <v>应付股利</v>
          </cell>
          <cell r="B53" t="str">
            <v xml:space="preserve">    其他应付款</v>
          </cell>
          <cell r="C53" t="str">
            <v>应付股利</v>
          </cell>
          <cell r="D53" t="str">
            <v>BS</v>
          </cell>
        </row>
        <row r="54">
          <cell r="A54" t="str">
            <v>其他应付款</v>
          </cell>
          <cell r="B54" t="str">
            <v xml:space="preserve">    其他应付款</v>
          </cell>
          <cell r="C54" t="str">
            <v>其他应付款</v>
          </cell>
          <cell r="D54" t="str">
            <v>BS</v>
          </cell>
        </row>
        <row r="55">
          <cell r="A55" t="str">
            <v>递延收益</v>
          </cell>
          <cell r="C55" t="str">
            <v>递延收益-非流动</v>
          </cell>
          <cell r="D55" t="str">
            <v>BS</v>
          </cell>
        </row>
        <row r="56">
          <cell r="A56" t="str">
            <v>租赁负债</v>
          </cell>
          <cell r="B56" t="str">
            <v xml:space="preserve">    租赁负债</v>
          </cell>
          <cell r="C56" t="str">
            <v>租赁负债</v>
          </cell>
          <cell r="D56" t="str">
            <v>BS</v>
          </cell>
        </row>
        <row r="57">
          <cell r="A57" t="str">
            <v>长期借款</v>
          </cell>
          <cell r="B57" t="str">
            <v xml:space="preserve">    长期借款</v>
          </cell>
          <cell r="C57" t="str">
            <v>长期借款</v>
          </cell>
          <cell r="D57" t="str">
            <v>BS</v>
          </cell>
        </row>
        <row r="58">
          <cell r="A58" t="str">
            <v>长期应付款</v>
          </cell>
          <cell r="B58" t="str">
            <v xml:space="preserve">    长期应付款</v>
          </cell>
          <cell r="C58" t="str">
            <v>长期应付款</v>
          </cell>
          <cell r="D58" t="str">
            <v>BS</v>
          </cell>
        </row>
        <row r="59">
          <cell r="A59" t="str">
            <v>预计负债</v>
          </cell>
          <cell r="B59" t="str">
            <v xml:space="preserve">    预计负债</v>
          </cell>
          <cell r="C59" t="str">
            <v>预计负债</v>
          </cell>
          <cell r="D59" t="str">
            <v>BS</v>
          </cell>
        </row>
        <row r="60">
          <cell r="A60" t="str">
            <v>递延所得税负债</v>
          </cell>
          <cell r="B60" t="str">
            <v xml:space="preserve">    递延所得税负债</v>
          </cell>
          <cell r="C60" t="str">
            <v>递延所得税负债</v>
          </cell>
          <cell r="D60" t="str">
            <v>BS</v>
          </cell>
        </row>
        <row r="61">
          <cell r="A61" t="str">
            <v>实收资本</v>
          </cell>
          <cell r="B61" t="str">
            <v xml:space="preserve">    实收资本(或股本)</v>
          </cell>
          <cell r="C61" t="str">
            <v>实收资本</v>
          </cell>
          <cell r="D61" t="str">
            <v>PV</v>
          </cell>
        </row>
        <row r="62">
          <cell r="A62" t="str">
            <v>资本公积</v>
          </cell>
          <cell r="B62" t="str">
            <v xml:space="preserve">    资本公积</v>
          </cell>
          <cell r="C62" t="str">
            <v>资本公积</v>
          </cell>
          <cell r="D62" t="str">
            <v>PV</v>
          </cell>
        </row>
        <row r="63">
          <cell r="A63" t="str">
            <v>盈余公积</v>
          </cell>
          <cell r="B63" t="str">
            <v xml:space="preserve">    盈余公积</v>
          </cell>
          <cell r="C63" t="str">
            <v>盈余公积</v>
          </cell>
          <cell r="D63" t="str">
            <v>PV</v>
          </cell>
        </row>
        <row r="64">
          <cell r="A64" t="str">
            <v>利润分配</v>
          </cell>
          <cell r="B64" t="str">
            <v xml:space="preserve">    未分配利润</v>
          </cell>
          <cell r="C64" t="str">
            <v>未分配利润</v>
          </cell>
          <cell r="D64" t="str">
            <v>PV</v>
          </cell>
        </row>
        <row r="65">
          <cell r="A65" t="str">
            <v>库存股</v>
          </cell>
          <cell r="B65" t="str">
            <v xml:space="preserve">       减:库存股</v>
          </cell>
          <cell r="C65" t="str">
            <v>减：库存股</v>
          </cell>
          <cell r="D65" t="str">
            <v>PV</v>
          </cell>
        </row>
        <row r="66">
          <cell r="A66" t="str">
            <v>其他综合收益</v>
          </cell>
          <cell r="B66" t="str">
            <v xml:space="preserve">    其他综合收益</v>
          </cell>
          <cell r="C66" t="str">
            <v>其他综合收益</v>
          </cell>
          <cell r="D66" t="str">
            <v>PV</v>
          </cell>
        </row>
        <row r="67">
          <cell r="A67" t="str">
            <v>生产成本</v>
          </cell>
          <cell r="B67" t="str">
            <v xml:space="preserve">    存货</v>
          </cell>
          <cell r="C67" t="str">
            <v>存货</v>
          </cell>
          <cell r="D67" t="str">
            <v>BS</v>
          </cell>
        </row>
        <row r="68">
          <cell r="A68" t="str">
            <v>主营业务收入</v>
          </cell>
          <cell r="B68" t="str">
            <v>一、营业收入</v>
          </cell>
          <cell r="C68" t="str">
            <v>主营业务收入</v>
          </cell>
          <cell r="D68" t="str">
            <v>PL</v>
          </cell>
        </row>
        <row r="69">
          <cell r="A69" t="str">
            <v>利息收入</v>
          </cell>
          <cell r="B69" t="str">
            <v xml:space="preserve">        财务费用</v>
          </cell>
          <cell r="C69" t="str">
            <v>财务费用</v>
          </cell>
          <cell r="D69" t="str">
            <v>PL</v>
          </cell>
        </row>
        <row r="70">
          <cell r="A70" t="str">
            <v>其他业务收入</v>
          </cell>
          <cell r="B70" t="str">
            <v>一、营业收入</v>
          </cell>
          <cell r="C70" t="str">
            <v>其他业务收入</v>
          </cell>
          <cell r="D70" t="str">
            <v>PL</v>
          </cell>
        </row>
        <row r="71">
          <cell r="A71" t="str">
            <v>汇兑损益</v>
          </cell>
          <cell r="B71" t="str">
            <v xml:space="preserve">        财务费用</v>
          </cell>
          <cell r="C71" t="str">
            <v>财务费用</v>
          </cell>
          <cell r="D71" t="str">
            <v>PL</v>
          </cell>
        </row>
        <row r="72">
          <cell r="A72" t="str">
            <v>公允价值变动损益</v>
          </cell>
          <cell r="B72" t="str">
            <v xml:space="preserve">   公允价值变动收益（损失以“－”号填列）</v>
          </cell>
          <cell r="C72" t="str">
            <v>公允价值变动收益</v>
          </cell>
          <cell r="D72" t="str">
            <v>PL</v>
          </cell>
        </row>
        <row r="73">
          <cell r="A73" t="str">
            <v>投资收益</v>
          </cell>
          <cell r="B73" t="str">
            <v xml:space="preserve">         投资收益（损失以“－”号填列）</v>
          </cell>
          <cell r="C73" t="str">
            <v>投资收益</v>
          </cell>
          <cell r="D73" t="str">
            <v>PL</v>
          </cell>
        </row>
        <row r="74">
          <cell r="A74" t="str">
            <v>营业外收入</v>
          </cell>
          <cell r="B74" t="str">
            <v xml:space="preserve">    加: 营业外收入</v>
          </cell>
          <cell r="C74" t="str">
            <v>加：营业外收入</v>
          </cell>
          <cell r="D74" t="str">
            <v>PL</v>
          </cell>
        </row>
        <row r="75">
          <cell r="A75" t="str">
            <v>主营业务成本</v>
          </cell>
          <cell r="B75" t="str">
            <v xml:space="preserve">    减：营业成本</v>
          </cell>
          <cell r="C75" t="str">
            <v>其中：主营业务成本</v>
          </cell>
          <cell r="D75" t="str">
            <v>PL</v>
          </cell>
        </row>
        <row r="76">
          <cell r="A76" t="str">
            <v>其他业务成本</v>
          </cell>
          <cell r="B76" t="str">
            <v xml:space="preserve">    减：营业成本</v>
          </cell>
          <cell r="C76" t="str">
            <v>其他业务支出</v>
          </cell>
          <cell r="D76" t="str">
            <v>PL</v>
          </cell>
        </row>
        <row r="77">
          <cell r="A77" t="str">
            <v>营业税金及附加</v>
          </cell>
          <cell r="B77" t="str">
            <v xml:space="preserve">        税金及附加</v>
          </cell>
          <cell r="C77" t="str">
            <v>营业税金及附加</v>
          </cell>
          <cell r="D77" t="str">
            <v>PL</v>
          </cell>
        </row>
        <row r="78">
          <cell r="A78" t="str">
            <v>利息支出</v>
          </cell>
          <cell r="B78" t="str">
            <v xml:space="preserve">        财务费用</v>
          </cell>
          <cell r="C78" t="str">
            <v>财务费用</v>
          </cell>
          <cell r="D78" t="str">
            <v>PL</v>
          </cell>
        </row>
        <row r="79">
          <cell r="A79" t="str">
            <v>销售费用</v>
          </cell>
          <cell r="B79" t="str">
            <v xml:space="preserve">        销售费用</v>
          </cell>
          <cell r="C79" t="str">
            <v>营业费用</v>
          </cell>
          <cell r="D79" t="str">
            <v>PL</v>
          </cell>
        </row>
        <row r="80">
          <cell r="A80" t="str">
            <v>管理费用</v>
          </cell>
          <cell r="B80" t="str">
            <v xml:space="preserve">        管理费用</v>
          </cell>
          <cell r="C80" t="str">
            <v>管理费用</v>
          </cell>
          <cell r="D80" t="str">
            <v>PL</v>
          </cell>
        </row>
        <row r="81">
          <cell r="A81" t="str">
            <v>研发费用</v>
          </cell>
          <cell r="B81" t="str">
            <v xml:space="preserve">        研发费用</v>
          </cell>
          <cell r="C81" t="str">
            <v>研发费用</v>
          </cell>
          <cell r="D81" t="str">
            <v>PL</v>
          </cell>
        </row>
        <row r="82">
          <cell r="A82" t="str">
            <v>财务费用</v>
          </cell>
          <cell r="B82" t="str">
            <v xml:space="preserve">        财务费用</v>
          </cell>
          <cell r="C82" t="str">
            <v>财务费用</v>
          </cell>
          <cell r="D82" t="str">
            <v>PL</v>
          </cell>
        </row>
        <row r="83">
          <cell r="A83" t="str">
            <v>资产减值损失</v>
          </cell>
          <cell r="B83" t="str">
            <v xml:space="preserve">   信用减值损失（损失以“－”号填列）</v>
          </cell>
          <cell r="C83" t="str">
            <v>资产减值损失</v>
          </cell>
          <cell r="D83" t="str">
            <v>PL</v>
          </cell>
        </row>
        <row r="84">
          <cell r="A84" t="str">
            <v>营业外支出</v>
          </cell>
          <cell r="B84" t="str">
            <v xml:space="preserve">    减：营业外支出</v>
          </cell>
          <cell r="C84" t="str">
            <v>减：营业外支出</v>
          </cell>
          <cell r="D84" t="str">
            <v>PL</v>
          </cell>
        </row>
        <row r="85">
          <cell r="A85" t="str">
            <v>所得税费用</v>
          </cell>
          <cell r="B85" t="str">
            <v xml:space="preserve">    减：所得税费用</v>
          </cell>
          <cell r="C85" t="str">
            <v>减：所得税</v>
          </cell>
          <cell r="D85" t="str">
            <v>PL</v>
          </cell>
        </row>
        <row r="87">
          <cell r="A87" t="str">
            <v>重复明细</v>
          </cell>
          <cell r="D87" t="str">
            <v>BS</v>
          </cell>
        </row>
        <row r="88">
          <cell r="A88" t="str">
            <v>本年利润</v>
          </cell>
          <cell r="B88" t="str">
            <v xml:space="preserve">    未分配利润</v>
          </cell>
          <cell r="C88" t="str">
            <v>未分配利润</v>
          </cell>
          <cell r="D88" t="str">
            <v>PV</v>
          </cell>
        </row>
        <row r="89">
          <cell r="A89" t="str">
            <v>本年利润抵消明细</v>
          </cell>
          <cell r="B89" t="str">
            <v>本年利润抵消明细</v>
          </cell>
          <cell r="C89" t="str">
            <v>未分配利润</v>
          </cell>
          <cell r="D89" t="str">
            <v>PL</v>
          </cell>
        </row>
        <row r="90">
          <cell r="A90" t="str">
            <v>外币报表折算差额</v>
          </cell>
          <cell r="B90" t="str">
            <v xml:space="preserve">    未分配利润</v>
          </cell>
          <cell r="C90" t="str">
            <v>外币报表折算</v>
          </cell>
          <cell r="D90" t="str">
            <v>CV</v>
          </cell>
        </row>
        <row r="91">
          <cell r="A91" t="str">
            <v xml:space="preserve">       加：其他收益</v>
          </cell>
          <cell r="B91" t="str">
            <v xml:space="preserve">       加：其他收益</v>
          </cell>
          <cell r="C91" t="str">
            <v>其他收益</v>
          </cell>
          <cell r="D91" t="str">
            <v>PL</v>
          </cell>
        </row>
        <row r="92">
          <cell r="A92" t="str">
            <v xml:space="preserve">   资产处置收益（损失以“－”号填列）</v>
          </cell>
          <cell r="B92" t="str">
            <v xml:space="preserve">   资产处置收益（损失以“－”号填列）</v>
          </cell>
          <cell r="C92" t="str">
            <v>资产处置收益</v>
          </cell>
          <cell r="D92" t="str">
            <v>PL</v>
          </cell>
        </row>
        <row r="93">
          <cell r="A93" t="str">
            <v>代扣代缴特殊逻辑</v>
          </cell>
          <cell r="B93" t="str">
            <v xml:space="preserve">    其他应收款</v>
          </cell>
          <cell r="C93" t="str">
            <v>其他应收款</v>
          </cell>
          <cell r="D93" t="str">
            <v>BS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8"/>
  <sheetViews>
    <sheetView tabSelected="1" topLeftCell="A7" workbookViewId="0">
      <selection activeCell="B15" sqref="B15"/>
    </sheetView>
  </sheetViews>
  <sheetFormatPr defaultRowHeight="14.25"/>
  <cols>
    <col min="1" max="1" width="51.5" bestFit="1" customWidth="1"/>
    <col min="2" max="2" width="12.375" bestFit="1" customWidth="1"/>
    <col min="3" max="3" width="43" customWidth="1"/>
    <col min="4" max="5" width="11" bestFit="1" customWidth="1"/>
  </cols>
  <sheetData>
    <row r="1" spans="1:44">
      <c r="A1" t="s">
        <v>13</v>
      </c>
      <c r="B1" t="s">
        <v>14</v>
      </c>
      <c r="C1" t="s">
        <v>0</v>
      </c>
      <c r="D1" t="s">
        <v>19</v>
      </c>
      <c r="E1" t="s">
        <v>11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38</v>
      </c>
      <c r="AP1" t="s">
        <v>28</v>
      </c>
      <c r="AQ1" t="s">
        <v>29</v>
      </c>
      <c r="AR1" t="s">
        <v>30</v>
      </c>
    </row>
    <row r="2" spans="1:44">
      <c r="A2" t="s">
        <v>69</v>
      </c>
      <c r="B2" t="str">
        <f t="shared" ref="B2:B50" si="0">LEFT(A2,E2-1)&amp;F2</f>
        <v>123101/借</v>
      </c>
      <c r="C2" t="s">
        <v>70</v>
      </c>
      <c r="E2">
        <f>FIND("\",A2)</f>
        <v>7</v>
      </c>
      <c r="F2" t="s">
        <v>72</v>
      </c>
    </row>
    <row r="3" spans="1:44">
      <c r="A3" t="s">
        <v>69</v>
      </c>
      <c r="B3" t="str">
        <f t="shared" si="0"/>
        <v>123101/贷</v>
      </c>
      <c r="C3" t="s">
        <v>70</v>
      </c>
      <c r="E3">
        <f>FIND("\",A3)</f>
        <v>7</v>
      </c>
      <c r="F3" t="s">
        <v>73</v>
      </c>
    </row>
    <row r="4" spans="1:44">
      <c r="A4" t="s">
        <v>1</v>
      </c>
      <c r="B4" t="str">
        <f t="shared" si="0"/>
        <v>123102/借</v>
      </c>
      <c r="C4" t="s">
        <v>2</v>
      </c>
      <c r="E4">
        <f t="shared" ref="E4:E49" si="1">FIND("\",A4)</f>
        <v>7</v>
      </c>
      <c r="F4" t="s">
        <v>72</v>
      </c>
      <c r="G4" t="s">
        <v>12</v>
      </c>
      <c r="U4" t="e">
        <f>VLOOKUP($A4,[1]Basic!$A:$B,2,0)</f>
        <v>#N/A</v>
      </c>
      <c r="V4" t="str">
        <f t="shared" ref="V4:V98" si="2">TRIM($B4)</f>
        <v>123102/借</v>
      </c>
      <c r="W4" t="str">
        <f t="shared" ref="W4:W98" si="3">_xlfn.IFNA(AE4,AH4)</f>
        <v>其他应收款坏账准备</v>
      </c>
      <c r="X4" t="str">
        <f>VLOOKUP(W4,[2]科目!$A:$C,2,0)</f>
        <v xml:space="preserve">    其他应收款</v>
      </c>
      <c r="Y4" t="str">
        <f>VLOOKUP(W4,[2]科目!$A:$C,3,0)</f>
        <v>减：其他应收款坏账准备</v>
      </c>
      <c r="Z4" t="e">
        <f t="shared" ref="Z4:Z98" si="4">U4&amp;"\"&amp;$C4</f>
        <v>#N/A</v>
      </c>
      <c r="AA4">
        <f t="shared" ref="AA4:AA98" si="5">IF($P4="借",$R4,-$R4)</f>
        <v>0</v>
      </c>
      <c r="AB4">
        <f t="shared" ref="AB4:AB98" si="6">_xlfn.IFNA(IF(AE4="重复明细",0,AO4),AO4)</f>
        <v>0</v>
      </c>
      <c r="AE4" t="str">
        <f>VLOOKUP(V4,科目!$B:$C,2,0)</f>
        <v>其他应收款坏账准备</v>
      </c>
      <c r="AF4" t="e">
        <f t="shared" ref="AF4:AF98" si="7">FIND("\",$C4)</f>
        <v>#VALUE!</v>
      </c>
      <c r="AG4">
        <f t="shared" ref="AG4:AG98" si="8">IFERROR(FIND("\",$C4,AF4+1),1000)</f>
        <v>1000</v>
      </c>
      <c r="AH4" t="e">
        <f t="shared" ref="AH4:AH98" si="9">MID($C4,AF4+1,AG4-AF4-1)</f>
        <v>#VALUE!</v>
      </c>
      <c r="AI4" t="e">
        <f>VLOOKUP(U4,[1]Basic!$B:$C,2,0)</f>
        <v>#N/A</v>
      </c>
      <c r="AJ4" t="str">
        <f>VLOOKUP(W4,[2]科目!$A:$D,4,0)</f>
        <v>BS</v>
      </c>
      <c r="AK4" t="e">
        <f t="shared" ref="AK4:AK98" si="10">AI4&amp;"/"&amp;AJ4</f>
        <v>#N/A</v>
      </c>
      <c r="AL4" t="e">
        <f>VLOOKUP(AK4,[1]FX!$F:$G,2,0)</f>
        <v>#N/A</v>
      </c>
      <c r="AM4" t="e">
        <f t="shared" ref="AM4:AM98" si="11">ROUND(AA4*AL4,2)</f>
        <v>#N/A</v>
      </c>
      <c r="AN4" t="e">
        <f>VLOOKUP(Z4,[1]History!$A:$B,2,0)</f>
        <v>#N/A</v>
      </c>
      <c r="AO4">
        <f t="shared" ref="AO4:AO98" si="12">IFERROR(_xlfn.IFNA(AM4,AN4),0)</f>
        <v>0</v>
      </c>
      <c r="AP4" t="e">
        <f t="shared" ref="AP4:AP98" si="13">FIND("]",AO4)</f>
        <v>#VALUE!</v>
      </c>
      <c r="AQ4" t="e">
        <f t="shared" ref="AQ4:AQ98" si="14">FIND("#",AO4)</f>
        <v>#VALUE!</v>
      </c>
      <c r="AR4" t="e">
        <f t="shared" ref="AR4:AR98" si="15">FIND("#",AO4,AQ4+1)</f>
        <v>#VALUE!</v>
      </c>
    </row>
    <row r="5" spans="1:44">
      <c r="A5" t="s">
        <v>1</v>
      </c>
      <c r="B5" t="str">
        <f t="shared" si="0"/>
        <v>123102/贷</v>
      </c>
      <c r="C5" t="s">
        <v>2</v>
      </c>
      <c r="E5">
        <f t="shared" ref="E5" si="16">FIND("\",A5)</f>
        <v>7</v>
      </c>
      <c r="F5" t="s">
        <v>73</v>
      </c>
    </row>
    <row r="6" spans="1:44">
      <c r="B6" s="2" t="s">
        <v>103</v>
      </c>
      <c r="C6" s="2" t="s">
        <v>104</v>
      </c>
      <c r="G6" t="s">
        <v>117</v>
      </c>
    </row>
    <row r="7" spans="1:44">
      <c r="B7" s="2" t="s">
        <v>115</v>
      </c>
      <c r="C7" s="2" t="s">
        <v>116</v>
      </c>
      <c r="G7" t="s">
        <v>117</v>
      </c>
    </row>
    <row r="8" spans="1:44">
      <c r="B8" s="2" t="s">
        <v>121</v>
      </c>
      <c r="C8" s="2" t="s">
        <v>27</v>
      </c>
      <c r="G8" t="s">
        <v>117</v>
      </c>
    </row>
    <row r="9" spans="1:44">
      <c r="B9" s="2" t="s">
        <v>108</v>
      </c>
      <c r="C9" s="2" t="s">
        <v>110</v>
      </c>
      <c r="G9" t="s">
        <v>117</v>
      </c>
    </row>
    <row r="10" spans="1:44">
      <c r="B10" s="2" t="s">
        <v>109</v>
      </c>
      <c r="C10" s="2" t="s">
        <v>110</v>
      </c>
      <c r="G10" t="s">
        <v>117</v>
      </c>
    </row>
    <row r="11" spans="1:44">
      <c r="B11" s="2" t="s">
        <v>118</v>
      </c>
      <c r="C11" s="2" t="s">
        <v>26</v>
      </c>
      <c r="G11" t="s">
        <v>117</v>
      </c>
    </row>
    <row r="12" spans="1:44">
      <c r="B12" s="2" t="s">
        <v>119</v>
      </c>
      <c r="C12" s="2" t="s">
        <v>26</v>
      </c>
      <c r="G12" t="s">
        <v>117</v>
      </c>
    </row>
    <row r="13" spans="1:44">
      <c r="A13" t="s">
        <v>62</v>
      </c>
      <c r="B13" t="str">
        <f t="shared" si="0"/>
        <v>53010200/借</v>
      </c>
      <c r="C13" t="s">
        <v>10</v>
      </c>
      <c r="E13">
        <f t="shared" ref="E13" si="17">FIND("\",A13)</f>
        <v>9</v>
      </c>
      <c r="F13" t="s">
        <v>72</v>
      </c>
    </row>
    <row r="14" spans="1:44">
      <c r="A14" t="s">
        <v>62</v>
      </c>
      <c r="B14" t="str">
        <f t="shared" si="0"/>
        <v>53010200/贷</v>
      </c>
      <c r="C14" t="s">
        <v>10</v>
      </c>
      <c r="E14">
        <f t="shared" ref="E14" si="18">FIND("\",A14)</f>
        <v>9</v>
      </c>
      <c r="F14" t="s">
        <v>73</v>
      </c>
    </row>
    <row r="15" spans="1:44">
      <c r="A15" t="s">
        <v>3</v>
      </c>
      <c r="B15" t="str">
        <f t="shared" si="0"/>
        <v>600100/借</v>
      </c>
      <c r="C15" t="s">
        <v>10</v>
      </c>
      <c r="E15">
        <f t="shared" si="1"/>
        <v>7</v>
      </c>
      <c r="F15" t="s">
        <v>72</v>
      </c>
      <c r="U15" t="e">
        <f>VLOOKUP($A15,[1]Basic!$A:$B,2,0)</f>
        <v>#N/A</v>
      </c>
      <c r="V15" t="str">
        <f t="shared" si="2"/>
        <v>600100/借</v>
      </c>
      <c r="W15" t="str">
        <f t="shared" si="3"/>
        <v>本年利润抵消明细</v>
      </c>
      <c r="X15" t="str">
        <f>VLOOKUP(W15,[2]科目!$A:$C,2,0)</f>
        <v>本年利润抵消明细</v>
      </c>
      <c r="Y15" t="str">
        <f>VLOOKUP(W15,[2]科目!$A:$C,3,0)</f>
        <v>未分配利润</v>
      </c>
      <c r="Z15" t="e">
        <f t="shared" si="4"/>
        <v>#N/A</v>
      </c>
      <c r="AA15">
        <f t="shared" si="5"/>
        <v>0</v>
      </c>
      <c r="AB15">
        <f t="shared" si="6"/>
        <v>0</v>
      </c>
      <c r="AE15" t="str">
        <f>VLOOKUP(V15,科目!$B:$C,2,0)</f>
        <v>本年利润抵消明细</v>
      </c>
      <c r="AF15" t="e">
        <f t="shared" si="7"/>
        <v>#VALUE!</v>
      </c>
      <c r="AG15">
        <f t="shared" si="8"/>
        <v>1000</v>
      </c>
      <c r="AH15" t="e">
        <f t="shared" si="9"/>
        <v>#VALUE!</v>
      </c>
      <c r="AI15" t="e">
        <f>VLOOKUP(U15,[1]Basic!$B:$C,2,0)</f>
        <v>#N/A</v>
      </c>
      <c r="AJ15" t="str">
        <f>VLOOKUP(W15,[2]科目!$A:$D,4,0)</f>
        <v>PL</v>
      </c>
      <c r="AK15" t="e">
        <f t="shared" si="10"/>
        <v>#N/A</v>
      </c>
      <c r="AL15" t="e">
        <f>VLOOKUP(AK15,[1]FX!$F:$G,2,0)</f>
        <v>#N/A</v>
      </c>
      <c r="AM15" t="e">
        <f t="shared" si="11"/>
        <v>#N/A</v>
      </c>
      <c r="AN15" t="e">
        <f>VLOOKUP(Z15,[1]History!$A:$B,2,0)</f>
        <v>#N/A</v>
      </c>
      <c r="AO15">
        <f t="shared" si="12"/>
        <v>0</v>
      </c>
      <c r="AP15" t="e">
        <f t="shared" si="13"/>
        <v>#VALUE!</v>
      </c>
      <c r="AQ15" t="e">
        <f t="shared" si="14"/>
        <v>#VALUE!</v>
      </c>
      <c r="AR15" t="e">
        <f t="shared" si="15"/>
        <v>#VALUE!</v>
      </c>
    </row>
    <row r="16" spans="1:44">
      <c r="A16" t="s">
        <v>3</v>
      </c>
      <c r="B16" t="str">
        <f t="shared" si="0"/>
        <v>600100/贷</v>
      </c>
      <c r="C16" t="s">
        <v>10</v>
      </c>
      <c r="E16">
        <f t="shared" ref="E16" si="19">FIND("\",A16)</f>
        <v>7</v>
      </c>
      <c r="F16" t="s">
        <v>73</v>
      </c>
    </row>
    <row r="17" spans="1:44">
      <c r="A17" t="s">
        <v>49</v>
      </c>
      <c r="B17" t="str">
        <f t="shared" si="0"/>
        <v>605100/借</v>
      </c>
      <c r="C17" t="s">
        <v>10</v>
      </c>
      <c r="E17">
        <f t="shared" si="1"/>
        <v>7</v>
      </c>
      <c r="F17" t="s">
        <v>72</v>
      </c>
      <c r="U17" t="e">
        <f>VLOOKUP($A17,[1]Basic!$A:$B,2,0)</f>
        <v>#N/A</v>
      </c>
      <c r="V17" t="str">
        <f t="shared" si="2"/>
        <v>605100/借</v>
      </c>
      <c r="W17" t="str">
        <f t="shared" si="3"/>
        <v>本年利润抵消明细</v>
      </c>
      <c r="X17" t="str">
        <f>VLOOKUP(W17,[2]科目!$A:$C,2,0)</f>
        <v>本年利润抵消明细</v>
      </c>
      <c r="Y17" t="str">
        <f>VLOOKUP(W17,[2]科目!$A:$C,3,0)</f>
        <v>未分配利润</v>
      </c>
      <c r="Z17" t="e">
        <f t="shared" si="4"/>
        <v>#N/A</v>
      </c>
      <c r="AA17">
        <f t="shared" si="5"/>
        <v>0</v>
      </c>
      <c r="AB17">
        <f t="shared" si="6"/>
        <v>0</v>
      </c>
      <c r="AE17" t="str">
        <f>VLOOKUP(V17,科目!$B:$C,2,0)</f>
        <v>本年利润抵消明细</v>
      </c>
      <c r="AF17" t="e">
        <f t="shared" si="7"/>
        <v>#VALUE!</v>
      </c>
      <c r="AG17">
        <f t="shared" si="8"/>
        <v>1000</v>
      </c>
      <c r="AH17" t="e">
        <f t="shared" si="9"/>
        <v>#VALUE!</v>
      </c>
      <c r="AI17" t="e">
        <f>VLOOKUP(U17,[1]Basic!$B:$C,2,0)</f>
        <v>#N/A</v>
      </c>
      <c r="AJ17" t="str">
        <f>VLOOKUP(W17,[2]科目!$A:$D,4,0)</f>
        <v>PL</v>
      </c>
      <c r="AK17" t="e">
        <f t="shared" si="10"/>
        <v>#N/A</v>
      </c>
      <c r="AL17" t="e">
        <f>VLOOKUP(AK17,[1]FX!$F:$G,2,0)</f>
        <v>#N/A</v>
      </c>
      <c r="AM17" t="e">
        <f t="shared" si="11"/>
        <v>#N/A</v>
      </c>
      <c r="AN17" t="e">
        <f>VLOOKUP(Z17,[1]History!$A:$B,2,0)</f>
        <v>#N/A</v>
      </c>
      <c r="AO17">
        <f t="shared" si="12"/>
        <v>0</v>
      </c>
      <c r="AP17" t="e">
        <f t="shared" si="13"/>
        <v>#VALUE!</v>
      </c>
      <c r="AQ17" t="e">
        <f t="shared" si="14"/>
        <v>#VALUE!</v>
      </c>
      <c r="AR17" t="e">
        <f t="shared" si="15"/>
        <v>#VALUE!</v>
      </c>
    </row>
    <row r="18" spans="1:44">
      <c r="A18" t="s">
        <v>49</v>
      </c>
      <c r="B18" t="str">
        <f t="shared" si="0"/>
        <v>605100/贷</v>
      </c>
      <c r="C18" t="s">
        <v>10</v>
      </c>
      <c r="E18">
        <f t="shared" ref="E18" si="20">FIND("\",A18)</f>
        <v>7</v>
      </c>
      <c r="F18" t="s">
        <v>73</v>
      </c>
    </row>
    <row r="19" spans="1:44">
      <c r="A19" t="s">
        <v>4</v>
      </c>
      <c r="B19" t="str">
        <f t="shared" si="0"/>
        <v>611100/借</v>
      </c>
      <c r="C19" t="s">
        <v>10</v>
      </c>
      <c r="E19">
        <f t="shared" si="1"/>
        <v>7</v>
      </c>
      <c r="F19" t="s">
        <v>72</v>
      </c>
      <c r="U19" t="e">
        <f>VLOOKUP($A19,[1]Basic!$A:$B,2,0)</f>
        <v>#N/A</v>
      </c>
      <c r="V19" t="str">
        <f t="shared" si="2"/>
        <v>611100/借</v>
      </c>
      <c r="W19" t="str">
        <f t="shared" si="3"/>
        <v>本年利润抵消明细</v>
      </c>
      <c r="X19" t="str">
        <f>VLOOKUP(W19,[2]科目!$A:$C,2,0)</f>
        <v>本年利润抵消明细</v>
      </c>
      <c r="Y19" t="str">
        <f>VLOOKUP(W19,[2]科目!$A:$C,3,0)</f>
        <v>未分配利润</v>
      </c>
      <c r="Z19" t="e">
        <f t="shared" si="4"/>
        <v>#N/A</v>
      </c>
      <c r="AA19">
        <f t="shared" si="5"/>
        <v>0</v>
      </c>
      <c r="AB19">
        <f t="shared" si="6"/>
        <v>0</v>
      </c>
      <c r="AE19" t="str">
        <f>VLOOKUP(V19,科目!$B:$C,2,0)</f>
        <v>本年利润抵消明细</v>
      </c>
      <c r="AF19" t="e">
        <f t="shared" si="7"/>
        <v>#VALUE!</v>
      </c>
      <c r="AG19">
        <f t="shared" si="8"/>
        <v>1000</v>
      </c>
      <c r="AH19" t="e">
        <f t="shared" si="9"/>
        <v>#VALUE!</v>
      </c>
      <c r="AI19" t="e">
        <f>VLOOKUP(U19,[1]Basic!$B:$C,2,0)</f>
        <v>#N/A</v>
      </c>
      <c r="AJ19" t="str">
        <f>VLOOKUP(W19,[2]科目!$A:$D,4,0)</f>
        <v>PL</v>
      </c>
      <c r="AK19" t="e">
        <f t="shared" si="10"/>
        <v>#N/A</v>
      </c>
      <c r="AL19" t="e">
        <f>VLOOKUP(AK19,[1]FX!$F:$G,2,0)</f>
        <v>#N/A</v>
      </c>
      <c r="AM19" t="e">
        <f t="shared" si="11"/>
        <v>#N/A</v>
      </c>
      <c r="AN19" t="e">
        <f>VLOOKUP(Z19,[1]History!$A:$B,2,0)</f>
        <v>#N/A</v>
      </c>
      <c r="AO19">
        <f t="shared" si="12"/>
        <v>0</v>
      </c>
      <c r="AP19" t="e">
        <f t="shared" si="13"/>
        <v>#VALUE!</v>
      </c>
      <c r="AQ19" t="e">
        <f t="shared" si="14"/>
        <v>#VALUE!</v>
      </c>
      <c r="AR19" t="e">
        <f t="shared" si="15"/>
        <v>#VALUE!</v>
      </c>
    </row>
    <row r="20" spans="1:44">
      <c r="A20" t="s">
        <v>4</v>
      </c>
      <c r="B20" t="str">
        <f t="shared" si="0"/>
        <v>611100/贷</v>
      </c>
      <c r="C20" t="s">
        <v>10</v>
      </c>
      <c r="E20">
        <f t="shared" ref="E20" si="21">FIND("\",A20)</f>
        <v>7</v>
      </c>
      <c r="F20" t="s">
        <v>73</v>
      </c>
    </row>
    <row r="21" spans="1:44">
      <c r="A21" t="s">
        <v>53</v>
      </c>
      <c r="B21" t="str">
        <f t="shared" si="0"/>
        <v>605100/借</v>
      </c>
      <c r="C21" t="s">
        <v>10</v>
      </c>
      <c r="E21">
        <f t="shared" ref="E21" si="22">FIND("\",A21)</f>
        <v>7</v>
      </c>
      <c r="F21" t="s">
        <v>72</v>
      </c>
    </row>
    <row r="22" spans="1:44">
      <c r="A22" t="s">
        <v>49</v>
      </c>
      <c r="B22" t="str">
        <f t="shared" si="0"/>
        <v>605100/贷</v>
      </c>
      <c r="C22" t="s">
        <v>10</v>
      </c>
      <c r="E22">
        <f t="shared" ref="E22" si="23">FIND("\",A22)</f>
        <v>7</v>
      </c>
      <c r="F22" t="s">
        <v>73</v>
      </c>
    </row>
    <row r="23" spans="1:44">
      <c r="A23" t="s">
        <v>50</v>
      </c>
      <c r="B23" t="str">
        <f t="shared" si="0"/>
        <v>630100/借</v>
      </c>
      <c r="C23" t="s">
        <v>10</v>
      </c>
      <c r="E23">
        <f t="shared" si="1"/>
        <v>7</v>
      </c>
      <c r="F23" t="s">
        <v>72</v>
      </c>
      <c r="U23" t="e">
        <f>VLOOKUP($A23,[1]Basic!$A:$B,2,0)</f>
        <v>#N/A</v>
      </c>
      <c r="V23" t="str">
        <f t="shared" si="2"/>
        <v>630100/借</v>
      </c>
      <c r="W23" t="str">
        <f t="shared" si="3"/>
        <v>本年利润抵消明细</v>
      </c>
      <c r="X23" t="str">
        <f>VLOOKUP(W23,[2]科目!$A:$C,2,0)</f>
        <v>本年利润抵消明细</v>
      </c>
      <c r="Y23" t="str">
        <f>VLOOKUP(W23,[2]科目!$A:$C,3,0)</f>
        <v>未分配利润</v>
      </c>
      <c r="Z23" t="e">
        <f t="shared" si="4"/>
        <v>#N/A</v>
      </c>
      <c r="AA23">
        <f t="shared" si="5"/>
        <v>0</v>
      </c>
      <c r="AB23">
        <f t="shared" si="6"/>
        <v>0</v>
      </c>
      <c r="AE23" t="str">
        <f>VLOOKUP(V23,科目!$B:$C,2,0)</f>
        <v>本年利润抵消明细</v>
      </c>
      <c r="AF23" t="e">
        <f t="shared" si="7"/>
        <v>#VALUE!</v>
      </c>
      <c r="AG23">
        <f t="shared" si="8"/>
        <v>1000</v>
      </c>
      <c r="AH23" t="e">
        <f t="shared" si="9"/>
        <v>#VALUE!</v>
      </c>
      <c r="AI23" t="e">
        <f>VLOOKUP(U23,[1]Basic!$B:$C,2,0)</f>
        <v>#N/A</v>
      </c>
      <c r="AJ23" t="str">
        <f>VLOOKUP(W23,[2]科目!$A:$D,4,0)</f>
        <v>PL</v>
      </c>
      <c r="AK23" t="e">
        <f t="shared" si="10"/>
        <v>#N/A</v>
      </c>
      <c r="AL23" t="e">
        <f>VLOOKUP(AK23,[1]FX!$F:$G,2,0)</f>
        <v>#N/A</v>
      </c>
      <c r="AM23" t="e">
        <f t="shared" si="11"/>
        <v>#N/A</v>
      </c>
      <c r="AN23" t="e">
        <f>VLOOKUP(Z23,[1]History!$A:$B,2,0)</f>
        <v>#N/A</v>
      </c>
      <c r="AO23">
        <f t="shared" si="12"/>
        <v>0</v>
      </c>
      <c r="AP23" t="e">
        <f t="shared" si="13"/>
        <v>#VALUE!</v>
      </c>
      <c r="AQ23" t="e">
        <f t="shared" si="14"/>
        <v>#VALUE!</v>
      </c>
      <c r="AR23" t="e">
        <f t="shared" si="15"/>
        <v>#VALUE!</v>
      </c>
    </row>
    <row r="24" spans="1:44">
      <c r="A24" t="s">
        <v>50</v>
      </c>
      <c r="B24" t="str">
        <f t="shared" si="0"/>
        <v>630100/贷</v>
      </c>
      <c r="C24" t="s">
        <v>10</v>
      </c>
      <c r="E24">
        <f t="shared" ref="E24" si="24">FIND("\",A24)</f>
        <v>7</v>
      </c>
      <c r="F24" t="s">
        <v>73</v>
      </c>
    </row>
    <row r="25" spans="1:44">
      <c r="A25" t="s">
        <v>58</v>
      </c>
      <c r="B25" t="str">
        <f t="shared" si="0"/>
        <v>630102/借</v>
      </c>
      <c r="C25" t="s">
        <v>59</v>
      </c>
      <c r="E25">
        <f t="shared" si="1"/>
        <v>7</v>
      </c>
      <c r="F25" t="s">
        <v>72</v>
      </c>
    </row>
    <row r="26" spans="1:44">
      <c r="A26" t="s">
        <v>58</v>
      </c>
      <c r="B26" t="str">
        <f t="shared" si="0"/>
        <v>630102/贷</v>
      </c>
      <c r="C26" t="s">
        <v>59</v>
      </c>
      <c r="E26">
        <f t="shared" ref="E26" si="25">FIND("\",A26)</f>
        <v>7</v>
      </c>
      <c r="F26" t="s">
        <v>73</v>
      </c>
    </row>
    <row r="27" spans="1:44">
      <c r="A27" t="s">
        <v>56</v>
      </c>
      <c r="B27" t="str">
        <f t="shared" si="0"/>
        <v>63019801/借</v>
      </c>
      <c r="C27" t="s">
        <v>57</v>
      </c>
      <c r="E27">
        <f t="shared" ref="E27" si="26">FIND("\",A27)</f>
        <v>9</v>
      </c>
      <c r="F27" t="s">
        <v>72</v>
      </c>
    </row>
    <row r="28" spans="1:44">
      <c r="A28" t="s">
        <v>56</v>
      </c>
      <c r="B28" t="str">
        <f t="shared" si="0"/>
        <v>63019801/贷</v>
      </c>
      <c r="C28" t="s">
        <v>57</v>
      </c>
      <c r="E28">
        <f t="shared" ref="E28" si="27">FIND("\",A28)</f>
        <v>9</v>
      </c>
      <c r="F28" t="s">
        <v>73</v>
      </c>
    </row>
    <row r="29" spans="1:44">
      <c r="A29" t="s">
        <v>5</v>
      </c>
      <c r="B29" t="str">
        <f t="shared" si="0"/>
        <v>640100/借</v>
      </c>
      <c r="C29" t="s">
        <v>10</v>
      </c>
      <c r="E29">
        <f t="shared" si="1"/>
        <v>7</v>
      </c>
      <c r="F29" t="s">
        <v>72</v>
      </c>
      <c r="U29" t="e">
        <f>VLOOKUP($A29,[1]Basic!$A:$B,2,0)</f>
        <v>#N/A</v>
      </c>
      <c r="V29" t="str">
        <f t="shared" si="2"/>
        <v>640100/借</v>
      </c>
      <c r="W29" t="str">
        <f t="shared" si="3"/>
        <v>本年利润抵消明细</v>
      </c>
      <c r="X29" t="str">
        <f>VLOOKUP(W29,[2]科目!$A:$C,2,0)</f>
        <v>本年利润抵消明细</v>
      </c>
      <c r="Y29" t="str">
        <f>VLOOKUP(W29,[2]科目!$A:$C,3,0)</f>
        <v>未分配利润</v>
      </c>
      <c r="Z29" t="e">
        <f t="shared" si="4"/>
        <v>#N/A</v>
      </c>
      <c r="AA29">
        <f t="shared" si="5"/>
        <v>0</v>
      </c>
      <c r="AB29">
        <f t="shared" si="6"/>
        <v>0</v>
      </c>
      <c r="AE29" t="str">
        <f>VLOOKUP(V29,科目!$B:$C,2,0)</f>
        <v>本年利润抵消明细</v>
      </c>
      <c r="AF29" t="e">
        <f t="shared" si="7"/>
        <v>#VALUE!</v>
      </c>
      <c r="AG29">
        <f t="shared" si="8"/>
        <v>1000</v>
      </c>
      <c r="AH29" t="e">
        <f t="shared" si="9"/>
        <v>#VALUE!</v>
      </c>
      <c r="AI29" t="e">
        <f>VLOOKUP(U29,[1]Basic!$B:$C,2,0)</f>
        <v>#N/A</v>
      </c>
      <c r="AJ29" t="str">
        <f>VLOOKUP(W29,[2]科目!$A:$D,4,0)</f>
        <v>PL</v>
      </c>
      <c r="AK29" t="e">
        <f t="shared" si="10"/>
        <v>#N/A</v>
      </c>
      <c r="AL29" t="e">
        <f>VLOOKUP(AK29,[1]FX!$F:$G,2,0)</f>
        <v>#N/A</v>
      </c>
      <c r="AM29" t="e">
        <f t="shared" si="11"/>
        <v>#N/A</v>
      </c>
      <c r="AN29" t="e">
        <f>VLOOKUP(Z29,[1]History!$A:$B,2,0)</f>
        <v>#N/A</v>
      </c>
      <c r="AO29">
        <f t="shared" si="12"/>
        <v>0</v>
      </c>
      <c r="AP29" t="e">
        <f t="shared" si="13"/>
        <v>#VALUE!</v>
      </c>
      <c r="AQ29" t="e">
        <f t="shared" si="14"/>
        <v>#VALUE!</v>
      </c>
      <c r="AR29" t="e">
        <f t="shared" si="15"/>
        <v>#VALUE!</v>
      </c>
    </row>
    <row r="30" spans="1:44">
      <c r="A30" t="s">
        <v>5</v>
      </c>
      <c r="B30" t="str">
        <f t="shared" si="0"/>
        <v>640100/贷</v>
      </c>
      <c r="C30" t="s">
        <v>10</v>
      </c>
      <c r="E30">
        <f t="shared" ref="E30" si="28">FIND("\",A30)</f>
        <v>7</v>
      </c>
      <c r="F30" t="s">
        <v>73</v>
      </c>
    </row>
    <row r="31" spans="1:44">
      <c r="A31" t="s">
        <v>61</v>
      </c>
      <c r="B31" t="str">
        <f t="shared" si="0"/>
        <v>640200/借</v>
      </c>
      <c r="C31" t="s">
        <v>10</v>
      </c>
      <c r="E31">
        <f t="shared" ref="E31" si="29">FIND("\",A31)</f>
        <v>7</v>
      </c>
      <c r="F31" t="s">
        <v>72</v>
      </c>
    </row>
    <row r="32" spans="1:44">
      <c r="A32" t="s">
        <v>61</v>
      </c>
      <c r="B32" t="str">
        <f t="shared" si="0"/>
        <v>640200/贷</v>
      </c>
      <c r="C32" t="s">
        <v>10</v>
      </c>
      <c r="E32">
        <f t="shared" ref="E32" si="30">FIND("\",A32)</f>
        <v>7</v>
      </c>
      <c r="F32" t="s">
        <v>73</v>
      </c>
    </row>
    <row r="33" spans="1:44">
      <c r="A33" t="s">
        <v>6</v>
      </c>
      <c r="B33" t="str">
        <f t="shared" si="0"/>
        <v>640300/借</v>
      </c>
      <c r="C33" t="s">
        <v>10</v>
      </c>
      <c r="E33">
        <f t="shared" si="1"/>
        <v>7</v>
      </c>
      <c r="F33" t="s">
        <v>72</v>
      </c>
      <c r="U33" t="e">
        <f>VLOOKUP($A33,[1]Basic!$A:$B,2,0)</f>
        <v>#N/A</v>
      </c>
      <c r="V33" t="str">
        <f t="shared" si="2"/>
        <v>640300/借</v>
      </c>
      <c r="W33" t="str">
        <f t="shared" si="3"/>
        <v>本年利润抵消明细</v>
      </c>
      <c r="X33" t="str">
        <f>VLOOKUP(W33,[2]科目!$A:$C,2,0)</f>
        <v>本年利润抵消明细</v>
      </c>
      <c r="Y33" t="str">
        <f>VLOOKUP(W33,[2]科目!$A:$C,3,0)</f>
        <v>未分配利润</v>
      </c>
      <c r="Z33" t="e">
        <f t="shared" si="4"/>
        <v>#N/A</v>
      </c>
      <c r="AA33">
        <f t="shared" si="5"/>
        <v>0</v>
      </c>
      <c r="AB33">
        <f t="shared" si="6"/>
        <v>0</v>
      </c>
      <c r="AE33" t="str">
        <f>VLOOKUP(V33,科目!$B:$C,2,0)</f>
        <v>本年利润抵消明细</v>
      </c>
      <c r="AF33" t="e">
        <f t="shared" si="7"/>
        <v>#VALUE!</v>
      </c>
      <c r="AG33">
        <f t="shared" si="8"/>
        <v>1000</v>
      </c>
      <c r="AH33" t="e">
        <f t="shared" si="9"/>
        <v>#VALUE!</v>
      </c>
      <c r="AI33" t="e">
        <f>VLOOKUP(U33,[1]Basic!$B:$C,2,0)</f>
        <v>#N/A</v>
      </c>
      <c r="AJ33" t="str">
        <f>VLOOKUP(W33,[2]科目!$A:$D,4,0)</f>
        <v>PL</v>
      </c>
      <c r="AK33" t="e">
        <f t="shared" si="10"/>
        <v>#N/A</v>
      </c>
      <c r="AL33" t="e">
        <f>VLOOKUP(AK33,[1]FX!$F:$G,2,0)</f>
        <v>#N/A</v>
      </c>
      <c r="AM33" t="e">
        <f t="shared" si="11"/>
        <v>#N/A</v>
      </c>
      <c r="AN33" t="e">
        <f>VLOOKUP(Z33,[1]History!$A:$B,2,0)</f>
        <v>#N/A</v>
      </c>
      <c r="AO33">
        <f t="shared" si="12"/>
        <v>0</v>
      </c>
      <c r="AP33" t="e">
        <f t="shared" si="13"/>
        <v>#VALUE!</v>
      </c>
      <c r="AQ33" t="e">
        <f t="shared" si="14"/>
        <v>#VALUE!</v>
      </c>
      <c r="AR33" t="e">
        <f t="shared" si="15"/>
        <v>#VALUE!</v>
      </c>
    </row>
    <row r="34" spans="1:44">
      <c r="A34" t="s">
        <v>6</v>
      </c>
      <c r="B34" t="str">
        <f t="shared" si="0"/>
        <v>640300/贷</v>
      </c>
      <c r="C34" t="s">
        <v>10</v>
      </c>
      <c r="E34">
        <f t="shared" ref="E34" si="31">FIND("\",A34)</f>
        <v>7</v>
      </c>
      <c r="F34" t="s">
        <v>73</v>
      </c>
    </row>
    <row r="35" spans="1:44">
      <c r="A35" t="s">
        <v>7</v>
      </c>
      <c r="B35" t="str">
        <f t="shared" si="0"/>
        <v>660100/借</v>
      </c>
      <c r="C35" t="s">
        <v>10</v>
      </c>
      <c r="E35">
        <f t="shared" si="1"/>
        <v>7</v>
      </c>
      <c r="F35" t="s">
        <v>72</v>
      </c>
      <c r="U35" t="e">
        <f>VLOOKUP($A35,[1]Basic!$A:$B,2,0)</f>
        <v>#N/A</v>
      </c>
      <c r="V35" t="str">
        <f t="shared" si="2"/>
        <v>660100/借</v>
      </c>
      <c r="W35" t="str">
        <f t="shared" si="3"/>
        <v>本年利润抵消明细</v>
      </c>
      <c r="X35" t="str">
        <f>VLOOKUP(W35,[2]科目!$A:$C,2,0)</f>
        <v>本年利润抵消明细</v>
      </c>
      <c r="Y35" t="str">
        <f>VLOOKUP(W35,[2]科目!$A:$C,3,0)</f>
        <v>未分配利润</v>
      </c>
      <c r="Z35" t="e">
        <f t="shared" si="4"/>
        <v>#N/A</v>
      </c>
      <c r="AA35">
        <f t="shared" si="5"/>
        <v>0</v>
      </c>
      <c r="AB35">
        <f t="shared" si="6"/>
        <v>0</v>
      </c>
      <c r="AE35" t="str">
        <f>VLOOKUP(V35,科目!$B:$C,2,0)</f>
        <v>本年利润抵消明细</v>
      </c>
      <c r="AF35" t="e">
        <f t="shared" si="7"/>
        <v>#VALUE!</v>
      </c>
      <c r="AG35">
        <f t="shared" si="8"/>
        <v>1000</v>
      </c>
      <c r="AH35" t="e">
        <f t="shared" si="9"/>
        <v>#VALUE!</v>
      </c>
      <c r="AI35" t="e">
        <f>VLOOKUP(U35,[1]Basic!$B:$C,2,0)</f>
        <v>#N/A</v>
      </c>
      <c r="AJ35" t="str">
        <f>VLOOKUP(W35,[2]科目!$A:$D,4,0)</f>
        <v>PL</v>
      </c>
      <c r="AK35" t="e">
        <f t="shared" si="10"/>
        <v>#N/A</v>
      </c>
      <c r="AL35" t="e">
        <f>VLOOKUP(AK35,[1]FX!$F:$G,2,0)</f>
        <v>#N/A</v>
      </c>
      <c r="AM35" t="e">
        <f t="shared" si="11"/>
        <v>#N/A</v>
      </c>
      <c r="AN35" t="e">
        <f>VLOOKUP(Z35,[1]History!$A:$B,2,0)</f>
        <v>#N/A</v>
      </c>
      <c r="AO35">
        <f t="shared" si="12"/>
        <v>0</v>
      </c>
      <c r="AP35" t="e">
        <f t="shared" si="13"/>
        <v>#VALUE!</v>
      </c>
      <c r="AQ35" t="e">
        <f t="shared" si="14"/>
        <v>#VALUE!</v>
      </c>
      <c r="AR35" t="e">
        <f t="shared" si="15"/>
        <v>#VALUE!</v>
      </c>
    </row>
    <row r="36" spans="1:44">
      <c r="A36" t="s">
        <v>7</v>
      </c>
      <c r="B36" t="str">
        <f t="shared" si="0"/>
        <v>660100/贷</v>
      </c>
      <c r="C36" t="s">
        <v>10</v>
      </c>
      <c r="E36">
        <f t="shared" ref="E36" si="32">FIND("\",A36)</f>
        <v>7</v>
      </c>
      <c r="F36" t="s">
        <v>73</v>
      </c>
    </row>
    <row r="37" spans="1:44">
      <c r="A37" t="s">
        <v>8</v>
      </c>
      <c r="B37" t="str">
        <f t="shared" si="0"/>
        <v>660200/借</v>
      </c>
      <c r="C37" t="s">
        <v>10</v>
      </c>
      <c r="E37">
        <f t="shared" si="1"/>
        <v>7</v>
      </c>
      <c r="F37" t="s">
        <v>72</v>
      </c>
    </row>
    <row r="38" spans="1:44">
      <c r="A38" t="s">
        <v>8</v>
      </c>
      <c r="B38" t="str">
        <f t="shared" si="0"/>
        <v>660200/贷</v>
      </c>
      <c r="C38" t="s">
        <v>10</v>
      </c>
      <c r="E38">
        <f t="shared" ref="E38" si="33">FIND("\",A38)</f>
        <v>7</v>
      </c>
      <c r="F38" t="s">
        <v>73</v>
      </c>
    </row>
    <row r="39" spans="1:44">
      <c r="A39" t="s">
        <v>54</v>
      </c>
      <c r="B39" t="str">
        <f t="shared" si="0"/>
        <v>660216/借</v>
      </c>
      <c r="C39" t="s">
        <v>10</v>
      </c>
      <c r="E39">
        <f t="shared" ref="E39" si="34">FIND("\",A39)</f>
        <v>7</v>
      </c>
      <c r="F39" t="s">
        <v>72</v>
      </c>
      <c r="G39" t="s">
        <v>55</v>
      </c>
    </row>
    <row r="40" spans="1:44">
      <c r="A40" t="s">
        <v>54</v>
      </c>
      <c r="B40" t="str">
        <f t="shared" si="0"/>
        <v>660216/贷</v>
      </c>
      <c r="C40" t="s">
        <v>10</v>
      </c>
      <c r="E40">
        <f t="shared" ref="E40" si="35">FIND("\",A40)</f>
        <v>7</v>
      </c>
      <c r="F40" t="s">
        <v>73</v>
      </c>
    </row>
    <row r="41" spans="1:44">
      <c r="A41" t="s">
        <v>9</v>
      </c>
      <c r="B41" t="str">
        <f t="shared" si="0"/>
        <v>660300/借</v>
      </c>
      <c r="C41" t="s">
        <v>10</v>
      </c>
      <c r="E41">
        <f t="shared" si="1"/>
        <v>7</v>
      </c>
      <c r="F41" t="s">
        <v>72</v>
      </c>
    </row>
    <row r="42" spans="1:44">
      <c r="A42" t="s">
        <v>9</v>
      </c>
      <c r="B42" t="str">
        <f t="shared" si="0"/>
        <v>660300/贷</v>
      </c>
      <c r="C42" t="s">
        <v>10</v>
      </c>
      <c r="E42">
        <f t="shared" ref="E42:E44" si="36">FIND("\",A42)</f>
        <v>7</v>
      </c>
      <c r="F42" t="s">
        <v>73</v>
      </c>
    </row>
    <row r="43" spans="1:44">
      <c r="A43" t="s">
        <v>120</v>
      </c>
      <c r="B43" t="str">
        <f t="shared" ref="B43:B44" si="37">LEFT(A43,E43-1)&amp;F43</f>
        <v>670100/借</v>
      </c>
      <c r="C43" t="s">
        <v>10</v>
      </c>
      <c r="E43">
        <f t="shared" si="36"/>
        <v>7</v>
      </c>
      <c r="F43" t="s">
        <v>72</v>
      </c>
    </row>
    <row r="44" spans="1:44">
      <c r="A44" t="s">
        <v>120</v>
      </c>
      <c r="B44" t="str">
        <f t="shared" si="37"/>
        <v>670100/贷</v>
      </c>
      <c r="C44" t="s">
        <v>10</v>
      </c>
      <c r="E44">
        <f t="shared" si="36"/>
        <v>7</v>
      </c>
      <c r="F44" t="s">
        <v>73</v>
      </c>
    </row>
    <row r="45" spans="1:44">
      <c r="A45" t="s">
        <v>51</v>
      </c>
      <c r="B45" t="str">
        <f t="shared" si="0"/>
        <v>671100/借</v>
      </c>
      <c r="C45" t="s">
        <v>10</v>
      </c>
      <c r="E45">
        <f t="shared" si="1"/>
        <v>7</v>
      </c>
      <c r="F45" t="s">
        <v>72</v>
      </c>
    </row>
    <row r="46" spans="1:44">
      <c r="A46" t="s">
        <v>51</v>
      </c>
      <c r="B46" t="str">
        <f t="shared" si="0"/>
        <v>671100/贷</v>
      </c>
      <c r="C46" t="s">
        <v>10</v>
      </c>
      <c r="E46">
        <f t="shared" ref="E46" si="38">FIND("\",A46)</f>
        <v>7</v>
      </c>
      <c r="F46" t="s">
        <v>73</v>
      </c>
    </row>
    <row r="47" spans="1:44">
      <c r="A47" t="s">
        <v>60</v>
      </c>
      <c r="B47" t="str">
        <f t="shared" si="0"/>
        <v>671102/借</v>
      </c>
      <c r="C47" t="s">
        <v>59</v>
      </c>
      <c r="E47">
        <f t="shared" ref="E47" si="39">FIND("\",A47)</f>
        <v>7</v>
      </c>
      <c r="F47" t="s">
        <v>72</v>
      </c>
    </row>
    <row r="48" spans="1:44">
      <c r="A48" t="s">
        <v>60</v>
      </c>
      <c r="B48" t="str">
        <f t="shared" si="0"/>
        <v>671102/贷</v>
      </c>
      <c r="C48" t="s">
        <v>59</v>
      </c>
      <c r="E48">
        <f t="shared" ref="E48" si="40">FIND("\",A48)</f>
        <v>7</v>
      </c>
      <c r="F48" t="s">
        <v>73</v>
      </c>
    </row>
    <row r="49" spans="1:44">
      <c r="A49" t="s">
        <v>52</v>
      </c>
      <c r="B49" t="str">
        <f t="shared" si="0"/>
        <v>680100/借</v>
      </c>
      <c r="C49" t="s">
        <v>10</v>
      </c>
      <c r="E49">
        <f t="shared" si="1"/>
        <v>7</v>
      </c>
      <c r="F49" t="s">
        <v>72</v>
      </c>
    </row>
    <row r="50" spans="1:44">
      <c r="A50" t="s">
        <v>52</v>
      </c>
      <c r="B50" t="str">
        <f t="shared" si="0"/>
        <v>680100/贷</v>
      </c>
      <c r="C50" t="s">
        <v>10</v>
      </c>
      <c r="E50">
        <f t="shared" ref="E50" si="41">FIND("\",A50)</f>
        <v>7</v>
      </c>
      <c r="F50" t="s">
        <v>73</v>
      </c>
    </row>
    <row r="51" spans="1:44">
      <c r="U51" t="e">
        <f>VLOOKUP($A51,[1]Basic!$A:$B,2,0)</f>
        <v>#N/A</v>
      </c>
      <c r="V51" t="str">
        <f t="shared" si="2"/>
        <v/>
      </c>
      <c r="W51" t="e">
        <f t="shared" si="3"/>
        <v>#VALUE!</v>
      </c>
      <c r="X51" t="e">
        <f>VLOOKUP(W51,[2]科目!$A:$C,2,0)</f>
        <v>#VALUE!</v>
      </c>
      <c r="Y51" t="e">
        <f>VLOOKUP(W51,[2]科目!$A:$C,3,0)</f>
        <v>#VALUE!</v>
      </c>
      <c r="Z51" t="e">
        <f t="shared" si="4"/>
        <v>#N/A</v>
      </c>
      <c r="AA51">
        <f t="shared" si="5"/>
        <v>0</v>
      </c>
      <c r="AB51">
        <f t="shared" si="6"/>
        <v>0</v>
      </c>
      <c r="AE51" t="e">
        <f>VLOOKUP(V51,科目!$B:$C,2,0)</f>
        <v>#N/A</v>
      </c>
      <c r="AF51" t="e">
        <f t="shared" si="7"/>
        <v>#VALUE!</v>
      </c>
      <c r="AG51">
        <f t="shared" si="8"/>
        <v>1000</v>
      </c>
      <c r="AH51" t="e">
        <f t="shared" si="9"/>
        <v>#VALUE!</v>
      </c>
      <c r="AI51" t="e">
        <f>VLOOKUP(U51,[1]Basic!$B:$C,2,0)</f>
        <v>#N/A</v>
      </c>
      <c r="AJ51" t="e">
        <f>VLOOKUP(W51,[2]科目!$A:$D,4,0)</f>
        <v>#VALUE!</v>
      </c>
      <c r="AK51" t="e">
        <f t="shared" si="10"/>
        <v>#N/A</v>
      </c>
      <c r="AL51" t="e">
        <f>VLOOKUP(AK51,[1]FX!$F:$G,2,0)</f>
        <v>#N/A</v>
      </c>
      <c r="AM51" t="e">
        <f t="shared" si="11"/>
        <v>#N/A</v>
      </c>
      <c r="AN51" t="e">
        <f>VLOOKUP(Z51,[1]History!$A:$B,2,0)</f>
        <v>#N/A</v>
      </c>
      <c r="AO51">
        <f t="shared" si="12"/>
        <v>0</v>
      </c>
      <c r="AP51" t="e">
        <f t="shared" si="13"/>
        <v>#VALUE!</v>
      </c>
      <c r="AQ51" t="e">
        <f t="shared" si="14"/>
        <v>#VALUE!</v>
      </c>
      <c r="AR51" t="e">
        <f t="shared" si="15"/>
        <v>#VALUE!</v>
      </c>
    </row>
    <row r="52" spans="1:44">
      <c r="B52" s="1" t="s">
        <v>20</v>
      </c>
      <c r="C52" t="s">
        <v>21</v>
      </c>
      <c r="U52" t="e">
        <f>VLOOKUP($A52,[1]Basic!$A:$B,2,0)</f>
        <v>#N/A</v>
      </c>
      <c r="V52" t="str">
        <f t="shared" si="2"/>
        <v>9999</v>
      </c>
      <c r="W52" t="str">
        <f t="shared" si="3"/>
        <v>外币报表折算差额</v>
      </c>
      <c r="X52" t="str">
        <f>VLOOKUP(W52,[2]科目!$A:$C,2,0)</f>
        <v xml:space="preserve">    未分配利润</v>
      </c>
      <c r="Y52" t="str">
        <f>VLOOKUP(W52,[2]科目!$A:$C,3,0)</f>
        <v>外币报表折算</v>
      </c>
      <c r="Z52" t="e">
        <f t="shared" si="4"/>
        <v>#N/A</v>
      </c>
      <c r="AA52">
        <f t="shared" si="5"/>
        <v>0</v>
      </c>
      <c r="AB52">
        <f t="shared" si="6"/>
        <v>0</v>
      </c>
      <c r="AE52" t="str">
        <f>VLOOKUP(V52,科目!$B:$C,2,0)</f>
        <v>外币报表折算差额</v>
      </c>
      <c r="AF52" t="e">
        <f t="shared" si="7"/>
        <v>#VALUE!</v>
      </c>
      <c r="AG52">
        <f t="shared" si="8"/>
        <v>1000</v>
      </c>
      <c r="AH52" t="e">
        <f t="shared" si="9"/>
        <v>#VALUE!</v>
      </c>
      <c r="AI52" t="e">
        <f>VLOOKUP(U52,[1]Basic!$B:$C,2,0)</f>
        <v>#N/A</v>
      </c>
      <c r="AJ52" t="str">
        <f>VLOOKUP(W52,[2]科目!$A:$D,4,0)</f>
        <v>CV</v>
      </c>
      <c r="AK52" t="e">
        <f t="shared" si="10"/>
        <v>#N/A</v>
      </c>
      <c r="AL52" t="e">
        <f>VLOOKUP(AK52,[1]FX!$F:$G,2,0)</f>
        <v>#N/A</v>
      </c>
      <c r="AM52" t="e">
        <f t="shared" si="11"/>
        <v>#N/A</v>
      </c>
      <c r="AN52" t="e">
        <f>VLOOKUP(Z52,[1]History!$A:$B,2,0)</f>
        <v>#N/A</v>
      </c>
      <c r="AO52">
        <f t="shared" si="12"/>
        <v>0</v>
      </c>
      <c r="AP52" t="e">
        <f t="shared" si="13"/>
        <v>#VALUE!</v>
      </c>
      <c r="AQ52" t="e">
        <f t="shared" si="14"/>
        <v>#VALUE!</v>
      </c>
      <c r="AR52" t="e">
        <f t="shared" si="15"/>
        <v>#VALUE!</v>
      </c>
    </row>
    <row r="53" spans="1:44">
      <c r="U53" t="e">
        <f>VLOOKUP($A53,[1]Basic!$A:$B,2,0)</f>
        <v>#N/A</v>
      </c>
      <c r="V53" t="str">
        <f t="shared" si="2"/>
        <v/>
      </c>
      <c r="W53" t="e">
        <f t="shared" si="3"/>
        <v>#VALUE!</v>
      </c>
      <c r="X53" t="e">
        <f>VLOOKUP(W53,[2]科目!$A:$C,2,0)</f>
        <v>#VALUE!</v>
      </c>
      <c r="Y53" t="e">
        <f>VLOOKUP(W53,[2]科目!$A:$C,3,0)</f>
        <v>#VALUE!</v>
      </c>
      <c r="Z53" t="e">
        <f t="shared" si="4"/>
        <v>#N/A</v>
      </c>
      <c r="AA53">
        <f t="shared" si="5"/>
        <v>0</v>
      </c>
      <c r="AB53">
        <f t="shared" si="6"/>
        <v>0</v>
      </c>
      <c r="AE53" t="e">
        <f>VLOOKUP(V53,科目!$B:$C,2,0)</f>
        <v>#N/A</v>
      </c>
      <c r="AF53" t="e">
        <f t="shared" si="7"/>
        <v>#VALUE!</v>
      </c>
      <c r="AG53">
        <f t="shared" si="8"/>
        <v>1000</v>
      </c>
      <c r="AH53" t="e">
        <f t="shared" si="9"/>
        <v>#VALUE!</v>
      </c>
      <c r="AI53" t="e">
        <f>VLOOKUP(U53,[1]Basic!$B:$C,2,0)</f>
        <v>#N/A</v>
      </c>
      <c r="AJ53" t="e">
        <f>VLOOKUP(W53,[2]科目!$A:$D,4,0)</f>
        <v>#VALUE!</v>
      </c>
      <c r="AK53" t="e">
        <f t="shared" si="10"/>
        <v>#N/A</v>
      </c>
      <c r="AL53" t="e">
        <f>VLOOKUP(AK53,[1]FX!$F:$G,2,0)</f>
        <v>#N/A</v>
      </c>
      <c r="AM53" t="e">
        <f t="shared" si="11"/>
        <v>#N/A</v>
      </c>
      <c r="AN53" t="e">
        <f>VLOOKUP(Z53,[1]History!$A:$B,2,0)</f>
        <v>#N/A</v>
      </c>
      <c r="AO53">
        <f t="shared" si="12"/>
        <v>0</v>
      </c>
      <c r="AP53" t="e">
        <f t="shared" si="13"/>
        <v>#VALUE!</v>
      </c>
      <c r="AQ53" t="e">
        <f t="shared" si="14"/>
        <v>#VALUE!</v>
      </c>
      <c r="AR53" t="e">
        <f t="shared" si="15"/>
        <v>#VALUE!</v>
      </c>
    </row>
    <row r="54" spans="1:44">
      <c r="B54" s="1" t="s">
        <v>102</v>
      </c>
      <c r="C54" t="s">
        <v>18</v>
      </c>
      <c r="D54" t="s">
        <v>16</v>
      </c>
      <c r="E54" t="s">
        <v>64</v>
      </c>
    </row>
    <row r="55" spans="1:44">
      <c r="B55" s="1" t="s">
        <v>101</v>
      </c>
      <c r="C55" t="s">
        <v>18</v>
      </c>
      <c r="D55" t="s">
        <v>16</v>
      </c>
      <c r="E55" t="s">
        <v>64</v>
      </c>
    </row>
    <row r="57" spans="1:44">
      <c r="B57" s="1" t="s">
        <v>107</v>
      </c>
      <c r="C57" t="s">
        <v>18</v>
      </c>
      <c r="D57" t="s">
        <v>16</v>
      </c>
      <c r="E57" t="s">
        <v>105</v>
      </c>
    </row>
    <row r="58" spans="1:44">
      <c r="B58" s="1" t="s">
        <v>106</v>
      </c>
      <c r="C58" t="s">
        <v>18</v>
      </c>
      <c r="D58" t="s">
        <v>16</v>
      </c>
      <c r="E58" t="s">
        <v>105</v>
      </c>
    </row>
    <row r="60" spans="1:44">
      <c r="B60" s="1" t="s">
        <v>87</v>
      </c>
      <c r="C60" t="s">
        <v>18</v>
      </c>
      <c r="D60" t="s">
        <v>15</v>
      </c>
      <c r="E60" t="s">
        <v>63</v>
      </c>
      <c r="U60" t="e">
        <f>VLOOKUP($A60,[1]Basic!$A:$B,2,0)</f>
        <v>#N/A</v>
      </c>
      <c r="V60" t="str">
        <f t="shared" si="2"/>
        <v>122101/贷</v>
      </c>
      <c r="W60" t="str">
        <f t="shared" si="3"/>
        <v>重复明细</v>
      </c>
      <c r="X60">
        <f>VLOOKUP(W60,[2]科目!$A:$C,2,0)</f>
        <v>0</v>
      </c>
      <c r="Y60">
        <f>VLOOKUP(W60,[2]科目!$A:$C,3,0)</f>
        <v>0</v>
      </c>
      <c r="Z60" t="e">
        <f t="shared" si="4"/>
        <v>#N/A</v>
      </c>
      <c r="AA60">
        <f t="shared" si="5"/>
        <v>0</v>
      </c>
      <c r="AB60">
        <f t="shared" si="6"/>
        <v>0</v>
      </c>
      <c r="AE60" t="str">
        <f>VLOOKUP(V60,科目!$B:$C,2,0)</f>
        <v>重复明细</v>
      </c>
      <c r="AF60" t="e">
        <f t="shared" si="7"/>
        <v>#VALUE!</v>
      </c>
      <c r="AG60">
        <f t="shared" si="8"/>
        <v>1000</v>
      </c>
      <c r="AH60" t="e">
        <f t="shared" si="9"/>
        <v>#VALUE!</v>
      </c>
      <c r="AI60" t="e">
        <f>VLOOKUP(U60,[1]Basic!$B:$C,2,0)</f>
        <v>#N/A</v>
      </c>
      <c r="AJ60" t="str">
        <f>VLOOKUP(W60,[2]科目!$A:$D,4,0)</f>
        <v>BS</v>
      </c>
      <c r="AK60" t="e">
        <f t="shared" si="10"/>
        <v>#N/A</v>
      </c>
      <c r="AL60" t="e">
        <f>VLOOKUP(AK60,[1]FX!$F:$G,2,0)</f>
        <v>#N/A</v>
      </c>
      <c r="AM60" t="e">
        <f t="shared" si="11"/>
        <v>#N/A</v>
      </c>
      <c r="AN60" t="e">
        <f>VLOOKUP(Z60,[1]History!$A:$B,2,0)</f>
        <v>#N/A</v>
      </c>
      <c r="AO60">
        <f t="shared" si="12"/>
        <v>0</v>
      </c>
      <c r="AP60" t="e">
        <f t="shared" si="13"/>
        <v>#VALUE!</v>
      </c>
      <c r="AQ60" t="e">
        <f t="shared" si="14"/>
        <v>#VALUE!</v>
      </c>
      <c r="AR60" t="e">
        <f t="shared" si="15"/>
        <v>#VALUE!</v>
      </c>
    </row>
    <row r="61" spans="1:44">
      <c r="B61" s="1" t="s">
        <v>71</v>
      </c>
      <c r="C61" t="s">
        <v>18</v>
      </c>
      <c r="D61" t="s">
        <v>15</v>
      </c>
      <c r="E61" t="s">
        <v>63</v>
      </c>
      <c r="U61" t="e">
        <f>VLOOKUP($A61,[1]Basic!$A:$B,2,0)</f>
        <v>#N/A</v>
      </c>
      <c r="V61" t="str">
        <f t="shared" si="2"/>
        <v>122101/借</v>
      </c>
      <c r="W61" t="str">
        <f t="shared" si="3"/>
        <v>重复明细</v>
      </c>
      <c r="X61">
        <f>VLOOKUP(W61,[2]科目!$A:$C,2,0)</f>
        <v>0</v>
      </c>
      <c r="Y61">
        <f>VLOOKUP(W61,[2]科目!$A:$C,3,0)</f>
        <v>0</v>
      </c>
      <c r="Z61" t="e">
        <f t="shared" si="4"/>
        <v>#N/A</v>
      </c>
      <c r="AA61">
        <f t="shared" si="5"/>
        <v>0</v>
      </c>
      <c r="AB61">
        <f t="shared" si="6"/>
        <v>0</v>
      </c>
      <c r="AE61" t="str">
        <f>VLOOKUP(V61,科目!$B:$C,2,0)</f>
        <v>重复明细</v>
      </c>
      <c r="AF61" t="e">
        <f t="shared" si="7"/>
        <v>#VALUE!</v>
      </c>
      <c r="AG61">
        <f t="shared" si="8"/>
        <v>1000</v>
      </c>
      <c r="AH61" t="e">
        <f t="shared" si="9"/>
        <v>#VALUE!</v>
      </c>
      <c r="AI61" t="e">
        <f>VLOOKUP(U61,[1]Basic!$B:$C,2,0)</f>
        <v>#N/A</v>
      </c>
      <c r="AJ61" t="str">
        <f>VLOOKUP(W61,[2]科目!$A:$D,4,0)</f>
        <v>BS</v>
      </c>
      <c r="AK61" t="e">
        <f t="shared" si="10"/>
        <v>#N/A</v>
      </c>
      <c r="AL61" t="e">
        <f>VLOOKUP(AK61,[1]FX!$F:$G,2,0)</f>
        <v>#N/A</v>
      </c>
      <c r="AM61" t="e">
        <f t="shared" si="11"/>
        <v>#N/A</v>
      </c>
      <c r="AN61" t="e">
        <f>VLOOKUP(Z61,[1]History!$A:$B,2,0)</f>
        <v>#N/A</v>
      </c>
      <c r="AO61">
        <f t="shared" si="12"/>
        <v>0</v>
      </c>
      <c r="AP61" t="e">
        <f t="shared" si="13"/>
        <v>#VALUE!</v>
      </c>
      <c r="AQ61" t="e">
        <f t="shared" si="14"/>
        <v>#VALUE!</v>
      </c>
      <c r="AR61" t="e">
        <f t="shared" si="15"/>
        <v>#VALUE!</v>
      </c>
    </row>
    <row r="62" spans="1:44">
      <c r="B62" s="1" t="s">
        <v>88</v>
      </c>
      <c r="C62" t="s">
        <v>18</v>
      </c>
      <c r="D62" t="s">
        <v>15</v>
      </c>
      <c r="E62" t="s">
        <v>63</v>
      </c>
      <c r="U62" t="e">
        <f>VLOOKUP($A62,[1]Basic!$A:$B,2,0)</f>
        <v>#N/A</v>
      </c>
      <c r="V62" t="str">
        <f t="shared" si="2"/>
        <v>122102/贷</v>
      </c>
      <c r="W62" t="str">
        <f t="shared" si="3"/>
        <v>重复明细</v>
      </c>
      <c r="X62">
        <f>VLOOKUP(W62,[2]科目!$A:$C,2,0)</f>
        <v>0</v>
      </c>
      <c r="Y62">
        <f>VLOOKUP(W62,[2]科目!$A:$C,3,0)</f>
        <v>0</v>
      </c>
      <c r="Z62" t="e">
        <f t="shared" si="4"/>
        <v>#N/A</v>
      </c>
      <c r="AA62">
        <f t="shared" si="5"/>
        <v>0</v>
      </c>
      <c r="AB62">
        <f t="shared" si="6"/>
        <v>0</v>
      </c>
      <c r="AE62" t="str">
        <f>VLOOKUP(V62,科目!$B:$C,2,0)</f>
        <v>重复明细</v>
      </c>
      <c r="AF62" t="e">
        <f t="shared" si="7"/>
        <v>#VALUE!</v>
      </c>
      <c r="AG62">
        <f t="shared" si="8"/>
        <v>1000</v>
      </c>
      <c r="AH62" t="e">
        <f t="shared" si="9"/>
        <v>#VALUE!</v>
      </c>
      <c r="AI62" t="e">
        <f>VLOOKUP(U62,[1]Basic!$B:$C,2,0)</f>
        <v>#N/A</v>
      </c>
      <c r="AJ62" t="str">
        <f>VLOOKUP(W62,[2]科目!$A:$D,4,0)</f>
        <v>BS</v>
      </c>
      <c r="AK62" t="e">
        <f t="shared" si="10"/>
        <v>#N/A</v>
      </c>
      <c r="AL62" t="e">
        <f>VLOOKUP(AK62,[1]FX!$F:$G,2,0)</f>
        <v>#N/A</v>
      </c>
      <c r="AM62" t="e">
        <f t="shared" si="11"/>
        <v>#N/A</v>
      </c>
      <c r="AN62" t="e">
        <f>VLOOKUP(Z62,[1]History!$A:$B,2,0)</f>
        <v>#N/A</v>
      </c>
      <c r="AO62">
        <f t="shared" si="12"/>
        <v>0</v>
      </c>
      <c r="AP62" t="e">
        <f t="shared" si="13"/>
        <v>#VALUE!</v>
      </c>
      <c r="AQ62" t="e">
        <f t="shared" si="14"/>
        <v>#VALUE!</v>
      </c>
      <c r="AR62" t="e">
        <f t="shared" si="15"/>
        <v>#VALUE!</v>
      </c>
    </row>
    <row r="63" spans="1:44">
      <c r="B63" s="1" t="s">
        <v>74</v>
      </c>
      <c r="C63" t="s">
        <v>18</v>
      </c>
      <c r="D63" t="s">
        <v>15</v>
      </c>
      <c r="E63" t="s">
        <v>63</v>
      </c>
      <c r="U63" t="e">
        <f>VLOOKUP($A63,[1]Basic!$A:$B,2,0)</f>
        <v>#N/A</v>
      </c>
      <c r="V63" t="str">
        <f t="shared" si="2"/>
        <v>122102/借</v>
      </c>
      <c r="W63" t="str">
        <f t="shared" si="3"/>
        <v>重复明细</v>
      </c>
      <c r="X63">
        <f>VLOOKUP(W63,[2]科目!$A:$C,2,0)</f>
        <v>0</v>
      </c>
      <c r="Y63">
        <f>VLOOKUP(W63,[2]科目!$A:$C,3,0)</f>
        <v>0</v>
      </c>
      <c r="Z63" t="e">
        <f t="shared" si="4"/>
        <v>#N/A</v>
      </c>
      <c r="AA63">
        <f t="shared" si="5"/>
        <v>0</v>
      </c>
      <c r="AB63">
        <f t="shared" si="6"/>
        <v>0</v>
      </c>
      <c r="AE63" t="str">
        <f>VLOOKUP(V63,科目!$B:$C,2,0)</f>
        <v>重复明细</v>
      </c>
      <c r="AF63" t="e">
        <f t="shared" si="7"/>
        <v>#VALUE!</v>
      </c>
      <c r="AG63">
        <f t="shared" si="8"/>
        <v>1000</v>
      </c>
      <c r="AH63" t="e">
        <f t="shared" si="9"/>
        <v>#VALUE!</v>
      </c>
      <c r="AI63" t="e">
        <f>VLOOKUP(U63,[1]Basic!$B:$C,2,0)</f>
        <v>#N/A</v>
      </c>
      <c r="AJ63" t="str">
        <f>VLOOKUP(W63,[2]科目!$A:$D,4,0)</f>
        <v>BS</v>
      </c>
      <c r="AK63" t="e">
        <f t="shared" si="10"/>
        <v>#N/A</v>
      </c>
      <c r="AL63" t="e">
        <f>VLOOKUP(AK63,[1]FX!$F:$G,2,0)</f>
        <v>#N/A</v>
      </c>
      <c r="AM63" t="e">
        <f t="shared" si="11"/>
        <v>#N/A</v>
      </c>
      <c r="AN63" t="e">
        <f>VLOOKUP(Z63,[1]History!$A:$B,2,0)</f>
        <v>#N/A</v>
      </c>
      <c r="AO63">
        <f t="shared" si="12"/>
        <v>0</v>
      </c>
      <c r="AP63" t="e">
        <f t="shared" si="13"/>
        <v>#VALUE!</v>
      </c>
      <c r="AQ63" t="e">
        <f t="shared" si="14"/>
        <v>#VALUE!</v>
      </c>
      <c r="AR63" t="e">
        <f t="shared" si="15"/>
        <v>#VALUE!</v>
      </c>
    </row>
    <row r="64" spans="1:44">
      <c r="B64" s="1" t="s">
        <v>90</v>
      </c>
      <c r="C64" t="s">
        <v>18</v>
      </c>
      <c r="D64" t="s">
        <v>16</v>
      </c>
      <c r="E64" t="s">
        <v>63</v>
      </c>
      <c r="U64" t="e">
        <f>VLOOKUP($A64,[1]Basic!$A:$B,2,0)</f>
        <v>#N/A</v>
      </c>
      <c r="V64" t="str">
        <f t="shared" si="2"/>
        <v>12210301/贷</v>
      </c>
      <c r="W64" t="str">
        <f t="shared" si="3"/>
        <v>重复明细</v>
      </c>
      <c r="X64">
        <f>VLOOKUP(W64,[2]科目!$A:$C,2,0)</f>
        <v>0</v>
      </c>
      <c r="Y64">
        <f>VLOOKUP(W64,[2]科目!$A:$C,3,0)</f>
        <v>0</v>
      </c>
      <c r="Z64" t="e">
        <f t="shared" si="4"/>
        <v>#N/A</v>
      </c>
      <c r="AA64">
        <f t="shared" si="5"/>
        <v>0</v>
      </c>
      <c r="AB64">
        <f t="shared" si="6"/>
        <v>0</v>
      </c>
      <c r="AE64" t="str">
        <f>VLOOKUP(V64,科目!$B:$C,2,0)</f>
        <v>重复明细</v>
      </c>
      <c r="AF64" t="e">
        <f t="shared" si="7"/>
        <v>#VALUE!</v>
      </c>
      <c r="AG64">
        <f t="shared" si="8"/>
        <v>1000</v>
      </c>
      <c r="AH64" t="e">
        <f t="shared" si="9"/>
        <v>#VALUE!</v>
      </c>
      <c r="AI64" t="e">
        <f>VLOOKUP(U64,[1]Basic!$B:$C,2,0)</f>
        <v>#N/A</v>
      </c>
      <c r="AJ64" t="str">
        <f>VLOOKUP(W64,[2]科目!$A:$D,4,0)</f>
        <v>BS</v>
      </c>
      <c r="AK64" t="e">
        <f t="shared" si="10"/>
        <v>#N/A</v>
      </c>
      <c r="AL64" t="e">
        <f>VLOOKUP(AK64,[1]FX!$F:$G,2,0)</f>
        <v>#N/A</v>
      </c>
      <c r="AM64" t="e">
        <f t="shared" si="11"/>
        <v>#N/A</v>
      </c>
      <c r="AN64" t="e">
        <f>VLOOKUP(Z64,[1]History!$A:$B,2,0)</f>
        <v>#N/A</v>
      </c>
      <c r="AO64">
        <f t="shared" si="12"/>
        <v>0</v>
      </c>
      <c r="AP64" t="e">
        <f t="shared" si="13"/>
        <v>#VALUE!</v>
      </c>
      <c r="AQ64" t="e">
        <f t="shared" si="14"/>
        <v>#VALUE!</v>
      </c>
      <c r="AR64" t="e">
        <f t="shared" si="15"/>
        <v>#VALUE!</v>
      </c>
    </row>
    <row r="65" spans="2:44">
      <c r="B65" s="1" t="s">
        <v>76</v>
      </c>
      <c r="C65" t="s">
        <v>18</v>
      </c>
      <c r="D65" t="s">
        <v>16</v>
      </c>
      <c r="E65" t="s">
        <v>63</v>
      </c>
      <c r="U65" t="e">
        <f>VLOOKUP($A65,[1]Basic!$A:$B,2,0)</f>
        <v>#N/A</v>
      </c>
      <c r="V65" t="str">
        <f t="shared" si="2"/>
        <v>12210301/借</v>
      </c>
      <c r="W65" t="str">
        <f t="shared" si="3"/>
        <v>重复明细</v>
      </c>
      <c r="X65">
        <f>VLOOKUP(W65,[2]科目!$A:$C,2,0)</f>
        <v>0</v>
      </c>
      <c r="Y65">
        <f>VLOOKUP(W65,[2]科目!$A:$C,3,0)</f>
        <v>0</v>
      </c>
      <c r="Z65" t="e">
        <f t="shared" si="4"/>
        <v>#N/A</v>
      </c>
      <c r="AA65">
        <f t="shared" si="5"/>
        <v>0</v>
      </c>
      <c r="AB65">
        <f t="shared" si="6"/>
        <v>0</v>
      </c>
      <c r="AE65" t="str">
        <f>VLOOKUP(V65,科目!$B:$C,2,0)</f>
        <v>重复明细</v>
      </c>
      <c r="AF65" t="e">
        <f t="shared" si="7"/>
        <v>#VALUE!</v>
      </c>
      <c r="AG65">
        <f t="shared" si="8"/>
        <v>1000</v>
      </c>
      <c r="AH65" t="e">
        <f t="shared" si="9"/>
        <v>#VALUE!</v>
      </c>
      <c r="AI65" t="e">
        <f>VLOOKUP(U65,[1]Basic!$B:$C,2,0)</f>
        <v>#N/A</v>
      </c>
      <c r="AJ65" t="str">
        <f>VLOOKUP(W65,[2]科目!$A:$D,4,0)</f>
        <v>BS</v>
      </c>
      <c r="AK65" t="e">
        <f t="shared" si="10"/>
        <v>#N/A</v>
      </c>
      <c r="AL65" t="e">
        <f>VLOOKUP(AK65,[1]FX!$F:$G,2,0)</f>
        <v>#N/A</v>
      </c>
      <c r="AM65" t="e">
        <f t="shared" si="11"/>
        <v>#N/A</v>
      </c>
      <c r="AN65" t="e">
        <f>VLOOKUP(Z65,[1]History!$A:$B,2,0)</f>
        <v>#N/A</v>
      </c>
      <c r="AO65">
        <f t="shared" si="12"/>
        <v>0</v>
      </c>
      <c r="AP65" t="e">
        <f t="shared" si="13"/>
        <v>#VALUE!</v>
      </c>
      <c r="AQ65" t="e">
        <f t="shared" si="14"/>
        <v>#VALUE!</v>
      </c>
      <c r="AR65" t="e">
        <f t="shared" si="15"/>
        <v>#VALUE!</v>
      </c>
    </row>
    <row r="66" spans="2:44">
      <c r="B66" s="1" t="s">
        <v>100</v>
      </c>
      <c r="C66" t="s">
        <v>18</v>
      </c>
      <c r="D66" t="s">
        <v>17</v>
      </c>
      <c r="E66" t="s">
        <v>63</v>
      </c>
      <c r="U66" t="e">
        <f>VLOOKUP($A66,[1]Basic!$A:$B,2,0)</f>
        <v>#N/A</v>
      </c>
      <c r="V66" t="str">
        <f t="shared" si="2"/>
        <v>12210302/贷</v>
      </c>
      <c r="W66" t="str">
        <f t="shared" si="3"/>
        <v>重复明细</v>
      </c>
      <c r="X66">
        <f>VLOOKUP(W66,[2]科目!$A:$C,2,0)</f>
        <v>0</v>
      </c>
      <c r="Y66">
        <f>VLOOKUP(W66,[2]科目!$A:$C,3,0)</f>
        <v>0</v>
      </c>
      <c r="Z66" t="e">
        <f t="shared" si="4"/>
        <v>#N/A</v>
      </c>
      <c r="AA66">
        <f t="shared" si="5"/>
        <v>0</v>
      </c>
      <c r="AB66">
        <f t="shared" si="6"/>
        <v>0</v>
      </c>
      <c r="AE66" t="str">
        <f>VLOOKUP(V66,科目!$B:$C,2,0)</f>
        <v>重复明细</v>
      </c>
      <c r="AF66" t="e">
        <f t="shared" si="7"/>
        <v>#VALUE!</v>
      </c>
      <c r="AG66">
        <f t="shared" si="8"/>
        <v>1000</v>
      </c>
      <c r="AH66" t="e">
        <f t="shared" si="9"/>
        <v>#VALUE!</v>
      </c>
      <c r="AI66" t="e">
        <f>VLOOKUP(U66,[1]Basic!$B:$C,2,0)</f>
        <v>#N/A</v>
      </c>
      <c r="AJ66" t="str">
        <f>VLOOKUP(W66,[2]科目!$A:$D,4,0)</f>
        <v>BS</v>
      </c>
      <c r="AK66" t="e">
        <f t="shared" si="10"/>
        <v>#N/A</v>
      </c>
      <c r="AL66" t="e">
        <f>VLOOKUP(AK66,[1]FX!$F:$G,2,0)</f>
        <v>#N/A</v>
      </c>
      <c r="AM66" t="e">
        <f t="shared" si="11"/>
        <v>#N/A</v>
      </c>
      <c r="AN66" t="e">
        <f>VLOOKUP(Z66,[1]History!$A:$B,2,0)</f>
        <v>#N/A</v>
      </c>
      <c r="AO66">
        <f t="shared" si="12"/>
        <v>0</v>
      </c>
      <c r="AP66" t="e">
        <f t="shared" si="13"/>
        <v>#VALUE!</v>
      </c>
      <c r="AQ66" t="e">
        <f t="shared" si="14"/>
        <v>#VALUE!</v>
      </c>
      <c r="AR66" t="e">
        <f t="shared" si="15"/>
        <v>#VALUE!</v>
      </c>
    </row>
    <row r="67" spans="2:44">
      <c r="B67" s="1" t="s">
        <v>86</v>
      </c>
      <c r="C67" t="s">
        <v>18</v>
      </c>
      <c r="D67" t="s">
        <v>17</v>
      </c>
      <c r="E67" t="s">
        <v>63</v>
      </c>
      <c r="U67" t="e">
        <f>VLOOKUP($A67,[1]Basic!$A:$B,2,0)</f>
        <v>#N/A</v>
      </c>
      <c r="V67" t="str">
        <f t="shared" si="2"/>
        <v>12210302/借</v>
      </c>
      <c r="W67" t="str">
        <f t="shared" si="3"/>
        <v>重复明细</v>
      </c>
      <c r="X67">
        <f>VLOOKUP(W67,[2]科目!$A:$C,2,0)</f>
        <v>0</v>
      </c>
      <c r="Y67">
        <f>VLOOKUP(W67,[2]科目!$A:$C,3,0)</f>
        <v>0</v>
      </c>
      <c r="Z67" t="e">
        <f t="shared" si="4"/>
        <v>#N/A</v>
      </c>
      <c r="AA67">
        <f t="shared" si="5"/>
        <v>0</v>
      </c>
      <c r="AB67">
        <f t="shared" si="6"/>
        <v>0</v>
      </c>
      <c r="AE67" t="str">
        <f>VLOOKUP(V67,科目!$B:$C,2,0)</f>
        <v>重复明细</v>
      </c>
      <c r="AF67" t="e">
        <f t="shared" si="7"/>
        <v>#VALUE!</v>
      </c>
      <c r="AG67">
        <f t="shared" si="8"/>
        <v>1000</v>
      </c>
      <c r="AH67" t="e">
        <f t="shared" si="9"/>
        <v>#VALUE!</v>
      </c>
      <c r="AI67" t="e">
        <f>VLOOKUP(U67,[1]Basic!$B:$C,2,0)</f>
        <v>#N/A</v>
      </c>
      <c r="AJ67" t="str">
        <f>VLOOKUP(W67,[2]科目!$A:$D,4,0)</f>
        <v>BS</v>
      </c>
      <c r="AK67" t="e">
        <f t="shared" si="10"/>
        <v>#N/A</v>
      </c>
      <c r="AL67" t="e">
        <f>VLOOKUP(AK67,[1]FX!$F:$G,2,0)</f>
        <v>#N/A</v>
      </c>
      <c r="AM67" t="e">
        <f t="shared" si="11"/>
        <v>#N/A</v>
      </c>
      <c r="AN67" t="e">
        <f>VLOOKUP(Z67,[1]History!$A:$B,2,0)</f>
        <v>#N/A</v>
      </c>
      <c r="AO67">
        <f t="shared" si="12"/>
        <v>0</v>
      </c>
      <c r="AP67" t="e">
        <f t="shared" si="13"/>
        <v>#VALUE!</v>
      </c>
      <c r="AQ67" t="e">
        <f t="shared" si="14"/>
        <v>#VALUE!</v>
      </c>
      <c r="AR67" t="e">
        <f t="shared" si="15"/>
        <v>#VALUE!</v>
      </c>
    </row>
    <row r="68" spans="2:44">
      <c r="B68" s="1" t="s">
        <v>91</v>
      </c>
      <c r="C68" t="s">
        <v>18</v>
      </c>
      <c r="D68" t="s">
        <v>16</v>
      </c>
      <c r="E68" t="s">
        <v>63</v>
      </c>
      <c r="U68" t="e">
        <f>VLOOKUP($A68,[1]Basic!$A:$B,2,0)</f>
        <v>#N/A</v>
      </c>
      <c r="V68" t="str">
        <f t="shared" si="2"/>
        <v>12210401/贷</v>
      </c>
      <c r="W68" t="str">
        <f t="shared" si="3"/>
        <v>重复明细</v>
      </c>
      <c r="X68">
        <f>VLOOKUP(W68,[2]科目!$A:$C,2,0)</f>
        <v>0</v>
      </c>
      <c r="Y68">
        <f>VLOOKUP(W68,[2]科目!$A:$C,3,0)</f>
        <v>0</v>
      </c>
      <c r="Z68" t="e">
        <f t="shared" si="4"/>
        <v>#N/A</v>
      </c>
      <c r="AA68">
        <f t="shared" si="5"/>
        <v>0</v>
      </c>
      <c r="AB68">
        <f t="shared" si="6"/>
        <v>0</v>
      </c>
      <c r="AE68" t="str">
        <f>VLOOKUP(V68,科目!$B:$C,2,0)</f>
        <v>重复明细</v>
      </c>
      <c r="AF68" t="e">
        <f t="shared" si="7"/>
        <v>#VALUE!</v>
      </c>
      <c r="AG68">
        <f t="shared" si="8"/>
        <v>1000</v>
      </c>
      <c r="AH68" t="e">
        <f t="shared" si="9"/>
        <v>#VALUE!</v>
      </c>
      <c r="AI68" t="e">
        <f>VLOOKUP(U68,[1]Basic!$B:$C,2,0)</f>
        <v>#N/A</v>
      </c>
      <c r="AJ68" t="str">
        <f>VLOOKUP(W68,[2]科目!$A:$D,4,0)</f>
        <v>BS</v>
      </c>
      <c r="AK68" t="e">
        <f t="shared" si="10"/>
        <v>#N/A</v>
      </c>
      <c r="AL68" t="e">
        <f>VLOOKUP(AK68,[1]FX!$F:$G,2,0)</f>
        <v>#N/A</v>
      </c>
      <c r="AM68" t="e">
        <f t="shared" si="11"/>
        <v>#N/A</v>
      </c>
      <c r="AN68" t="e">
        <f>VLOOKUP(Z68,[1]History!$A:$B,2,0)</f>
        <v>#N/A</v>
      </c>
      <c r="AO68">
        <f t="shared" si="12"/>
        <v>0</v>
      </c>
      <c r="AP68" t="e">
        <f t="shared" si="13"/>
        <v>#VALUE!</v>
      </c>
      <c r="AQ68" t="e">
        <f t="shared" si="14"/>
        <v>#VALUE!</v>
      </c>
      <c r="AR68" t="e">
        <f t="shared" si="15"/>
        <v>#VALUE!</v>
      </c>
    </row>
    <row r="69" spans="2:44">
      <c r="B69" s="1" t="s">
        <v>77</v>
      </c>
      <c r="C69" t="s">
        <v>18</v>
      </c>
      <c r="D69" t="s">
        <v>16</v>
      </c>
      <c r="E69" t="s">
        <v>63</v>
      </c>
      <c r="U69" t="e">
        <f>VLOOKUP($A69,[1]Basic!$A:$B,2,0)</f>
        <v>#N/A</v>
      </c>
      <c r="V69" t="str">
        <f t="shared" si="2"/>
        <v>12210401/借</v>
      </c>
      <c r="W69" t="str">
        <f t="shared" si="3"/>
        <v>重复明细</v>
      </c>
      <c r="X69">
        <f>VLOOKUP(W69,[2]科目!$A:$C,2,0)</f>
        <v>0</v>
      </c>
      <c r="Y69">
        <f>VLOOKUP(W69,[2]科目!$A:$C,3,0)</f>
        <v>0</v>
      </c>
      <c r="Z69" t="e">
        <f t="shared" si="4"/>
        <v>#N/A</v>
      </c>
      <c r="AA69">
        <f t="shared" si="5"/>
        <v>0</v>
      </c>
      <c r="AB69">
        <f t="shared" si="6"/>
        <v>0</v>
      </c>
      <c r="AE69" t="str">
        <f>VLOOKUP(V69,科目!$B:$C,2,0)</f>
        <v>重复明细</v>
      </c>
      <c r="AF69" t="e">
        <f t="shared" si="7"/>
        <v>#VALUE!</v>
      </c>
      <c r="AG69">
        <f t="shared" si="8"/>
        <v>1000</v>
      </c>
      <c r="AH69" t="e">
        <f t="shared" si="9"/>
        <v>#VALUE!</v>
      </c>
      <c r="AI69" t="e">
        <f>VLOOKUP(U69,[1]Basic!$B:$C,2,0)</f>
        <v>#N/A</v>
      </c>
      <c r="AJ69" t="str">
        <f>VLOOKUP(W69,[2]科目!$A:$D,4,0)</f>
        <v>BS</v>
      </c>
      <c r="AK69" t="e">
        <f t="shared" si="10"/>
        <v>#N/A</v>
      </c>
      <c r="AL69" t="e">
        <f>VLOOKUP(AK69,[1]FX!$F:$G,2,0)</f>
        <v>#N/A</v>
      </c>
      <c r="AM69" t="e">
        <f t="shared" si="11"/>
        <v>#N/A</v>
      </c>
      <c r="AN69" t="e">
        <f>VLOOKUP(Z69,[1]History!$A:$B,2,0)</f>
        <v>#N/A</v>
      </c>
      <c r="AO69">
        <f t="shared" si="12"/>
        <v>0</v>
      </c>
      <c r="AP69" t="e">
        <f t="shared" si="13"/>
        <v>#VALUE!</v>
      </c>
      <c r="AQ69" t="e">
        <f t="shared" si="14"/>
        <v>#VALUE!</v>
      </c>
      <c r="AR69" t="e">
        <f t="shared" si="15"/>
        <v>#VALUE!</v>
      </c>
    </row>
    <row r="70" spans="2:44">
      <c r="B70" s="1" t="s">
        <v>92</v>
      </c>
      <c r="C70" t="s">
        <v>18</v>
      </c>
      <c r="D70" t="s">
        <v>16</v>
      </c>
      <c r="E70" t="s">
        <v>63</v>
      </c>
      <c r="U70" t="e">
        <f>VLOOKUP($A70,[1]Basic!$A:$B,2,0)</f>
        <v>#N/A</v>
      </c>
      <c r="V70" t="str">
        <f t="shared" si="2"/>
        <v>12210402/贷</v>
      </c>
      <c r="W70" t="str">
        <f t="shared" si="3"/>
        <v>重复明细</v>
      </c>
      <c r="X70">
        <f>VLOOKUP(W70,[2]科目!$A:$C,2,0)</f>
        <v>0</v>
      </c>
      <c r="Y70">
        <f>VLOOKUP(W70,[2]科目!$A:$C,3,0)</f>
        <v>0</v>
      </c>
      <c r="Z70" t="e">
        <f t="shared" si="4"/>
        <v>#N/A</v>
      </c>
      <c r="AA70">
        <f t="shared" si="5"/>
        <v>0</v>
      </c>
      <c r="AB70">
        <f t="shared" si="6"/>
        <v>0</v>
      </c>
      <c r="AE70" t="str">
        <f>VLOOKUP(V70,科目!$B:$C,2,0)</f>
        <v>重复明细</v>
      </c>
      <c r="AF70" t="e">
        <f t="shared" si="7"/>
        <v>#VALUE!</v>
      </c>
      <c r="AG70">
        <f t="shared" si="8"/>
        <v>1000</v>
      </c>
      <c r="AH70" t="e">
        <f t="shared" si="9"/>
        <v>#VALUE!</v>
      </c>
      <c r="AI70" t="e">
        <f>VLOOKUP(U70,[1]Basic!$B:$C,2,0)</f>
        <v>#N/A</v>
      </c>
      <c r="AJ70" t="str">
        <f>VLOOKUP(W70,[2]科目!$A:$D,4,0)</f>
        <v>BS</v>
      </c>
      <c r="AK70" t="e">
        <f t="shared" si="10"/>
        <v>#N/A</v>
      </c>
      <c r="AL70" t="e">
        <f>VLOOKUP(AK70,[1]FX!$F:$G,2,0)</f>
        <v>#N/A</v>
      </c>
      <c r="AM70" t="e">
        <f t="shared" si="11"/>
        <v>#N/A</v>
      </c>
      <c r="AN70" t="e">
        <f>VLOOKUP(Z70,[1]History!$A:$B,2,0)</f>
        <v>#N/A</v>
      </c>
      <c r="AO70">
        <f t="shared" si="12"/>
        <v>0</v>
      </c>
      <c r="AP70" t="e">
        <f t="shared" si="13"/>
        <v>#VALUE!</v>
      </c>
      <c r="AQ70" t="e">
        <f t="shared" si="14"/>
        <v>#VALUE!</v>
      </c>
      <c r="AR70" t="e">
        <f t="shared" si="15"/>
        <v>#VALUE!</v>
      </c>
    </row>
    <row r="71" spans="2:44">
      <c r="B71" s="1" t="s">
        <v>78</v>
      </c>
      <c r="C71" t="s">
        <v>18</v>
      </c>
      <c r="D71" t="s">
        <v>16</v>
      </c>
      <c r="E71" t="s">
        <v>63</v>
      </c>
      <c r="U71" t="e">
        <f>VLOOKUP($A71,[1]Basic!$A:$B,2,0)</f>
        <v>#N/A</v>
      </c>
      <c r="V71" t="str">
        <f t="shared" si="2"/>
        <v>12210402/借</v>
      </c>
      <c r="W71" t="str">
        <f t="shared" si="3"/>
        <v>重复明细</v>
      </c>
      <c r="X71">
        <f>VLOOKUP(W71,[2]科目!$A:$C,2,0)</f>
        <v>0</v>
      </c>
      <c r="Y71">
        <f>VLOOKUP(W71,[2]科目!$A:$C,3,0)</f>
        <v>0</v>
      </c>
      <c r="Z71" t="e">
        <f t="shared" si="4"/>
        <v>#N/A</v>
      </c>
      <c r="AA71">
        <f t="shared" si="5"/>
        <v>0</v>
      </c>
      <c r="AB71">
        <f t="shared" si="6"/>
        <v>0</v>
      </c>
      <c r="AE71" t="str">
        <f>VLOOKUP(V71,科目!$B:$C,2,0)</f>
        <v>重复明细</v>
      </c>
      <c r="AF71" t="e">
        <f t="shared" si="7"/>
        <v>#VALUE!</v>
      </c>
      <c r="AG71">
        <f t="shared" si="8"/>
        <v>1000</v>
      </c>
      <c r="AH71" t="e">
        <f t="shared" si="9"/>
        <v>#VALUE!</v>
      </c>
      <c r="AI71" t="e">
        <f>VLOOKUP(U71,[1]Basic!$B:$C,2,0)</f>
        <v>#N/A</v>
      </c>
      <c r="AJ71" t="str">
        <f>VLOOKUP(W71,[2]科目!$A:$D,4,0)</f>
        <v>BS</v>
      </c>
      <c r="AK71" t="e">
        <f t="shared" si="10"/>
        <v>#N/A</v>
      </c>
      <c r="AL71" t="e">
        <f>VLOOKUP(AK71,[1]FX!$F:$G,2,0)</f>
        <v>#N/A</v>
      </c>
      <c r="AM71" t="e">
        <f t="shared" si="11"/>
        <v>#N/A</v>
      </c>
      <c r="AN71" t="e">
        <f>VLOOKUP(Z71,[1]History!$A:$B,2,0)</f>
        <v>#N/A</v>
      </c>
      <c r="AO71">
        <f t="shared" si="12"/>
        <v>0</v>
      </c>
      <c r="AP71" t="e">
        <f t="shared" si="13"/>
        <v>#VALUE!</v>
      </c>
      <c r="AQ71" t="e">
        <f t="shared" si="14"/>
        <v>#VALUE!</v>
      </c>
      <c r="AR71" t="e">
        <f t="shared" si="15"/>
        <v>#VALUE!</v>
      </c>
    </row>
    <row r="72" spans="2:44">
      <c r="B72" s="1" t="s">
        <v>93</v>
      </c>
      <c r="C72" t="s">
        <v>18</v>
      </c>
      <c r="D72" t="s">
        <v>16</v>
      </c>
      <c r="E72" t="s">
        <v>63</v>
      </c>
      <c r="U72" t="e">
        <f>VLOOKUP($A72,[1]Basic!$A:$B,2,0)</f>
        <v>#N/A</v>
      </c>
      <c r="V72" t="str">
        <f t="shared" si="2"/>
        <v>122105/贷</v>
      </c>
      <c r="W72" t="str">
        <f t="shared" si="3"/>
        <v>重复明细</v>
      </c>
      <c r="X72">
        <f>VLOOKUP(W72,[2]科目!$A:$C,2,0)</f>
        <v>0</v>
      </c>
      <c r="Y72">
        <f>VLOOKUP(W72,[2]科目!$A:$C,3,0)</f>
        <v>0</v>
      </c>
      <c r="Z72" t="e">
        <f t="shared" si="4"/>
        <v>#N/A</v>
      </c>
      <c r="AA72">
        <f t="shared" si="5"/>
        <v>0</v>
      </c>
      <c r="AB72">
        <f t="shared" si="6"/>
        <v>0</v>
      </c>
      <c r="AE72" t="str">
        <f>VLOOKUP(V72,科目!$B:$C,2,0)</f>
        <v>重复明细</v>
      </c>
      <c r="AF72" t="e">
        <f t="shared" si="7"/>
        <v>#VALUE!</v>
      </c>
      <c r="AG72">
        <f t="shared" si="8"/>
        <v>1000</v>
      </c>
      <c r="AH72" t="e">
        <f t="shared" si="9"/>
        <v>#VALUE!</v>
      </c>
      <c r="AI72" t="e">
        <f>VLOOKUP(U72,[1]Basic!$B:$C,2,0)</f>
        <v>#N/A</v>
      </c>
      <c r="AJ72" t="str">
        <f>VLOOKUP(W72,[2]科目!$A:$D,4,0)</f>
        <v>BS</v>
      </c>
      <c r="AK72" t="e">
        <f t="shared" si="10"/>
        <v>#N/A</v>
      </c>
      <c r="AL72" t="e">
        <f>VLOOKUP(AK72,[1]FX!$F:$G,2,0)</f>
        <v>#N/A</v>
      </c>
      <c r="AM72" t="e">
        <f t="shared" si="11"/>
        <v>#N/A</v>
      </c>
      <c r="AN72" t="e">
        <f>VLOOKUP(Z72,[1]History!$A:$B,2,0)</f>
        <v>#N/A</v>
      </c>
      <c r="AO72">
        <f t="shared" si="12"/>
        <v>0</v>
      </c>
      <c r="AP72" t="e">
        <f t="shared" si="13"/>
        <v>#VALUE!</v>
      </c>
      <c r="AQ72" t="e">
        <f t="shared" si="14"/>
        <v>#VALUE!</v>
      </c>
      <c r="AR72" t="e">
        <f t="shared" si="15"/>
        <v>#VALUE!</v>
      </c>
    </row>
    <row r="73" spans="2:44">
      <c r="B73" s="1" t="s">
        <v>79</v>
      </c>
      <c r="C73" t="s">
        <v>18</v>
      </c>
      <c r="D73" t="s">
        <v>16</v>
      </c>
      <c r="E73" t="s">
        <v>63</v>
      </c>
    </row>
    <row r="74" spans="2:44">
      <c r="B74" s="1" t="s">
        <v>94</v>
      </c>
      <c r="C74" t="s">
        <v>18</v>
      </c>
      <c r="D74" t="s">
        <v>16</v>
      </c>
      <c r="E74" t="s">
        <v>63</v>
      </c>
    </row>
    <row r="75" spans="2:44">
      <c r="B75" s="1" t="s">
        <v>80</v>
      </c>
      <c r="C75" t="s">
        <v>18</v>
      </c>
      <c r="D75" t="s">
        <v>16</v>
      </c>
      <c r="E75" t="s">
        <v>63</v>
      </c>
    </row>
    <row r="76" spans="2:44">
      <c r="B76" s="1" t="s">
        <v>95</v>
      </c>
      <c r="C76" t="s">
        <v>18</v>
      </c>
      <c r="D76" t="s">
        <v>16</v>
      </c>
      <c r="E76" t="s">
        <v>63</v>
      </c>
    </row>
    <row r="77" spans="2:44">
      <c r="B77" s="1" t="s">
        <v>81</v>
      </c>
      <c r="C77" t="s">
        <v>18</v>
      </c>
      <c r="D77" t="s">
        <v>16</v>
      </c>
      <c r="E77" t="s">
        <v>63</v>
      </c>
    </row>
    <row r="78" spans="2:44">
      <c r="B78" s="1" t="s">
        <v>89</v>
      </c>
      <c r="C78" t="s">
        <v>18</v>
      </c>
      <c r="D78" t="s">
        <v>15</v>
      </c>
      <c r="E78" t="s">
        <v>63</v>
      </c>
    </row>
    <row r="79" spans="2:44">
      <c r="B79" s="1" t="s">
        <v>75</v>
      </c>
      <c r="C79" t="s">
        <v>18</v>
      </c>
      <c r="D79" t="s">
        <v>15</v>
      </c>
      <c r="E79" t="s">
        <v>63</v>
      </c>
    </row>
    <row r="80" spans="2:44">
      <c r="B80" s="1" t="s">
        <v>96</v>
      </c>
      <c r="C80" t="s">
        <v>18</v>
      </c>
      <c r="D80" t="s">
        <v>16</v>
      </c>
      <c r="E80" t="s">
        <v>63</v>
      </c>
    </row>
    <row r="81" spans="1:44">
      <c r="B81" s="1" t="s">
        <v>82</v>
      </c>
      <c r="C81" t="s">
        <v>18</v>
      </c>
      <c r="D81" t="s">
        <v>16</v>
      </c>
      <c r="E81" t="s">
        <v>63</v>
      </c>
    </row>
    <row r="82" spans="1:44">
      <c r="B82" s="1" t="s">
        <v>97</v>
      </c>
      <c r="C82" t="s">
        <v>18</v>
      </c>
      <c r="D82" t="s">
        <v>16</v>
      </c>
      <c r="E82" t="s">
        <v>63</v>
      </c>
    </row>
    <row r="83" spans="1:44">
      <c r="B83" s="1" t="s">
        <v>83</v>
      </c>
      <c r="C83" t="s">
        <v>18</v>
      </c>
      <c r="D83" t="s">
        <v>16</v>
      </c>
      <c r="E83" t="s">
        <v>63</v>
      </c>
    </row>
    <row r="84" spans="1:44">
      <c r="B84" s="1" t="s">
        <v>98</v>
      </c>
      <c r="C84" t="s">
        <v>18</v>
      </c>
      <c r="D84" t="s">
        <v>16</v>
      </c>
      <c r="E84" t="s">
        <v>63</v>
      </c>
    </row>
    <row r="85" spans="1:44">
      <c r="B85" s="1" t="s">
        <v>84</v>
      </c>
      <c r="C85" t="s">
        <v>18</v>
      </c>
      <c r="D85" t="s">
        <v>16</v>
      </c>
      <c r="E85" t="s">
        <v>63</v>
      </c>
    </row>
    <row r="86" spans="1:44">
      <c r="B86" s="1" t="s">
        <v>99</v>
      </c>
      <c r="C86" t="s">
        <v>18</v>
      </c>
      <c r="D86" t="s">
        <v>16</v>
      </c>
      <c r="E86" t="s">
        <v>63</v>
      </c>
    </row>
    <row r="87" spans="1:44">
      <c r="B87" s="1" t="s">
        <v>85</v>
      </c>
      <c r="C87" t="s">
        <v>18</v>
      </c>
      <c r="D87" t="s">
        <v>16</v>
      </c>
      <c r="E87" t="s">
        <v>63</v>
      </c>
    </row>
    <row r="88" spans="1:44">
      <c r="B88" s="1"/>
    </row>
    <row r="89" spans="1:44">
      <c r="B89" s="1"/>
    </row>
    <row r="90" spans="1:44">
      <c r="U90" t="e">
        <f>VLOOKUP($A96,[1]Basic!$A:$B,2,0)</f>
        <v>#N/A</v>
      </c>
      <c r="V90" t="str">
        <f t="shared" si="2"/>
        <v/>
      </c>
      <c r="W90" t="e">
        <f t="shared" si="3"/>
        <v>#VALUE!</v>
      </c>
      <c r="X90" t="e">
        <f>VLOOKUP(W90,[2]科目!$A:$C,2,0)</f>
        <v>#VALUE!</v>
      </c>
      <c r="Y90" t="e">
        <f>VLOOKUP(W90,[2]科目!$A:$C,3,0)</f>
        <v>#VALUE!</v>
      </c>
      <c r="Z90" t="e">
        <f t="shared" si="4"/>
        <v>#N/A</v>
      </c>
      <c r="AA90">
        <f t="shared" si="5"/>
        <v>0</v>
      </c>
      <c r="AB90">
        <f t="shared" si="6"/>
        <v>0</v>
      </c>
      <c r="AE90" t="e">
        <f>VLOOKUP(V90,科目!$B:$C,2,0)</f>
        <v>#N/A</v>
      </c>
      <c r="AF90" t="e">
        <f t="shared" si="7"/>
        <v>#VALUE!</v>
      </c>
      <c r="AG90">
        <f t="shared" si="8"/>
        <v>1000</v>
      </c>
      <c r="AH90" t="e">
        <f t="shared" si="9"/>
        <v>#VALUE!</v>
      </c>
      <c r="AI90" t="e">
        <f>VLOOKUP(U90,[1]Basic!$B:$C,2,0)</f>
        <v>#N/A</v>
      </c>
      <c r="AJ90" t="e">
        <f>VLOOKUP(W90,[2]科目!$A:$D,4,0)</f>
        <v>#VALUE!</v>
      </c>
      <c r="AK90" t="e">
        <f t="shared" si="10"/>
        <v>#N/A</v>
      </c>
      <c r="AL90" t="e">
        <f>VLOOKUP(AK90,[1]FX!$F:$G,2,0)</f>
        <v>#N/A</v>
      </c>
      <c r="AM90" t="e">
        <f t="shared" si="11"/>
        <v>#N/A</v>
      </c>
      <c r="AN90" t="e">
        <f>VLOOKUP(Z90,[1]History!$A:$B,2,0)</f>
        <v>#N/A</v>
      </c>
      <c r="AO90">
        <f t="shared" si="12"/>
        <v>0</v>
      </c>
      <c r="AP90" t="e">
        <f t="shared" si="13"/>
        <v>#VALUE!</v>
      </c>
      <c r="AQ90" t="e">
        <f t="shared" si="14"/>
        <v>#VALUE!</v>
      </c>
      <c r="AR90" t="e">
        <f t="shared" si="15"/>
        <v>#VALUE!</v>
      </c>
    </row>
    <row r="91" spans="1:44">
      <c r="A91" t="s">
        <v>65</v>
      </c>
      <c r="C91" t="s">
        <v>66</v>
      </c>
    </row>
    <row r="92" spans="1:44">
      <c r="A92" t="s">
        <v>68</v>
      </c>
      <c r="C92" t="s">
        <v>67</v>
      </c>
    </row>
    <row r="93" spans="1:44">
      <c r="A93" t="s">
        <v>23</v>
      </c>
      <c r="C93" t="s">
        <v>26</v>
      </c>
      <c r="U93" t="e">
        <f>VLOOKUP($A93,[1]Basic!$A:$B,2,0)</f>
        <v>#N/A</v>
      </c>
      <c r="V93" t="str">
        <f t="shared" si="2"/>
        <v/>
      </c>
      <c r="W93" t="e">
        <f t="shared" si="3"/>
        <v>#VALUE!</v>
      </c>
      <c r="X93" t="e">
        <f>VLOOKUP(W93,[2]科目!$A:$C,2,0)</f>
        <v>#VALUE!</v>
      </c>
      <c r="Y93" t="e">
        <f>VLOOKUP(W93,[2]科目!$A:$C,3,0)</f>
        <v>#VALUE!</v>
      </c>
      <c r="Z93" t="e">
        <f t="shared" si="4"/>
        <v>#N/A</v>
      </c>
      <c r="AA93">
        <f t="shared" si="5"/>
        <v>0</v>
      </c>
      <c r="AB93">
        <f t="shared" si="6"/>
        <v>0</v>
      </c>
      <c r="AE93" t="e">
        <f>VLOOKUP(V93,科目!$B:$C,2,0)</f>
        <v>#N/A</v>
      </c>
      <c r="AF93" t="e">
        <f t="shared" si="7"/>
        <v>#VALUE!</v>
      </c>
      <c r="AG93">
        <f t="shared" si="8"/>
        <v>1000</v>
      </c>
      <c r="AH93" t="e">
        <f t="shared" si="9"/>
        <v>#VALUE!</v>
      </c>
      <c r="AI93" t="e">
        <f>VLOOKUP(U93,[1]Basic!$B:$C,2,0)</f>
        <v>#N/A</v>
      </c>
      <c r="AJ93" t="e">
        <f>VLOOKUP(W93,[2]科目!$A:$D,4,0)</f>
        <v>#VALUE!</v>
      </c>
      <c r="AK93" t="e">
        <f t="shared" si="10"/>
        <v>#N/A</v>
      </c>
      <c r="AL93" t="e">
        <f>VLOOKUP(AK93,[1]FX!$F:$G,2,0)</f>
        <v>#N/A</v>
      </c>
      <c r="AM93" t="e">
        <f t="shared" si="11"/>
        <v>#N/A</v>
      </c>
      <c r="AN93" t="e">
        <f>VLOOKUP(Z93,[1]History!$A:$B,2,0)</f>
        <v>#N/A</v>
      </c>
      <c r="AO93">
        <f t="shared" si="12"/>
        <v>0</v>
      </c>
      <c r="AP93" t="e">
        <f t="shared" si="13"/>
        <v>#VALUE!</v>
      </c>
      <c r="AQ93" t="e">
        <f t="shared" si="14"/>
        <v>#VALUE!</v>
      </c>
      <c r="AR93" t="e">
        <f t="shared" si="15"/>
        <v>#VALUE!</v>
      </c>
    </row>
    <row r="94" spans="1:44">
      <c r="A94" t="s">
        <v>25</v>
      </c>
      <c r="C94" t="s">
        <v>27</v>
      </c>
      <c r="U94" t="e">
        <f>VLOOKUP($A94,[1]Basic!$A:$B,2,0)</f>
        <v>#N/A</v>
      </c>
      <c r="V94" t="str">
        <f t="shared" si="2"/>
        <v/>
      </c>
      <c r="W94" t="e">
        <f t="shared" si="3"/>
        <v>#VALUE!</v>
      </c>
      <c r="X94" t="e">
        <f>VLOOKUP(W94,[2]科目!$A:$C,2,0)</f>
        <v>#VALUE!</v>
      </c>
      <c r="Y94" t="e">
        <f>VLOOKUP(W94,[2]科目!$A:$C,3,0)</f>
        <v>#VALUE!</v>
      </c>
      <c r="Z94" t="e">
        <f t="shared" si="4"/>
        <v>#N/A</v>
      </c>
      <c r="AA94">
        <f t="shared" si="5"/>
        <v>0</v>
      </c>
      <c r="AB94">
        <f t="shared" si="6"/>
        <v>0</v>
      </c>
      <c r="AE94" t="e">
        <f>VLOOKUP(V94,科目!$B:$C,2,0)</f>
        <v>#N/A</v>
      </c>
      <c r="AF94" t="e">
        <f t="shared" si="7"/>
        <v>#VALUE!</v>
      </c>
      <c r="AG94">
        <f t="shared" si="8"/>
        <v>1000</v>
      </c>
      <c r="AH94" t="e">
        <f t="shared" si="9"/>
        <v>#VALUE!</v>
      </c>
      <c r="AI94" t="e">
        <f>VLOOKUP(U94,[1]Basic!$B:$C,2,0)</f>
        <v>#N/A</v>
      </c>
      <c r="AJ94" t="e">
        <f>VLOOKUP(W94,[2]科目!$A:$D,4,0)</f>
        <v>#VALUE!</v>
      </c>
      <c r="AK94" t="e">
        <f t="shared" si="10"/>
        <v>#N/A</v>
      </c>
      <c r="AL94" t="e">
        <f>VLOOKUP(AK94,[1]FX!$F:$G,2,0)</f>
        <v>#N/A</v>
      </c>
      <c r="AM94" t="e">
        <f t="shared" si="11"/>
        <v>#N/A</v>
      </c>
      <c r="AN94" t="e">
        <f>VLOOKUP(Z94,[1]History!$A:$B,2,0)</f>
        <v>#N/A</v>
      </c>
      <c r="AO94">
        <f t="shared" si="12"/>
        <v>0</v>
      </c>
      <c r="AP94" t="e">
        <f t="shared" si="13"/>
        <v>#VALUE!</v>
      </c>
      <c r="AQ94" t="e">
        <f t="shared" si="14"/>
        <v>#VALUE!</v>
      </c>
      <c r="AR94" t="e">
        <f t="shared" si="15"/>
        <v>#VALUE!</v>
      </c>
    </row>
    <row r="95" spans="1:44">
      <c r="A95" t="s">
        <v>111</v>
      </c>
      <c r="C95" t="s">
        <v>114</v>
      </c>
    </row>
    <row r="96" spans="1:44">
      <c r="A96" t="s">
        <v>112</v>
      </c>
      <c r="C96" t="s">
        <v>113</v>
      </c>
    </row>
    <row r="97" spans="1:44">
      <c r="A97" t="s">
        <v>22</v>
      </c>
      <c r="C97" t="s">
        <v>26</v>
      </c>
      <c r="U97" t="e">
        <f>VLOOKUP($A97,[1]Basic!$A:$B,2,0)</f>
        <v>#N/A</v>
      </c>
      <c r="V97" t="str">
        <f t="shared" si="2"/>
        <v/>
      </c>
      <c r="W97" t="e">
        <f t="shared" si="3"/>
        <v>#VALUE!</v>
      </c>
      <c r="X97" t="e">
        <f>VLOOKUP(W97,[2]科目!$A:$C,2,0)</f>
        <v>#VALUE!</v>
      </c>
      <c r="Y97" t="e">
        <f>VLOOKUP(W97,[2]科目!$A:$C,3,0)</f>
        <v>#VALUE!</v>
      </c>
      <c r="Z97" t="e">
        <f t="shared" si="4"/>
        <v>#N/A</v>
      </c>
      <c r="AA97">
        <f t="shared" si="5"/>
        <v>0</v>
      </c>
      <c r="AB97">
        <f t="shared" si="6"/>
        <v>0</v>
      </c>
      <c r="AE97" t="e">
        <f>VLOOKUP(V97,科目!$B:$C,2,0)</f>
        <v>#N/A</v>
      </c>
      <c r="AF97" t="e">
        <f t="shared" si="7"/>
        <v>#VALUE!</v>
      </c>
      <c r="AG97">
        <f t="shared" si="8"/>
        <v>1000</v>
      </c>
      <c r="AH97" t="e">
        <f t="shared" si="9"/>
        <v>#VALUE!</v>
      </c>
      <c r="AI97" t="e">
        <f>VLOOKUP(U97,[1]Basic!$B:$C,2,0)</f>
        <v>#N/A</v>
      </c>
      <c r="AJ97" t="e">
        <f>VLOOKUP(W97,[2]科目!$A:$D,4,0)</f>
        <v>#VALUE!</v>
      </c>
      <c r="AK97" t="e">
        <f t="shared" si="10"/>
        <v>#N/A</v>
      </c>
      <c r="AL97" t="e">
        <f>VLOOKUP(AK97,[1]FX!$F:$G,2,0)</f>
        <v>#N/A</v>
      </c>
      <c r="AM97" t="e">
        <f t="shared" si="11"/>
        <v>#N/A</v>
      </c>
      <c r="AN97" t="e">
        <f>VLOOKUP(Z97,[1]History!$A:$B,2,0)</f>
        <v>#N/A</v>
      </c>
      <c r="AO97">
        <f t="shared" si="12"/>
        <v>0</v>
      </c>
      <c r="AP97" t="e">
        <f t="shared" si="13"/>
        <v>#VALUE!</v>
      </c>
      <c r="AQ97" t="e">
        <f t="shared" si="14"/>
        <v>#VALUE!</v>
      </c>
      <c r="AR97" t="e">
        <f t="shared" si="15"/>
        <v>#VALUE!</v>
      </c>
    </row>
    <row r="98" spans="1:44">
      <c r="A98" t="s">
        <v>24</v>
      </c>
      <c r="C98" t="s">
        <v>27</v>
      </c>
      <c r="U98" t="e">
        <f>VLOOKUP($A98,[1]Basic!$A:$B,2,0)</f>
        <v>#N/A</v>
      </c>
      <c r="V98" t="str">
        <f t="shared" si="2"/>
        <v/>
      </c>
      <c r="W98" t="e">
        <f t="shared" si="3"/>
        <v>#VALUE!</v>
      </c>
      <c r="X98" t="e">
        <f>VLOOKUP(W98,[2]科目!$A:$C,2,0)</f>
        <v>#VALUE!</v>
      </c>
      <c r="Y98" t="e">
        <f>VLOOKUP(W98,[2]科目!$A:$C,3,0)</f>
        <v>#VALUE!</v>
      </c>
      <c r="Z98" t="e">
        <f t="shared" si="4"/>
        <v>#N/A</v>
      </c>
      <c r="AA98">
        <f t="shared" si="5"/>
        <v>0</v>
      </c>
      <c r="AB98">
        <f t="shared" si="6"/>
        <v>0</v>
      </c>
      <c r="AE98" t="e">
        <f>VLOOKUP(V98,科目!$B:$C,2,0)</f>
        <v>#N/A</v>
      </c>
      <c r="AF98" t="e">
        <f t="shared" si="7"/>
        <v>#VALUE!</v>
      </c>
      <c r="AG98">
        <f t="shared" si="8"/>
        <v>1000</v>
      </c>
      <c r="AH98" t="e">
        <f t="shared" si="9"/>
        <v>#VALUE!</v>
      </c>
      <c r="AI98" t="e">
        <f>VLOOKUP(U98,[1]Basic!$B:$C,2,0)</f>
        <v>#N/A</v>
      </c>
      <c r="AJ98" t="e">
        <f>VLOOKUP(W98,[2]科目!$A:$D,4,0)</f>
        <v>#VALUE!</v>
      </c>
      <c r="AK98" t="e">
        <f t="shared" si="10"/>
        <v>#N/A</v>
      </c>
      <c r="AL98" t="e">
        <f>VLOOKUP(AK98,[1]FX!$F:$G,2,0)</f>
        <v>#N/A</v>
      </c>
      <c r="AM98" t="e">
        <f t="shared" si="11"/>
        <v>#N/A</v>
      </c>
      <c r="AN98" t="e">
        <f>VLOOKUP(Z98,[1]History!$A:$B,2,0)</f>
        <v>#N/A</v>
      </c>
      <c r="AO98">
        <f t="shared" si="12"/>
        <v>0</v>
      </c>
      <c r="AP98" t="e">
        <f t="shared" si="13"/>
        <v>#VALUE!</v>
      </c>
      <c r="AQ98" t="e">
        <f t="shared" si="14"/>
        <v>#VALUE!</v>
      </c>
      <c r="AR98" t="e">
        <f t="shared" si="1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2021-09-16T07:34:47Z</dcterms:modified>
</cp:coreProperties>
</file>