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 codeName="ThisWorkbook"/>
  <xr:revisionPtr revIDLastSave="0" documentId="13_ncr:1_{DE46C9B2-2431-4107-AC05-D24F2A7B4CD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  <sheet name="报表筛选" sheetId="2" r:id="rId2"/>
  </sheets>
  <definedNames>
    <definedName name="_xlnm._FilterDatabase" localSheetId="0" hidden="1">科目!$A$1:$G$94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G7" i="1" s="1"/>
  <c r="AH7" i="1" s="1"/>
  <c r="AF9" i="1"/>
  <c r="AG9" i="1" s="1"/>
  <c r="AH9" i="1" s="1"/>
  <c r="AF10" i="1"/>
  <c r="AG10" i="1" s="1"/>
  <c r="AF11" i="1"/>
  <c r="AF12" i="1"/>
  <c r="AF13" i="1"/>
  <c r="AF14" i="1"/>
  <c r="AF15" i="1"/>
  <c r="AG15" i="1" s="1"/>
  <c r="AF16" i="1"/>
  <c r="AG16" i="1" s="1"/>
  <c r="AH16" i="1" s="1"/>
  <c r="AF18" i="1"/>
  <c r="AG18" i="1" s="1"/>
  <c r="AH18" i="1" s="1"/>
  <c r="AF19" i="1"/>
  <c r="AG19" i="1" s="1"/>
  <c r="AF20" i="1"/>
  <c r="AF21" i="1"/>
  <c r="AF22" i="1"/>
  <c r="AF23" i="1"/>
  <c r="AF25" i="1"/>
  <c r="AG25" i="1" s="1"/>
  <c r="AF26" i="1"/>
  <c r="AG26" i="1" s="1"/>
  <c r="AH26" i="1" s="1"/>
  <c r="AF27" i="1"/>
  <c r="AG27" i="1" s="1"/>
  <c r="AH27" i="1" s="1"/>
  <c r="AF28" i="1"/>
  <c r="AG28" i="1" s="1"/>
  <c r="AF29" i="1"/>
  <c r="AF30" i="1"/>
  <c r="AF32" i="1"/>
  <c r="AF33" i="1"/>
  <c r="AF34" i="1"/>
  <c r="AG34" i="1" s="1"/>
  <c r="AF35" i="1"/>
  <c r="AG35" i="1" s="1"/>
  <c r="AH35" i="1" s="1"/>
  <c r="AF36" i="1"/>
  <c r="AG36" i="1" s="1"/>
  <c r="AH36" i="1" s="1"/>
  <c r="AF37" i="1"/>
  <c r="AG37" i="1" s="1"/>
  <c r="AF38" i="1"/>
  <c r="AF39" i="1"/>
  <c r="AF40" i="1"/>
  <c r="AF41" i="1"/>
  <c r="AG41" i="1" s="1"/>
  <c r="AH41" i="1" s="1"/>
  <c r="AF42" i="1"/>
  <c r="AF43" i="1"/>
  <c r="AG43" i="1" s="1"/>
  <c r="AH43" i="1" s="1"/>
  <c r="AF44" i="1"/>
  <c r="AG44" i="1" s="1"/>
  <c r="AH44" i="1" s="1"/>
  <c r="AF45" i="1"/>
  <c r="AG45" i="1" s="1"/>
  <c r="AF46" i="1"/>
  <c r="AF47" i="1"/>
  <c r="AF48" i="1"/>
  <c r="AF49" i="1"/>
  <c r="AG49" i="1" s="1"/>
  <c r="AH49" i="1" s="1"/>
  <c r="AF50" i="1"/>
  <c r="AG50" i="1" s="1"/>
  <c r="AF51" i="1"/>
  <c r="AG51" i="1" s="1"/>
  <c r="AH51" i="1" s="1"/>
  <c r="AF52" i="1"/>
  <c r="AG52" i="1" s="1"/>
  <c r="AH52" i="1" s="1"/>
  <c r="AF53" i="1"/>
  <c r="AG53" i="1" s="1"/>
  <c r="AF54" i="1"/>
  <c r="AF55" i="1"/>
  <c r="AF56" i="1"/>
  <c r="AF57" i="1"/>
  <c r="AG57" i="1" s="1"/>
  <c r="AF58" i="1"/>
  <c r="AG58" i="1" s="1"/>
  <c r="AF59" i="1"/>
  <c r="AG59" i="1" s="1"/>
  <c r="AH59" i="1" s="1"/>
  <c r="AF60" i="1"/>
  <c r="AG60" i="1" s="1"/>
  <c r="AH60" i="1" s="1"/>
  <c r="AF61" i="1"/>
  <c r="AG61" i="1" s="1"/>
  <c r="AF62" i="1"/>
  <c r="AF63" i="1"/>
  <c r="AF89" i="1"/>
  <c r="AF64" i="1"/>
  <c r="AG64" i="1" s="1"/>
  <c r="AF65" i="1"/>
  <c r="AG65" i="1" s="1"/>
  <c r="AF66" i="1"/>
  <c r="AG66" i="1" s="1"/>
  <c r="AH66" i="1" s="1"/>
  <c r="AF68" i="1"/>
  <c r="AG68" i="1" s="1"/>
  <c r="AH68" i="1" s="1"/>
  <c r="AF69" i="1"/>
  <c r="AG69" i="1" s="1"/>
  <c r="AH69" i="1" s="1"/>
  <c r="AF70" i="1"/>
  <c r="AG70" i="1" s="1"/>
  <c r="AF71" i="1"/>
  <c r="AF72" i="1"/>
  <c r="AF73" i="1"/>
  <c r="AG73" i="1" s="1"/>
  <c r="AF74" i="1"/>
  <c r="AG74" i="1" s="1"/>
  <c r="AH74" i="1" s="1"/>
  <c r="AF75" i="1"/>
  <c r="AF76" i="1"/>
  <c r="AG76" i="1" s="1"/>
  <c r="AH76" i="1" s="1"/>
  <c r="AF77" i="1"/>
  <c r="AG77" i="1" s="1"/>
  <c r="AH77" i="1" s="1"/>
  <c r="AF78" i="1"/>
  <c r="AG78" i="1" s="1"/>
  <c r="AF79" i="1"/>
  <c r="AF80" i="1"/>
  <c r="AF82" i="1"/>
  <c r="AG82" i="1" s="1"/>
  <c r="AF83" i="1"/>
  <c r="AG83" i="1" s="1"/>
  <c r="AH83" i="1" s="1"/>
  <c r="AF85" i="1"/>
  <c r="AF86" i="1"/>
  <c r="AG86" i="1" s="1"/>
  <c r="AH86" i="1" s="1"/>
  <c r="AF87" i="1"/>
  <c r="AG87" i="1" s="1"/>
  <c r="AH87" i="1" s="1"/>
  <c r="AF88" i="1"/>
  <c r="AG88" i="1" s="1"/>
  <c r="AF90" i="1"/>
  <c r="AG90" i="1" s="1"/>
  <c r="AF91" i="1"/>
  <c r="AA2" i="1"/>
  <c r="AA3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5" i="1"/>
  <c r="AA26" i="1"/>
  <c r="AA27" i="1"/>
  <c r="AA28" i="1"/>
  <c r="AA29" i="1"/>
  <c r="AA30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89" i="1"/>
  <c r="AA64" i="1"/>
  <c r="AA65" i="1"/>
  <c r="AA66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2" i="1"/>
  <c r="AA83" i="1"/>
  <c r="AA85" i="1"/>
  <c r="AA86" i="1"/>
  <c r="AA87" i="1"/>
  <c r="AA88" i="1"/>
  <c r="AA90" i="1"/>
  <c r="AA91" i="1"/>
  <c r="V2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89" i="1"/>
  <c r="V64" i="1"/>
  <c r="V65" i="1"/>
  <c r="V66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2" i="1"/>
  <c r="V83" i="1"/>
  <c r="V85" i="1"/>
  <c r="V86" i="1"/>
  <c r="V87" i="1"/>
  <c r="V88" i="1"/>
  <c r="V90" i="1"/>
  <c r="V91" i="1"/>
  <c r="Z2" i="1"/>
  <c r="Z3" i="1"/>
  <c r="Z4" i="1"/>
  <c r="Z5" i="1"/>
  <c r="Z11" i="1"/>
  <c r="Z12" i="1"/>
  <c r="Z13" i="1"/>
  <c r="Z14" i="1"/>
  <c r="Z20" i="1"/>
  <c r="Z21" i="1"/>
  <c r="Z22" i="1"/>
  <c r="Z23" i="1"/>
  <c r="Z29" i="1"/>
  <c r="Z30" i="1"/>
  <c r="Z32" i="1"/>
  <c r="Z33" i="1"/>
  <c r="Z38" i="1"/>
  <c r="Z39" i="1"/>
  <c r="Z40" i="1"/>
  <c r="Z41" i="1"/>
  <c r="Z46" i="1"/>
  <c r="Z47" i="1"/>
  <c r="Z48" i="1"/>
  <c r="Z49" i="1"/>
  <c r="Z54" i="1"/>
  <c r="Z55" i="1"/>
  <c r="Z56" i="1"/>
  <c r="Z57" i="1"/>
  <c r="Z62" i="1"/>
  <c r="Z63" i="1"/>
  <c r="Z89" i="1"/>
  <c r="Z64" i="1"/>
  <c r="Z69" i="1"/>
  <c r="Z70" i="1"/>
  <c r="Z71" i="1"/>
  <c r="Z72" i="1"/>
  <c r="Z77" i="1"/>
  <c r="Z78" i="1"/>
  <c r="Z79" i="1"/>
  <c r="Z80" i="1"/>
  <c r="Z87" i="1"/>
  <c r="Z88" i="1"/>
  <c r="Z90" i="1"/>
  <c r="Z91" i="1"/>
  <c r="AG33" i="1" l="1"/>
  <c r="AH33" i="1" s="1"/>
  <c r="AG5" i="1"/>
  <c r="AH5" i="1" s="1"/>
  <c r="AG71" i="1"/>
  <c r="AH71" i="1" s="1"/>
  <c r="AH57" i="1"/>
  <c r="AG23" i="1"/>
  <c r="AH23" i="1" s="1"/>
  <c r="AG79" i="1"/>
  <c r="AH79" i="1" s="1"/>
  <c r="AH82" i="1"/>
  <c r="AH73" i="1"/>
  <c r="AH65" i="1"/>
  <c r="AH58" i="1"/>
  <c r="AH50" i="1"/>
  <c r="AH34" i="1"/>
  <c r="AH25" i="1"/>
  <c r="AH15" i="1"/>
  <c r="AG14" i="1"/>
  <c r="AH14" i="1" s="1"/>
  <c r="AG42" i="1"/>
  <c r="AH42" i="1" s="1"/>
  <c r="AG6" i="1"/>
  <c r="AH6" i="1" s="1"/>
  <c r="AH90" i="1"/>
  <c r="Z86" i="1"/>
  <c r="Z76" i="1"/>
  <c r="Z68" i="1"/>
  <c r="Z61" i="1"/>
  <c r="Z53" i="1"/>
  <c r="Z45" i="1"/>
  <c r="Z37" i="1"/>
  <c r="Z28" i="1"/>
  <c r="Z19" i="1"/>
  <c r="Z10" i="1"/>
  <c r="AG85" i="1"/>
  <c r="AH85" i="1" s="1"/>
  <c r="AG75" i="1"/>
  <c r="AH75" i="1" s="1"/>
  <c r="AH88" i="1"/>
  <c r="AH78" i="1"/>
  <c r="AH70" i="1"/>
  <c r="AH61" i="1"/>
  <c r="AH53" i="1"/>
  <c r="AH45" i="1"/>
  <c r="AH37" i="1"/>
  <c r="AH28" i="1"/>
  <c r="AH19" i="1"/>
  <c r="AH10" i="1"/>
  <c r="Z85" i="1"/>
  <c r="Z75" i="1"/>
  <c r="Z60" i="1"/>
  <c r="Z52" i="1"/>
  <c r="Z44" i="1"/>
  <c r="Z36" i="1"/>
  <c r="Z27" i="1"/>
  <c r="Z18" i="1"/>
  <c r="Z9" i="1"/>
  <c r="Z83" i="1"/>
  <c r="Z74" i="1"/>
  <c r="Z66" i="1"/>
  <c r="Z59" i="1"/>
  <c r="Z51" i="1"/>
  <c r="Z43" i="1"/>
  <c r="Z35" i="1"/>
  <c r="Z26" i="1"/>
  <c r="Z16" i="1"/>
  <c r="Z7" i="1"/>
  <c r="Z82" i="1"/>
  <c r="Z73" i="1"/>
  <c r="Z65" i="1"/>
  <c r="Z58" i="1"/>
  <c r="Z50" i="1"/>
  <c r="Z42" i="1"/>
  <c r="Z34" i="1"/>
  <c r="Z25" i="1"/>
  <c r="Z15" i="1"/>
  <c r="Z6" i="1"/>
  <c r="AG91" i="1"/>
  <c r="AH91" i="1" s="1"/>
  <c r="AG80" i="1"/>
  <c r="AH80" i="1" s="1"/>
  <c r="AG72" i="1"/>
  <c r="AH72" i="1" s="1"/>
  <c r="AG89" i="1"/>
  <c r="AH89" i="1" s="1"/>
  <c r="AG56" i="1"/>
  <c r="AH56" i="1" s="1"/>
  <c r="AG48" i="1"/>
  <c r="AH48" i="1" s="1"/>
  <c r="AG40" i="1"/>
  <c r="AH40" i="1" s="1"/>
  <c r="AG32" i="1"/>
  <c r="AH32" i="1" s="1"/>
  <c r="AG22" i="1"/>
  <c r="AH22" i="1" s="1"/>
  <c r="AG13" i="1"/>
  <c r="AH13" i="1" s="1"/>
  <c r="AG4" i="1"/>
  <c r="AH4" i="1" s="1"/>
  <c r="AG63" i="1"/>
  <c r="AH63" i="1" s="1"/>
  <c r="AG55" i="1"/>
  <c r="AH55" i="1" s="1"/>
  <c r="AG47" i="1"/>
  <c r="AH47" i="1" s="1"/>
  <c r="AG39" i="1"/>
  <c r="AH39" i="1" s="1"/>
  <c r="AG30" i="1"/>
  <c r="AH30" i="1" s="1"/>
  <c r="AG21" i="1"/>
  <c r="AH21" i="1" s="1"/>
  <c r="AG12" i="1"/>
  <c r="AH12" i="1" s="1"/>
  <c r="AG3" i="1"/>
  <c r="AH3" i="1" s="1"/>
  <c r="AG62" i="1"/>
  <c r="AH62" i="1" s="1"/>
  <c r="AG54" i="1"/>
  <c r="AH54" i="1" s="1"/>
  <c r="AG46" i="1"/>
  <c r="AH46" i="1" s="1"/>
  <c r="AG38" i="1"/>
  <c r="AH38" i="1" s="1"/>
  <c r="AG29" i="1"/>
  <c r="AH29" i="1" s="1"/>
  <c r="AG20" i="1"/>
  <c r="AH20" i="1" s="1"/>
  <c r="AG11" i="1"/>
  <c r="AH11" i="1" s="1"/>
  <c r="AG2" i="1"/>
  <c r="AH2" i="1" s="1"/>
  <c r="AH64" i="1"/>
  <c r="W51" i="1" l="1"/>
  <c r="W66" i="1"/>
  <c r="W70" i="1"/>
  <c r="W76" i="1"/>
  <c r="W10" i="1"/>
  <c r="W44" i="1"/>
  <c r="W59" i="1"/>
  <c r="W15" i="1"/>
  <c r="W86" i="1"/>
  <c r="W29" i="1"/>
  <c r="W64" i="1"/>
  <c r="W73" i="1"/>
  <c r="W6" i="1"/>
  <c r="W55" i="1"/>
  <c r="W27" i="1"/>
  <c r="W65" i="1"/>
  <c r="W46" i="1"/>
  <c r="W11" i="1"/>
  <c r="W53" i="1"/>
  <c r="W85" i="1"/>
  <c r="W18" i="1"/>
  <c r="W58" i="1"/>
  <c r="W45" i="1"/>
  <c r="W75" i="1"/>
  <c r="W9" i="1"/>
  <c r="W50" i="1"/>
  <c r="W52" i="1"/>
  <c r="W80" i="1"/>
  <c r="W7" i="1"/>
  <c r="W42" i="1"/>
  <c r="W78" i="1"/>
  <c r="W74" i="1"/>
  <c r="W88" i="1"/>
  <c r="W28" i="1"/>
  <c r="W83" i="1"/>
  <c r="W34" i="1"/>
  <c r="W62" i="1" l="1"/>
  <c r="W60" i="1"/>
  <c r="AJ78" i="1"/>
  <c r="AK78" i="1" s="1"/>
  <c r="AM78" i="1" s="1"/>
  <c r="AO78" i="1" s="1"/>
  <c r="X78" i="1"/>
  <c r="Y78" i="1"/>
  <c r="W30" i="1"/>
  <c r="AJ45" i="1"/>
  <c r="AK45" i="1" s="1"/>
  <c r="AM45" i="1" s="1"/>
  <c r="AO45" i="1" s="1"/>
  <c r="Y45" i="1"/>
  <c r="X45" i="1"/>
  <c r="W26" i="1"/>
  <c r="W71" i="1"/>
  <c r="W87" i="1"/>
  <c r="W36" i="1"/>
  <c r="W25" i="1"/>
  <c r="W38" i="1"/>
  <c r="AJ58" i="1"/>
  <c r="AK58" i="1" s="1"/>
  <c r="AM58" i="1" s="1"/>
  <c r="AO58" i="1" s="1"/>
  <c r="X58" i="1"/>
  <c r="Y58" i="1"/>
  <c r="W90" i="1"/>
  <c r="AJ28" i="1"/>
  <c r="AK28" i="1" s="1"/>
  <c r="AM28" i="1" s="1"/>
  <c r="AO28" i="1" s="1"/>
  <c r="Y28" i="1"/>
  <c r="X28" i="1"/>
  <c r="AJ42" i="1"/>
  <c r="AK42" i="1" s="1"/>
  <c r="AM42" i="1" s="1"/>
  <c r="AO42" i="1" s="1"/>
  <c r="X42" i="1"/>
  <c r="Y42" i="1"/>
  <c r="W33" i="1"/>
  <c r="W2" i="1"/>
  <c r="AJ18" i="1"/>
  <c r="AK18" i="1" s="1"/>
  <c r="AM18" i="1" s="1"/>
  <c r="AO18" i="1" s="1"/>
  <c r="X18" i="1"/>
  <c r="Y18" i="1"/>
  <c r="AJ46" i="1"/>
  <c r="AK46" i="1" s="1"/>
  <c r="AM46" i="1" s="1"/>
  <c r="AO46" i="1" s="1"/>
  <c r="Y46" i="1"/>
  <c r="X46" i="1"/>
  <c r="AJ55" i="1"/>
  <c r="AK55" i="1" s="1"/>
  <c r="AM55" i="1" s="1"/>
  <c r="AO55" i="1" s="1"/>
  <c r="X55" i="1"/>
  <c r="Y55" i="1"/>
  <c r="AJ64" i="1"/>
  <c r="AK64" i="1" s="1"/>
  <c r="AM64" i="1" s="1"/>
  <c r="AO64" i="1" s="1"/>
  <c r="X64" i="1"/>
  <c r="Y64" i="1"/>
  <c r="AJ86" i="1"/>
  <c r="AK86" i="1" s="1"/>
  <c r="AM86" i="1" s="1"/>
  <c r="AO86" i="1" s="1"/>
  <c r="Y86" i="1"/>
  <c r="X86" i="1"/>
  <c r="W3" i="1"/>
  <c r="AJ74" i="1"/>
  <c r="AK74" i="1" s="1"/>
  <c r="AM74" i="1" s="1"/>
  <c r="AO74" i="1" s="1"/>
  <c r="Y74" i="1"/>
  <c r="X74" i="1"/>
  <c r="W43" i="1"/>
  <c r="AJ7" i="1"/>
  <c r="AK7" i="1" s="1"/>
  <c r="AM7" i="1" s="1"/>
  <c r="AO7" i="1" s="1"/>
  <c r="Y7" i="1"/>
  <c r="X7" i="1"/>
  <c r="AJ85" i="1"/>
  <c r="AK85" i="1" s="1"/>
  <c r="AM85" i="1" s="1"/>
  <c r="AO85" i="1" s="1"/>
  <c r="Y85" i="1"/>
  <c r="X85" i="1"/>
  <c r="AJ65" i="1"/>
  <c r="AK65" i="1" s="1"/>
  <c r="AM65" i="1" s="1"/>
  <c r="AO65" i="1" s="1"/>
  <c r="X65" i="1"/>
  <c r="Y65" i="1"/>
  <c r="W13" i="1"/>
  <c r="W68" i="1"/>
  <c r="AJ15" i="1"/>
  <c r="AK15" i="1" s="1"/>
  <c r="AM15" i="1" s="1"/>
  <c r="AO15" i="1" s="1"/>
  <c r="Y15" i="1"/>
  <c r="X15" i="1"/>
  <c r="AJ70" i="1"/>
  <c r="AK70" i="1" s="1"/>
  <c r="AM70" i="1" s="1"/>
  <c r="AO70" i="1" s="1"/>
  <c r="X70" i="1"/>
  <c r="Y70" i="1"/>
  <c r="W20" i="1"/>
  <c r="W14" i="1"/>
  <c r="W54" i="1"/>
  <c r="W23" i="1"/>
  <c r="AJ52" i="1"/>
  <c r="AK52" i="1" s="1"/>
  <c r="AM52" i="1" s="1"/>
  <c r="AO52" i="1" s="1"/>
  <c r="X52" i="1"/>
  <c r="Y52" i="1"/>
  <c r="W39" i="1"/>
  <c r="AJ53" i="1"/>
  <c r="AK53" i="1" s="1"/>
  <c r="AM53" i="1" s="1"/>
  <c r="AO53" i="1" s="1"/>
  <c r="Y53" i="1"/>
  <c r="X53" i="1"/>
  <c r="W35" i="1"/>
  <c r="W79" i="1"/>
  <c r="AJ29" i="1"/>
  <c r="AK29" i="1" s="1"/>
  <c r="AM29" i="1" s="1"/>
  <c r="AO29" i="1" s="1"/>
  <c r="X29" i="1"/>
  <c r="Y29" i="1"/>
  <c r="W82" i="1"/>
  <c r="W32" i="1"/>
  <c r="AJ83" i="1"/>
  <c r="AK83" i="1" s="1"/>
  <c r="AM83" i="1" s="1"/>
  <c r="AO83" i="1" s="1"/>
  <c r="X83" i="1"/>
  <c r="Y83" i="1"/>
  <c r="AJ76" i="1"/>
  <c r="AK76" i="1" s="1"/>
  <c r="AM76" i="1" s="1"/>
  <c r="AO76" i="1" s="1"/>
  <c r="Y76" i="1"/>
  <c r="X76" i="1"/>
  <c r="W41" i="1"/>
  <c r="W40" i="1"/>
  <c r="W21" i="1"/>
  <c r="AJ50" i="1"/>
  <c r="AK50" i="1" s="1"/>
  <c r="AM50" i="1" s="1"/>
  <c r="AO50" i="1" s="1"/>
  <c r="Y50" i="1"/>
  <c r="X50" i="1"/>
  <c r="W72" i="1"/>
  <c r="AJ11" i="1"/>
  <c r="AK11" i="1" s="1"/>
  <c r="AM11" i="1" s="1"/>
  <c r="AO11" i="1" s="1"/>
  <c r="Y11" i="1"/>
  <c r="X11" i="1"/>
  <c r="AJ27" i="1"/>
  <c r="AK27" i="1" s="1"/>
  <c r="AM27" i="1" s="1"/>
  <c r="AO27" i="1" s="1"/>
  <c r="Y27" i="1"/>
  <c r="X27" i="1"/>
  <c r="W19" i="1"/>
  <c r="W49" i="1"/>
  <c r="AJ59" i="1"/>
  <c r="AK59" i="1" s="1"/>
  <c r="AM59" i="1" s="1"/>
  <c r="AO59" i="1" s="1"/>
  <c r="Y59" i="1"/>
  <c r="X59" i="1"/>
  <c r="W57" i="1"/>
  <c r="AJ75" i="1"/>
  <c r="AK75" i="1" s="1"/>
  <c r="AM75" i="1" s="1"/>
  <c r="AO75" i="1" s="1"/>
  <c r="Y75" i="1"/>
  <c r="X75" i="1"/>
  <c r="W69" i="1"/>
  <c r="AJ34" i="1"/>
  <c r="AK34" i="1" s="1"/>
  <c r="AM34" i="1" s="1"/>
  <c r="AO34" i="1" s="1"/>
  <c r="Y34" i="1"/>
  <c r="X34" i="1"/>
  <c r="AJ88" i="1"/>
  <c r="AK88" i="1" s="1"/>
  <c r="AM88" i="1" s="1"/>
  <c r="AO88" i="1" s="1"/>
  <c r="X88" i="1"/>
  <c r="Y88" i="1"/>
  <c r="W37" i="1"/>
  <c r="W16" i="1"/>
  <c r="W89" i="1"/>
  <c r="W77" i="1"/>
  <c r="W5" i="1"/>
  <c r="AJ6" i="1"/>
  <c r="AK6" i="1" s="1"/>
  <c r="AM6" i="1" s="1"/>
  <c r="AO6" i="1" s="1"/>
  <c r="X6" i="1"/>
  <c r="Y6" i="1"/>
  <c r="W63" i="1"/>
  <c r="AJ44" i="1"/>
  <c r="AK44" i="1" s="1"/>
  <c r="AM44" i="1" s="1"/>
  <c r="AO44" i="1" s="1"/>
  <c r="Y44" i="1"/>
  <c r="X44" i="1"/>
  <c r="AJ66" i="1"/>
  <c r="AK66" i="1" s="1"/>
  <c r="AM66" i="1" s="1"/>
  <c r="AO66" i="1" s="1"/>
  <c r="X66" i="1"/>
  <c r="Y66" i="1"/>
  <c r="W4" i="1"/>
  <c r="W56" i="1"/>
  <c r="W91" i="1"/>
  <c r="W48" i="1"/>
  <c r="AJ80" i="1"/>
  <c r="AK80" i="1" s="1"/>
  <c r="AM80" i="1" s="1"/>
  <c r="AO80" i="1" s="1"/>
  <c r="Y80" i="1"/>
  <c r="X80" i="1"/>
  <c r="AJ9" i="1"/>
  <c r="AK9" i="1" s="1"/>
  <c r="AM9" i="1" s="1"/>
  <c r="AO9" i="1" s="1"/>
  <c r="Y9" i="1"/>
  <c r="X9" i="1"/>
  <c r="W12" i="1"/>
  <c r="W47" i="1"/>
  <c r="W61" i="1"/>
  <c r="AJ73" i="1"/>
  <c r="AK73" i="1" s="1"/>
  <c r="AM73" i="1" s="1"/>
  <c r="AO73" i="1" s="1"/>
  <c r="Y73" i="1"/>
  <c r="X73" i="1"/>
  <c r="W22" i="1"/>
  <c r="AJ10" i="1"/>
  <c r="AK10" i="1" s="1"/>
  <c r="AM10" i="1" s="1"/>
  <c r="AO10" i="1" s="1"/>
  <c r="Y10" i="1"/>
  <c r="X10" i="1"/>
  <c r="AJ51" i="1"/>
  <c r="AK51" i="1" s="1"/>
  <c r="AM51" i="1" s="1"/>
  <c r="AO51" i="1" s="1"/>
  <c r="Y51" i="1"/>
  <c r="X51" i="1"/>
  <c r="AJ4" i="1" l="1"/>
  <c r="AK4" i="1" s="1"/>
  <c r="AM4" i="1" s="1"/>
  <c r="AO4" i="1" s="1"/>
  <c r="Y4" i="1"/>
  <c r="X4" i="1"/>
  <c r="AJ5" i="1"/>
  <c r="AK5" i="1" s="1"/>
  <c r="AM5" i="1" s="1"/>
  <c r="AO5" i="1" s="1"/>
  <c r="X5" i="1"/>
  <c r="Y5" i="1"/>
  <c r="AB27" i="1"/>
  <c r="AP27" i="1"/>
  <c r="AQ27" i="1"/>
  <c r="AR27" i="1" s="1"/>
  <c r="AB50" i="1"/>
  <c r="AQ50" i="1"/>
  <c r="AR50" i="1" s="1"/>
  <c r="AP50" i="1"/>
  <c r="AJ41" i="1"/>
  <c r="AK41" i="1" s="1"/>
  <c r="AM41" i="1" s="1"/>
  <c r="AO41" i="1" s="1"/>
  <c r="Y41" i="1"/>
  <c r="X41" i="1"/>
  <c r="AJ32" i="1"/>
  <c r="AK32" i="1" s="1"/>
  <c r="AM32" i="1" s="1"/>
  <c r="AO32" i="1" s="1"/>
  <c r="X32" i="1"/>
  <c r="Y32" i="1"/>
  <c r="AB70" i="1"/>
  <c r="AQ70" i="1"/>
  <c r="AR70" i="1" s="1"/>
  <c r="AP70" i="1"/>
  <c r="AB7" i="1"/>
  <c r="AP7" i="1"/>
  <c r="AQ7" i="1"/>
  <c r="AR7" i="1" s="1"/>
  <c r="AB64" i="1"/>
  <c r="AQ64" i="1"/>
  <c r="AR64" i="1" s="1"/>
  <c r="AP64" i="1"/>
  <c r="AB42" i="1"/>
  <c r="AP42" i="1"/>
  <c r="AQ42" i="1"/>
  <c r="AR42" i="1" s="1"/>
  <c r="AJ36" i="1"/>
  <c r="AK36" i="1" s="1"/>
  <c r="AM36" i="1" s="1"/>
  <c r="AO36" i="1" s="1"/>
  <c r="Y36" i="1"/>
  <c r="X36" i="1"/>
  <c r="AJ60" i="1"/>
  <c r="AK60" i="1" s="1"/>
  <c r="AM60" i="1" s="1"/>
  <c r="AO60" i="1" s="1"/>
  <c r="Y60" i="1"/>
  <c r="X60" i="1"/>
  <c r="AB10" i="1"/>
  <c r="AP10" i="1"/>
  <c r="AQ10" i="1"/>
  <c r="AR10" i="1" s="1"/>
  <c r="AB44" i="1"/>
  <c r="AP44" i="1"/>
  <c r="AQ44" i="1"/>
  <c r="AR44" i="1" s="1"/>
  <c r="AB59" i="1"/>
  <c r="AP59" i="1"/>
  <c r="AQ59" i="1"/>
  <c r="AR59" i="1" s="1"/>
  <c r="AB83" i="1"/>
  <c r="AQ83" i="1"/>
  <c r="AR83" i="1" s="1"/>
  <c r="AP83" i="1"/>
  <c r="AJ35" i="1"/>
  <c r="AK35" i="1" s="1"/>
  <c r="AM35" i="1" s="1"/>
  <c r="AO35" i="1" s="1"/>
  <c r="X35" i="1"/>
  <c r="Y35" i="1"/>
  <c r="AB52" i="1"/>
  <c r="AP52" i="1"/>
  <c r="AQ52" i="1"/>
  <c r="AR52" i="1" s="1"/>
  <c r="AJ43" i="1"/>
  <c r="AK43" i="1" s="1"/>
  <c r="AM43" i="1" s="1"/>
  <c r="AO43" i="1" s="1"/>
  <c r="Y43" i="1"/>
  <c r="X43" i="1"/>
  <c r="AB18" i="1"/>
  <c r="AQ18" i="1"/>
  <c r="AR18" i="1" s="1"/>
  <c r="AP18" i="1"/>
  <c r="AB45" i="1"/>
  <c r="AP45" i="1"/>
  <c r="AQ45" i="1"/>
  <c r="AR45" i="1" s="1"/>
  <c r="AJ47" i="1"/>
  <c r="AK47" i="1" s="1"/>
  <c r="AM47" i="1" s="1"/>
  <c r="AO47" i="1" s="1"/>
  <c r="Y47" i="1"/>
  <c r="X47" i="1"/>
  <c r="AB80" i="1"/>
  <c r="AQ80" i="1"/>
  <c r="AR80" i="1" s="1"/>
  <c r="AP80" i="1"/>
  <c r="AJ77" i="1"/>
  <c r="AK77" i="1" s="1"/>
  <c r="AM77" i="1" s="1"/>
  <c r="AO77" i="1" s="1"/>
  <c r="X77" i="1"/>
  <c r="Y77" i="1"/>
  <c r="AJ82" i="1"/>
  <c r="AK82" i="1" s="1"/>
  <c r="AM82" i="1" s="1"/>
  <c r="AO82" i="1" s="1"/>
  <c r="Y82" i="1"/>
  <c r="X82" i="1"/>
  <c r="AB65" i="1"/>
  <c r="AQ65" i="1"/>
  <c r="AR65" i="1" s="1"/>
  <c r="AP65" i="1"/>
  <c r="AJ3" i="1"/>
  <c r="AK3" i="1" s="1"/>
  <c r="AM3" i="1" s="1"/>
  <c r="AO3" i="1" s="1"/>
  <c r="X3" i="1"/>
  <c r="Y3" i="1"/>
  <c r="AJ90" i="1"/>
  <c r="AK90" i="1" s="1"/>
  <c r="AM90" i="1" s="1"/>
  <c r="AO90" i="1" s="1"/>
  <c r="Y90" i="1"/>
  <c r="X90" i="1"/>
  <c r="AJ87" i="1"/>
  <c r="AK87" i="1" s="1"/>
  <c r="AM87" i="1" s="1"/>
  <c r="AO87" i="1" s="1"/>
  <c r="X87" i="1"/>
  <c r="Y87" i="1"/>
  <c r="AJ37" i="1"/>
  <c r="AK37" i="1" s="1"/>
  <c r="AM37" i="1" s="1"/>
  <c r="AO37" i="1" s="1"/>
  <c r="X37" i="1"/>
  <c r="Y37" i="1"/>
  <c r="AJ22" i="1"/>
  <c r="AK22" i="1" s="1"/>
  <c r="AM22" i="1" s="1"/>
  <c r="AO22" i="1" s="1"/>
  <c r="Y22" i="1"/>
  <c r="X22" i="1"/>
  <c r="AJ63" i="1"/>
  <c r="AK63" i="1" s="1"/>
  <c r="AM63" i="1" s="1"/>
  <c r="AO63" i="1" s="1"/>
  <c r="Y63" i="1"/>
  <c r="X63" i="1"/>
  <c r="AB88" i="1"/>
  <c r="AQ88" i="1"/>
  <c r="AR88" i="1" s="1"/>
  <c r="AP88" i="1"/>
  <c r="AJ49" i="1"/>
  <c r="AK49" i="1" s="1"/>
  <c r="AM49" i="1" s="1"/>
  <c r="AO49" i="1" s="1"/>
  <c r="Y49" i="1"/>
  <c r="X49" i="1"/>
  <c r="AB11" i="1"/>
  <c r="AP11" i="1"/>
  <c r="AQ11" i="1"/>
  <c r="AR11" i="1" s="1"/>
  <c r="AJ23" i="1"/>
  <c r="AK23" i="1" s="1"/>
  <c r="AM23" i="1" s="1"/>
  <c r="AO23" i="1" s="1"/>
  <c r="Y23" i="1"/>
  <c r="X23" i="1"/>
  <c r="AB15" i="1"/>
  <c r="AQ15" i="1"/>
  <c r="AR15" i="1" s="1"/>
  <c r="AP15" i="1"/>
  <c r="AB55" i="1"/>
  <c r="AP55" i="1"/>
  <c r="AQ55" i="1"/>
  <c r="AR55" i="1" s="1"/>
  <c r="AJ2" i="1"/>
  <c r="AK2" i="1" s="1"/>
  <c r="AM2" i="1" s="1"/>
  <c r="AO2" i="1" s="1"/>
  <c r="Y2" i="1"/>
  <c r="X2" i="1"/>
  <c r="AB28" i="1"/>
  <c r="AP28" i="1"/>
  <c r="AQ28" i="1"/>
  <c r="AR28" i="1" s="1"/>
  <c r="AJ30" i="1"/>
  <c r="AK30" i="1" s="1"/>
  <c r="AM30" i="1" s="1"/>
  <c r="AO30" i="1" s="1"/>
  <c r="X30" i="1"/>
  <c r="Y30" i="1"/>
  <c r="AJ61" i="1"/>
  <c r="AK61" i="1" s="1"/>
  <c r="AM61" i="1" s="1"/>
  <c r="AO61" i="1" s="1"/>
  <c r="Y61" i="1"/>
  <c r="X61" i="1"/>
  <c r="AJ56" i="1"/>
  <c r="AK56" i="1" s="1"/>
  <c r="AM56" i="1" s="1"/>
  <c r="AO56" i="1" s="1"/>
  <c r="Y56" i="1"/>
  <c r="X56" i="1"/>
  <c r="AJ69" i="1"/>
  <c r="AK69" i="1" s="1"/>
  <c r="AM69" i="1" s="1"/>
  <c r="AO69" i="1" s="1"/>
  <c r="X69" i="1"/>
  <c r="Y69" i="1"/>
  <c r="AJ12" i="1"/>
  <c r="AK12" i="1" s="1"/>
  <c r="AM12" i="1" s="1"/>
  <c r="AO12" i="1" s="1"/>
  <c r="X12" i="1"/>
  <c r="Y12" i="1"/>
  <c r="AJ48" i="1"/>
  <c r="AK48" i="1" s="1"/>
  <c r="AM48" i="1" s="1"/>
  <c r="AO48" i="1" s="1"/>
  <c r="Y48" i="1"/>
  <c r="X48" i="1"/>
  <c r="AJ89" i="1"/>
  <c r="AK89" i="1" s="1"/>
  <c r="AM89" i="1" s="1"/>
  <c r="AO89" i="1" s="1"/>
  <c r="X89" i="1"/>
  <c r="Y89" i="1"/>
  <c r="AJ21" i="1"/>
  <c r="AK21" i="1" s="1"/>
  <c r="AM21" i="1" s="1"/>
  <c r="AO21" i="1" s="1"/>
  <c r="X21" i="1"/>
  <c r="Y21" i="1"/>
  <c r="AB53" i="1"/>
  <c r="AQ53" i="1"/>
  <c r="AR53" i="1" s="1"/>
  <c r="AP53" i="1"/>
  <c r="AB74" i="1"/>
  <c r="AQ74" i="1"/>
  <c r="AR74" i="1" s="1"/>
  <c r="AP74" i="1"/>
  <c r="AJ38" i="1"/>
  <c r="AK38" i="1" s="1"/>
  <c r="AM38" i="1" s="1"/>
  <c r="AO38" i="1" s="1"/>
  <c r="Y38" i="1"/>
  <c r="X38" i="1"/>
  <c r="AJ71" i="1"/>
  <c r="AK71" i="1" s="1"/>
  <c r="AM71" i="1" s="1"/>
  <c r="AO71" i="1" s="1"/>
  <c r="Y71" i="1"/>
  <c r="X71" i="1"/>
  <c r="AJ19" i="1"/>
  <c r="AK19" i="1" s="1"/>
  <c r="AM19" i="1" s="1"/>
  <c r="AO19" i="1" s="1"/>
  <c r="Y19" i="1"/>
  <c r="X19" i="1"/>
  <c r="AJ72" i="1"/>
  <c r="AK72" i="1" s="1"/>
  <c r="AM72" i="1" s="1"/>
  <c r="AO72" i="1" s="1"/>
  <c r="Y72" i="1"/>
  <c r="X72" i="1"/>
  <c r="AB29" i="1"/>
  <c r="AP29" i="1"/>
  <c r="AQ29" i="1"/>
  <c r="AR29" i="1" s="1"/>
  <c r="AJ54" i="1"/>
  <c r="AK54" i="1" s="1"/>
  <c r="AM54" i="1" s="1"/>
  <c r="AO54" i="1" s="1"/>
  <c r="Y54" i="1"/>
  <c r="X54" i="1"/>
  <c r="AJ20" i="1"/>
  <c r="AK20" i="1" s="1"/>
  <c r="AM20" i="1" s="1"/>
  <c r="AO20" i="1" s="1"/>
  <c r="Y20" i="1"/>
  <c r="X20" i="1"/>
  <c r="AJ68" i="1"/>
  <c r="AK68" i="1" s="1"/>
  <c r="AM68" i="1" s="1"/>
  <c r="AO68" i="1" s="1"/>
  <c r="X68" i="1"/>
  <c r="Y68" i="1"/>
  <c r="AB85" i="1"/>
  <c r="AP85" i="1"/>
  <c r="AQ85" i="1"/>
  <c r="AR85" i="1" s="1"/>
  <c r="AB86" i="1"/>
  <c r="AQ86" i="1"/>
  <c r="AR86" i="1" s="1"/>
  <c r="AP86" i="1"/>
  <c r="AJ33" i="1"/>
  <c r="AK33" i="1" s="1"/>
  <c r="AM33" i="1" s="1"/>
  <c r="AO33" i="1" s="1"/>
  <c r="X33" i="1"/>
  <c r="Y33" i="1"/>
  <c r="AB58" i="1"/>
  <c r="AQ58" i="1"/>
  <c r="AR58" i="1" s="1"/>
  <c r="AP58" i="1"/>
  <c r="AB51" i="1"/>
  <c r="AP51" i="1"/>
  <c r="AQ51" i="1"/>
  <c r="AR51" i="1" s="1"/>
  <c r="AB73" i="1"/>
  <c r="AQ73" i="1"/>
  <c r="AR73" i="1" s="1"/>
  <c r="AP73" i="1"/>
  <c r="AJ91" i="1"/>
  <c r="AK91" i="1" s="1"/>
  <c r="AM91" i="1" s="1"/>
  <c r="AO91" i="1" s="1"/>
  <c r="X91" i="1"/>
  <c r="Y91" i="1"/>
  <c r="AB66" i="1"/>
  <c r="AP66" i="1"/>
  <c r="AQ66" i="1"/>
  <c r="AR66" i="1" s="1"/>
  <c r="AB6" i="1"/>
  <c r="AQ6" i="1"/>
  <c r="AR6" i="1" s="1"/>
  <c r="AP6" i="1"/>
  <c r="AJ16" i="1"/>
  <c r="AK16" i="1" s="1"/>
  <c r="AM16" i="1" s="1"/>
  <c r="AO16" i="1" s="1"/>
  <c r="Y16" i="1"/>
  <c r="X16" i="1"/>
  <c r="AB34" i="1"/>
  <c r="AP34" i="1"/>
  <c r="AQ34" i="1"/>
  <c r="AR34" i="1" s="1"/>
  <c r="AJ57" i="1"/>
  <c r="AK57" i="1" s="1"/>
  <c r="AM57" i="1" s="1"/>
  <c r="AO57" i="1" s="1"/>
  <c r="Y57" i="1"/>
  <c r="X57" i="1"/>
  <c r="AJ40" i="1"/>
  <c r="AK40" i="1" s="1"/>
  <c r="AM40" i="1" s="1"/>
  <c r="AO40" i="1" s="1"/>
  <c r="X40" i="1"/>
  <c r="Y40" i="1"/>
  <c r="AB76" i="1"/>
  <c r="AQ76" i="1"/>
  <c r="AR76" i="1" s="1"/>
  <c r="AP76" i="1"/>
  <c r="AJ39" i="1"/>
  <c r="AK39" i="1" s="1"/>
  <c r="AM39" i="1" s="1"/>
  <c r="AO39" i="1" s="1"/>
  <c r="Y39" i="1"/>
  <c r="X39" i="1"/>
  <c r="AB46" i="1"/>
  <c r="AQ46" i="1"/>
  <c r="AR46" i="1" s="1"/>
  <c r="AP46" i="1"/>
  <c r="AJ25" i="1"/>
  <c r="AK25" i="1" s="1"/>
  <c r="AM25" i="1" s="1"/>
  <c r="AO25" i="1" s="1"/>
  <c r="X25" i="1"/>
  <c r="Y25" i="1"/>
  <c r="AJ26" i="1"/>
  <c r="AK26" i="1" s="1"/>
  <c r="AM26" i="1" s="1"/>
  <c r="AO26" i="1" s="1"/>
  <c r="Y26" i="1"/>
  <c r="X26" i="1"/>
  <c r="AB78" i="1"/>
  <c r="AQ78" i="1"/>
  <c r="AR78" i="1" s="1"/>
  <c r="AP78" i="1"/>
  <c r="AB9" i="1"/>
  <c r="AQ9" i="1"/>
  <c r="AR9" i="1" s="1"/>
  <c r="AP9" i="1"/>
  <c r="AB75" i="1"/>
  <c r="AQ75" i="1"/>
  <c r="AR75" i="1" s="1"/>
  <c r="AP75" i="1"/>
  <c r="AJ79" i="1"/>
  <c r="AK79" i="1" s="1"/>
  <c r="AM79" i="1" s="1"/>
  <c r="AO79" i="1" s="1"/>
  <c r="Y79" i="1"/>
  <c r="X79" i="1"/>
  <c r="AJ14" i="1"/>
  <c r="AK14" i="1" s="1"/>
  <c r="AM14" i="1" s="1"/>
  <c r="AO14" i="1" s="1"/>
  <c r="X14" i="1"/>
  <c r="Y14" i="1"/>
  <c r="AJ13" i="1"/>
  <c r="AK13" i="1" s="1"/>
  <c r="AM13" i="1" s="1"/>
  <c r="AO13" i="1" s="1"/>
  <c r="X13" i="1"/>
  <c r="Y13" i="1"/>
  <c r="AJ62" i="1"/>
  <c r="AK62" i="1" s="1"/>
  <c r="AM62" i="1" s="1"/>
  <c r="AO62" i="1" s="1"/>
  <c r="X62" i="1"/>
  <c r="Y62" i="1"/>
  <c r="AP13" i="1" l="1"/>
  <c r="AQ13" i="1"/>
  <c r="AR13" i="1" s="1"/>
  <c r="AB13" i="1"/>
  <c r="AQ25" i="1"/>
  <c r="AR25" i="1" s="1"/>
  <c r="AP25" i="1"/>
  <c r="AB25" i="1"/>
  <c r="AQ33" i="1"/>
  <c r="AR33" i="1" s="1"/>
  <c r="AP33" i="1"/>
  <c r="AB33" i="1"/>
  <c r="AQ72" i="1"/>
  <c r="AR72" i="1" s="1"/>
  <c r="AP72" i="1"/>
  <c r="AB72" i="1"/>
  <c r="AQ30" i="1"/>
  <c r="AR30" i="1" s="1"/>
  <c r="AP30" i="1"/>
  <c r="AB30" i="1"/>
  <c r="AP32" i="1"/>
  <c r="AQ32" i="1"/>
  <c r="AR32" i="1" s="1"/>
  <c r="AB32" i="1"/>
  <c r="AQ79" i="1"/>
  <c r="AR79" i="1" s="1"/>
  <c r="AP79" i="1"/>
  <c r="AB79" i="1"/>
  <c r="AQ91" i="1"/>
  <c r="AR91" i="1" s="1"/>
  <c r="AP91" i="1"/>
  <c r="AB91" i="1"/>
  <c r="AQ38" i="1"/>
  <c r="AR38" i="1" s="1"/>
  <c r="AP38" i="1"/>
  <c r="AB38" i="1"/>
  <c r="AQ48" i="1"/>
  <c r="AR48" i="1" s="1"/>
  <c r="AP48" i="1"/>
  <c r="AB48" i="1"/>
  <c r="AQ22" i="1"/>
  <c r="AR22" i="1" s="1"/>
  <c r="AP22" i="1"/>
  <c r="AB22" i="1"/>
  <c r="AQ77" i="1"/>
  <c r="AR77" i="1" s="1"/>
  <c r="AP77" i="1"/>
  <c r="AB77" i="1"/>
  <c r="AP36" i="1"/>
  <c r="AQ36" i="1"/>
  <c r="AR36" i="1" s="1"/>
  <c r="AB36" i="1"/>
  <c r="AQ54" i="1"/>
  <c r="AR54" i="1" s="1"/>
  <c r="AP54" i="1"/>
  <c r="AB54" i="1"/>
  <c r="AQ56" i="1"/>
  <c r="AR56" i="1" s="1"/>
  <c r="AP56" i="1"/>
  <c r="AB56" i="1"/>
  <c r="AP90" i="1"/>
  <c r="AQ90" i="1"/>
  <c r="AR90" i="1" s="1"/>
  <c r="AB90" i="1"/>
  <c r="AP47" i="1"/>
  <c r="AQ47" i="1"/>
  <c r="AR47" i="1" s="1"/>
  <c r="AB47" i="1"/>
  <c r="AQ19" i="1"/>
  <c r="AR19" i="1" s="1"/>
  <c r="AP19" i="1"/>
  <c r="AB19" i="1"/>
  <c r="AQ21" i="1"/>
  <c r="AR21" i="1" s="1"/>
  <c r="AP21" i="1"/>
  <c r="AB21" i="1"/>
  <c r="AP63" i="1"/>
  <c r="AQ63" i="1"/>
  <c r="AR63" i="1" s="1"/>
  <c r="AB63" i="1"/>
  <c r="AQ82" i="1"/>
  <c r="AR82" i="1" s="1"/>
  <c r="AP82" i="1"/>
  <c r="AB82" i="1"/>
  <c r="AP43" i="1"/>
  <c r="AQ43" i="1"/>
  <c r="AR43" i="1" s="1"/>
  <c r="AB43" i="1"/>
  <c r="AQ41" i="1"/>
  <c r="AR41" i="1" s="1"/>
  <c r="AP41" i="1"/>
  <c r="AB41" i="1"/>
  <c r="AP40" i="1"/>
  <c r="AQ40" i="1"/>
  <c r="AR40" i="1" s="1"/>
  <c r="AB40" i="1"/>
  <c r="AQ68" i="1"/>
  <c r="AR68" i="1" s="1"/>
  <c r="AP68" i="1"/>
  <c r="AB68" i="1"/>
  <c r="AQ12" i="1"/>
  <c r="AR12" i="1" s="1"/>
  <c r="AP12" i="1"/>
  <c r="AB12" i="1"/>
  <c r="AP37" i="1"/>
  <c r="AQ37" i="1"/>
  <c r="AR37" i="1" s="1"/>
  <c r="AB37" i="1"/>
  <c r="AQ35" i="1"/>
  <c r="AR35" i="1" s="1"/>
  <c r="AP35" i="1"/>
  <c r="AB35" i="1"/>
  <c r="AP5" i="1"/>
  <c r="AQ5" i="1"/>
  <c r="AR5" i="1" s="1"/>
  <c r="AB5" i="1"/>
  <c r="AP62" i="1"/>
  <c r="AQ62" i="1"/>
  <c r="AR62" i="1" s="1"/>
  <c r="AB62" i="1"/>
  <c r="AQ26" i="1"/>
  <c r="AR26" i="1" s="1"/>
  <c r="AP26" i="1"/>
  <c r="AB26" i="1"/>
  <c r="AP16" i="1"/>
  <c r="AQ16" i="1"/>
  <c r="AR16" i="1" s="1"/>
  <c r="AB16" i="1"/>
  <c r="AP61" i="1"/>
  <c r="AQ61" i="1"/>
  <c r="AR61" i="1" s="1"/>
  <c r="AB61" i="1"/>
  <c r="AQ49" i="1"/>
  <c r="AR49" i="1" s="1"/>
  <c r="AP49" i="1"/>
  <c r="AB49" i="1"/>
  <c r="AQ3" i="1"/>
  <c r="AR3" i="1" s="1"/>
  <c r="AP3" i="1"/>
  <c r="AB3" i="1"/>
  <c r="AQ14" i="1"/>
  <c r="AR14" i="1" s="1"/>
  <c r="AP14" i="1"/>
  <c r="AB14" i="1"/>
  <c r="AP39" i="1"/>
  <c r="AQ39" i="1"/>
  <c r="AR39" i="1" s="1"/>
  <c r="AB39" i="1"/>
  <c r="AQ71" i="1"/>
  <c r="AR71" i="1" s="1"/>
  <c r="AP71" i="1"/>
  <c r="AB71" i="1"/>
  <c r="AP89" i="1"/>
  <c r="AQ89" i="1"/>
  <c r="AR89" i="1" s="1"/>
  <c r="AB89" i="1"/>
  <c r="AP2" i="1"/>
  <c r="AQ2" i="1"/>
  <c r="AR2" i="1" s="1"/>
  <c r="AB2" i="1"/>
  <c r="AP60" i="1"/>
  <c r="AQ60" i="1"/>
  <c r="AR60" i="1" s="1"/>
  <c r="AB60" i="1"/>
  <c r="AQ57" i="1"/>
  <c r="AR57" i="1" s="1"/>
  <c r="AP57" i="1"/>
  <c r="AB57" i="1"/>
  <c r="AQ20" i="1"/>
  <c r="AR20" i="1" s="1"/>
  <c r="AP20" i="1"/>
  <c r="AB20" i="1"/>
  <c r="AP69" i="1"/>
  <c r="AQ69" i="1"/>
  <c r="AR69" i="1" s="1"/>
  <c r="AB69" i="1"/>
  <c r="AP23" i="1"/>
  <c r="AQ23" i="1"/>
  <c r="AR23" i="1" s="1"/>
  <c r="AB23" i="1"/>
  <c r="AP87" i="1"/>
  <c r="AQ87" i="1"/>
  <c r="AR87" i="1" s="1"/>
  <c r="AB87" i="1"/>
  <c r="AQ4" i="1"/>
  <c r="AR4" i="1" s="1"/>
  <c r="AP4" i="1"/>
  <c r="AB4" i="1"/>
</calcChain>
</file>

<file path=xl/sharedStrings.xml><?xml version="1.0" encoding="utf-8"?>
<sst xmlns="http://schemas.openxmlformats.org/spreadsheetml/2006/main" count="481" uniqueCount="249">
  <si>
    <t>报表科目名称</t>
    <phoneticPr fontId="1" type="noConversion"/>
  </si>
  <si>
    <t>库存现金</t>
  </si>
  <si>
    <t>银行存款</t>
  </si>
  <si>
    <t>其他货币资金</t>
  </si>
  <si>
    <t>交易性金融资产</t>
  </si>
  <si>
    <t>应收票据</t>
  </si>
  <si>
    <t>应收账款</t>
  </si>
  <si>
    <t>预付账款</t>
  </si>
  <si>
    <t>应收股利</t>
  </si>
  <si>
    <t>应收利息</t>
  </si>
  <si>
    <t>其他应收款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</si>
  <si>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</si>
  <si>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</si>
  <si>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</si>
  <si>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</si>
  <si>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</si>
  <si>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</si>
  <si>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</si>
  <si>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</si>
  <si>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</si>
  <si>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存货跌价准备</t>
  </si>
  <si>
    <t>持有至到期投资</t>
  </si>
  <si>
    <t>持有至到期投资减值准备</t>
  </si>
  <si>
    <t>可供出售金融资产</t>
  </si>
  <si>
    <t>长期股权投资</t>
  </si>
  <si>
    <t>长期股权投资减值准备</t>
  </si>
  <si>
    <t>长期应收款</t>
  </si>
  <si>
    <t>固定资产</t>
  </si>
  <si>
    <t>累计折旧</t>
  </si>
  <si>
    <t>固定资产减值准备</t>
  </si>
  <si>
    <t>在建工程</t>
  </si>
  <si>
    <t>工程物资</t>
  </si>
  <si>
    <t>固定资产清理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</si>
  <si>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</si>
  <si>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</si>
  <si>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</si>
  <si>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</si>
  <si>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</si>
  <si>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</si>
  <si>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短期借款</t>
  </si>
  <si>
    <t>应付票据</t>
  </si>
  <si>
    <t>应付账款</t>
  </si>
  <si>
    <t>预收账款</t>
  </si>
  <si>
    <t>应付职工薪酬</t>
  </si>
  <si>
    <t>应交税费</t>
  </si>
  <si>
    <t>应付利息</t>
  </si>
  <si>
    <t>应付股利</t>
  </si>
  <si>
    <t>其他应付款</t>
  </si>
  <si>
    <t>递延收益</t>
  </si>
  <si>
    <t>长期借款</t>
  </si>
  <si>
    <t>长期应付款</t>
  </si>
  <si>
    <t>预计负债</t>
  </si>
  <si>
    <t>递延所得税负债</t>
  </si>
  <si>
    <t>实收资本</t>
  </si>
  <si>
    <t>资本公积</t>
  </si>
  <si>
    <t>盈余公积</t>
  </si>
  <si>
    <t>本年利润</t>
  </si>
  <si>
    <t>利润分配</t>
  </si>
  <si>
    <t>库存股</t>
  </si>
  <si>
    <t>主营业务收入</t>
  </si>
  <si>
    <t>利息收入</t>
  </si>
  <si>
    <t>其他业务收入</t>
  </si>
  <si>
    <t>汇兑损益</t>
  </si>
  <si>
    <t>公允价值变动损益</t>
  </si>
  <si>
    <t>投资收益</t>
  </si>
  <si>
    <t>营业外收入</t>
  </si>
  <si>
    <t>主营业务成本</t>
  </si>
  <si>
    <t>其他业务成本</t>
  </si>
  <si>
    <t>营业税金及附加</t>
  </si>
  <si>
    <t>利息支出</t>
  </si>
  <si>
    <t>销售费用</t>
  </si>
  <si>
    <t>管理费用</t>
  </si>
  <si>
    <t>财务费用</t>
  </si>
  <si>
    <t>资产减值损失</t>
  </si>
  <si>
    <t>营业外支出</t>
  </si>
  <si>
    <t>所得税费用</t>
  </si>
  <si>
    <t>预付款项</t>
  </si>
  <si>
    <t>存货</t>
  </si>
  <si>
    <t>预收款项</t>
  </si>
  <si>
    <t>货币资金</t>
    <phoneticPr fontId="1" type="noConversion"/>
  </si>
  <si>
    <t>存货减值准备</t>
  </si>
  <si>
    <t>减：累计折旧</t>
  </si>
  <si>
    <t>固定资产原价</t>
  </si>
  <si>
    <t>递延收益-非流动</t>
  </si>
  <si>
    <t>减：库存股</t>
  </si>
  <si>
    <t>其中：主营业务成本</t>
  </si>
  <si>
    <t>其他业务支出</t>
  </si>
  <si>
    <t>营业费用</t>
  </si>
  <si>
    <t>公允价值变动收益</t>
  </si>
  <si>
    <t>加：营业外收入</t>
  </si>
  <si>
    <t>减：营业外支出</t>
  </si>
  <si>
    <t>减：所得税</t>
  </si>
  <si>
    <t>A3科目名称</t>
    <phoneticPr fontId="1" type="noConversion"/>
  </si>
  <si>
    <t>主科目名称</t>
  </si>
  <si>
    <t>其他应收款坏账准备</t>
  </si>
  <si>
    <t>使用权资产</t>
    <phoneticPr fontId="1" type="noConversion"/>
  </si>
  <si>
    <t>租赁负债</t>
  </si>
  <si>
    <t>其他综合收益</t>
    <phoneticPr fontId="1" type="noConversion"/>
  </si>
  <si>
    <t>表标签</t>
  </si>
  <si>
    <t>BS</t>
    <phoneticPr fontId="1" type="noConversion"/>
  </si>
  <si>
    <t>PV</t>
    <phoneticPr fontId="1" type="noConversion"/>
  </si>
  <si>
    <t>CV</t>
    <phoneticPr fontId="1" type="noConversion"/>
  </si>
  <si>
    <t>PL</t>
    <phoneticPr fontId="1" type="noConversion"/>
  </si>
  <si>
    <t>本年利润抵消明细</t>
  </si>
  <si>
    <t>重复明细</t>
  </si>
  <si>
    <t>外币报表折算差额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</si>
  <si>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</si>
  <si>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</si>
  <si>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</si>
  <si>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</si>
  <si>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</si>
  <si>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</si>
  <si>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首条杠</t>
    <phoneticPr fontId="1" type="noConversion"/>
  </si>
  <si>
    <t>次条杠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</si>
  <si>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</si>
  <si>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</si>
  <si>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</si>
  <si>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</si>
  <si>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</si>
  <si>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工作表名位置</t>
  </si>
  <si>
    <t>公司名起始位</t>
  </si>
  <si>
    <t>公司名结束位</t>
  </si>
  <si>
    <t>科目逻辑标识</t>
    <phoneticPr fontId="1" type="noConversion"/>
  </si>
  <si>
    <t>科目名称</t>
    <phoneticPr fontId="1" type="noConversion"/>
  </si>
  <si>
    <t>RMB历史折算</t>
    <phoneticPr fontId="1" type="noConversion"/>
  </si>
  <si>
    <t>其他权益工具投资</t>
    <phoneticPr fontId="1" type="noConversion"/>
  </si>
  <si>
    <t xml:space="preserve">       加：其他收益</t>
  </si>
  <si>
    <t xml:space="preserve">   资产处置收益（损失以“－”号填列）</t>
    <phoneticPr fontId="1" type="noConversion"/>
  </si>
  <si>
    <t>半成品</t>
  </si>
  <si>
    <t>长期投资减值准备</t>
  </si>
  <si>
    <t>研发费用</t>
    <phoneticPr fontId="1" type="noConversion"/>
  </si>
  <si>
    <t>应收账款坏账准备</t>
  </si>
  <si>
    <t xml:space="preserve">    货币资金</t>
  </si>
  <si>
    <t xml:space="preserve">        财务费用</t>
  </si>
  <si>
    <t xml:space="preserve">    存货</t>
    <phoneticPr fontId="1" type="noConversion"/>
  </si>
  <si>
    <t xml:space="preserve">    递延所得税负债</t>
  </si>
  <si>
    <t xml:space="preserve">    递延所得税资产</t>
  </si>
  <si>
    <t xml:space="preserve">    短期借款</t>
  </si>
  <si>
    <t xml:space="preserve">   公允价值变动收益（损失以“－”号填列）</t>
  </si>
  <si>
    <t xml:space="preserve">    固定资产</t>
    <phoneticPr fontId="1" type="noConversion"/>
  </si>
  <si>
    <t xml:space="preserve">        管理费用</t>
  </si>
  <si>
    <t xml:space="preserve">       减:库存股</t>
  </si>
  <si>
    <t xml:space="preserve">    交易性金融资产</t>
  </si>
  <si>
    <t xml:space="preserve">    未分配利润</t>
    <phoneticPr fontId="1" type="noConversion"/>
  </si>
  <si>
    <t xml:space="preserve">    其他权益工具投资</t>
  </si>
  <si>
    <t xml:space="preserve">    其他应付款</t>
  </si>
  <si>
    <t xml:space="preserve">    其他应付款</t>
    <phoneticPr fontId="1" type="noConversion"/>
  </si>
  <si>
    <t xml:space="preserve">    其他应收款</t>
    <phoneticPr fontId="1" type="noConversion"/>
  </si>
  <si>
    <t xml:space="preserve">    其他综合收益</t>
  </si>
  <si>
    <t xml:space="preserve">    实收资本(或股本)</t>
  </si>
  <si>
    <t xml:space="preserve">    无形资产</t>
    <phoneticPr fontId="1" type="noConversion"/>
  </si>
  <si>
    <t xml:space="preserve">    使用权资产</t>
  </si>
  <si>
    <t xml:space="preserve">    减：所得税费用</t>
  </si>
  <si>
    <t xml:space="preserve">        销售费用</t>
  </si>
  <si>
    <t xml:space="preserve">        研发费用</t>
  </si>
  <si>
    <t xml:space="preserve">    应付票据</t>
  </si>
  <si>
    <t xml:space="preserve">    应付账款</t>
  </si>
  <si>
    <t xml:space="preserve">    应付职工薪酬</t>
  </si>
  <si>
    <t xml:space="preserve">    应交税费</t>
  </si>
  <si>
    <t xml:space="preserve">    应收票据</t>
  </si>
  <si>
    <t xml:space="preserve">    应收账款</t>
  </si>
  <si>
    <t xml:space="preserve">    盈余公积</t>
  </si>
  <si>
    <t xml:space="preserve">    减：营业成本</t>
  </si>
  <si>
    <t>一、营业收入</t>
    <phoneticPr fontId="1" type="noConversion"/>
  </si>
  <si>
    <t xml:space="preserve">        税金及附加</t>
  </si>
  <si>
    <t xml:space="preserve">    加: 营业外收入</t>
  </si>
  <si>
    <t xml:space="preserve">    减：营业外支出</t>
  </si>
  <si>
    <t xml:space="preserve">    预付款项</t>
  </si>
  <si>
    <t xml:space="preserve">    预计负债</t>
  </si>
  <si>
    <t xml:space="preserve">    预收款项</t>
  </si>
  <si>
    <t xml:space="preserve">    在建工程</t>
  </si>
  <si>
    <t xml:space="preserve">    长期待摊费用</t>
  </si>
  <si>
    <t xml:space="preserve">    长期股权投资</t>
    <phoneticPr fontId="1" type="noConversion"/>
  </si>
  <si>
    <t xml:space="preserve">    长期借款</t>
  </si>
  <si>
    <t xml:space="preserve">    长期应付款</t>
  </si>
  <si>
    <t xml:space="preserve">    长期应收款</t>
  </si>
  <si>
    <t xml:space="preserve">    资本公积</t>
  </si>
  <si>
    <t xml:space="preserve">   资产处置收益（损失以“－”号填列）</t>
  </si>
  <si>
    <t xml:space="preserve">    租赁负债</t>
  </si>
  <si>
    <t xml:space="preserve">    商誉</t>
  </si>
  <si>
    <t xml:space="preserve">         投资收益（损失以“－”号填列）</t>
  </si>
  <si>
    <t>资产</t>
    <phoneticPr fontId="1" type="noConversion"/>
  </si>
  <si>
    <t>负债</t>
    <phoneticPr fontId="1" type="noConversion"/>
  </si>
  <si>
    <t>利润</t>
    <phoneticPr fontId="1" type="noConversion"/>
  </si>
  <si>
    <t>一、营业收入</t>
  </si>
  <si>
    <t>交易性金融资产</t>
    <phoneticPr fontId="1" type="noConversion"/>
  </si>
  <si>
    <t>交易性金融负债</t>
  </si>
  <si>
    <t>减：营业成本</t>
  </si>
  <si>
    <t>衍生金融资产</t>
  </si>
  <si>
    <t>衍生金融负债</t>
  </si>
  <si>
    <t>税金及附加</t>
  </si>
  <si>
    <t>应收款项融资</t>
  </si>
  <si>
    <t>研发费用</t>
  </si>
  <si>
    <t>合同负债</t>
  </si>
  <si>
    <t>加：其他收益</t>
  </si>
  <si>
    <t>投资收益（损失以“－”号填列）</t>
  </si>
  <si>
    <t>合同资产</t>
  </si>
  <si>
    <t>以摊余成本计量的金融资产终止确认收益（损失以“－”号填列）</t>
  </si>
  <si>
    <t>持有代售资产</t>
  </si>
  <si>
    <t>持有代售负债</t>
  </si>
  <si>
    <t>净敞口套期收益（损失以“－”号填列）</t>
  </si>
  <si>
    <t>一年内到期的非流动资产</t>
  </si>
  <si>
    <t>一年内到期的非流动负债</t>
  </si>
  <si>
    <t>公允价值变动收益（损失以“－”号填列）</t>
  </si>
  <si>
    <t>其他流动资产</t>
  </si>
  <si>
    <t>其他流动负债</t>
  </si>
  <si>
    <t>信用减值损失（损失以“－”号填列）</t>
  </si>
  <si>
    <t>债权投资</t>
  </si>
  <si>
    <t>资产减值损失（损失以“－”号填列）</t>
  </si>
  <si>
    <t>其他债权投资</t>
  </si>
  <si>
    <t>应付债券</t>
  </si>
  <si>
    <t>资产处置收益（损失以“－”号填列）</t>
  </si>
  <si>
    <t>其中：优先股</t>
  </si>
  <si>
    <t>永续债</t>
  </si>
  <si>
    <t>其他权益工具投资</t>
  </si>
  <si>
    <t>减：所得税费用</t>
  </si>
  <si>
    <t>其他非流动金融资产</t>
  </si>
  <si>
    <t>投资性房地产</t>
  </si>
  <si>
    <t>生产性生物资产</t>
  </si>
  <si>
    <t>其他非流动负债</t>
  </si>
  <si>
    <t>油气资产</t>
  </si>
  <si>
    <t>实收资本(或股本)</t>
  </si>
  <si>
    <t>使用权资产</t>
  </si>
  <si>
    <t>其他权益工具</t>
  </si>
  <si>
    <t>开发支出</t>
  </si>
  <si>
    <t>减:库存股</t>
  </si>
  <si>
    <t>其他综合收益</t>
  </si>
  <si>
    <t>其他非流动资产</t>
  </si>
  <si>
    <t>专项储备</t>
  </si>
  <si>
    <t>未分配利润</t>
    <phoneticPr fontId="1" type="noConversion"/>
  </si>
  <si>
    <t>加: 营业外收入</t>
    <phoneticPr fontId="1" type="noConversion"/>
  </si>
  <si>
    <t>报表正负</t>
    <phoneticPr fontId="1" type="noConversion"/>
  </si>
  <si>
    <t>代扣代缴特殊逻辑</t>
  </si>
  <si>
    <t xml:space="preserve">    其他应收款</t>
  </si>
  <si>
    <t>BS</t>
  </si>
  <si>
    <t>委托加工商品</t>
  </si>
  <si>
    <t>生产成本</t>
  </si>
  <si>
    <t xml:space="preserve">   信用减值损失（损失以“－”号填列）</t>
  </si>
  <si>
    <t>减：应收账款坏账准备</t>
  </si>
  <si>
    <t>减：其他应收款坏账准备</t>
  </si>
  <si>
    <t>未分配利润</t>
  </si>
  <si>
    <t>其他收益</t>
  </si>
  <si>
    <t>资产处置收益</t>
  </si>
  <si>
    <t>外币报表折算</t>
  </si>
  <si>
    <t>BS_H</t>
    <phoneticPr fontId="1" type="noConversion"/>
  </si>
  <si>
    <t>制造费用</t>
  </si>
  <si>
    <t xml:space="preserve">   资产减值损失（损失以“－”号填列）</t>
  </si>
  <si>
    <t>信用减值损失</t>
  </si>
  <si>
    <t>信用减值损失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</si>
</sst>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49" fontId="2" fillId="0" borderId="0" xfId="0" applyNumberFormat="1" applyFont="1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95"/>
  <sheetViews>
    <sheetView tabSelected="1" workbookViewId="0">
      <pane xSplit="4" ySplit="1" topLeftCell="E71" activePane="bottomRight" state="frozen"/>
      <selection pane="topRight" activeCell="E1" sqref="E1"/>
      <selection pane="bottomLeft" activeCell="A2" sqref="A2"/>
      <selection pane="bottomRight" activeCell="A83" sqref="A83"/>
    </sheetView>
  </sheetViews>
  <sheetFormatPr defaultRowHeight="14.25"/>
  <cols>
    <col min="1" max="1" width="23.5" bestFit="1" customWidth="1"/>
    <col min="2" max="2" width="23.5" customWidth="1"/>
    <col min="3" max="3" width="23.5" bestFit="1" customWidth="1"/>
    <col min="4" max="5" width="13" bestFit="1" customWidth="1"/>
  </cols>
  <sheetData>
    <row r="1" spans="1:44">
      <c r="A1" s="2" t="s">
        <v>93</v>
      </c>
      <c r="B1" s="2" t="s">
        <v>0</v>
      </c>
      <c r="C1" s="2" t="s">
        <v>92</v>
      </c>
      <c r="D1" s="2" t="s">
        <v>98</v>
      </c>
      <c r="E1" s="2" t="s">
        <v>231</v>
      </c>
      <c r="U1" t="s">
        <v>106</v>
      </c>
      <c r="V1" t="s">
        <v>107</v>
      </c>
      <c r="W1" t="s">
        <v>108</v>
      </c>
      <c r="X1" t="s">
        <v>0</v>
      </c>
      <c r="Y1" t="s">
        <v>92</v>
      </c>
      <c r="Z1" t="s">
        <v>109</v>
      </c>
      <c r="AA1" t="s">
        <v>110</v>
      </c>
      <c r="AB1" t="s">
        <v>111</v>
      </c>
      <c r="AE1" t="s">
        <v>122</v>
      </c>
      <c r="AF1" t="s">
        <v>112</v>
      </c>
      <c r="AG1" t="s">
        <v>113</v>
      </c>
      <c r="AH1" t="s">
        <v>123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124</v>
      </c>
      <c r="AO1" t="s">
        <v>111</v>
      </c>
      <c r="AP1" t="s">
        <v>119</v>
      </c>
      <c r="AQ1" t="s">
        <v>120</v>
      </c>
      <c r="AR1" t="s">
        <v>121</v>
      </c>
    </row>
    <row r="2" spans="1:44">
      <c r="A2" t="s">
        <v>1</v>
      </c>
      <c r="B2" t="s">
        <v>132</v>
      </c>
      <c r="C2" t="s">
        <v>79</v>
      </c>
      <c r="D2" t="s">
        <v>99</v>
      </c>
      <c r="E2">
        <v>1</v>
      </c>
      <c r="U2" t="e">
        <v>#N/A</v>
      </c>
      <c r="V2" t="str">
        <f t="shared" ref="V2:V37" si="0">TRIM($B2)</f>
        <v>货币资金</v>
      </c>
      <c r="W2" t="e">
        <f t="shared" ref="W2:W37" si="1">_xlfn.IFNA(AE2,AH2)</f>
        <v>#VALUE!</v>
      </c>
      <c r="X2" t="e">
        <f>VLOOKUP(W2,科目!$A:$C,2,0)</f>
        <v>#VALUE!</v>
      </c>
      <c r="Y2" t="e">
        <f>VLOOKUP(W2,科目!$A:$C,3,0)</f>
        <v>#VALUE!</v>
      </c>
      <c r="Z2" t="e">
        <f t="shared" ref="Z2:Z37" si="2">U2&amp;"\"&amp;$C2</f>
        <v>#N/A</v>
      </c>
      <c r="AA2">
        <f t="shared" ref="AA2:AA37" si="3">IF($P2="借",$R2,-$R2)</f>
        <v>0</v>
      </c>
      <c r="AB2">
        <f t="shared" ref="AB2:AB37" si="4">_xlfn.IFNA(IF(AE2="重复明细",0,AO2),AO2)</f>
        <v>0</v>
      </c>
      <c r="AE2" t="e">
        <v>#N/A</v>
      </c>
      <c r="AF2" t="e">
        <f t="shared" ref="AF2:AF37" si="5">FIND("\",$C2)</f>
        <v>#VALUE!</v>
      </c>
      <c r="AG2">
        <f t="shared" ref="AG2:AG37" si="6">IFERROR(FIND("\",$C2,AF2+1),1000)</f>
        <v>1000</v>
      </c>
      <c r="AH2" t="e">
        <f t="shared" ref="AH2:AH37" si="7">MID($C2,AF2+1,AG2-AF2-1)</f>
        <v>#VALUE!</v>
      </c>
      <c r="AI2" t="e">
        <v>#N/A</v>
      </c>
      <c r="AJ2" t="e">
        <f>VLOOKUP(W2,科目!$A:$D,4,0)</f>
        <v>#VALUE!</v>
      </c>
      <c r="AK2" t="e">
        <f t="shared" ref="AK2:AK37" si="8">AI2&amp;"/"&amp;AJ2</f>
        <v>#N/A</v>
      </c>
      <c r="AL2" t="e">
        <v>#N/A</v>
      </c>
      <c r="AM2" t="e">
        <f t="shared" ref="AM2:AM37" si="9">ROUND(AA2*AL2,2)</f>
        <v>#N/A</v>
      </c>
      <c r="AN2" t="e">
        <v>#N/A</v>
      </c>
      <c r="AO2">
        <f t="shared" ref="AO2:AO37" si="10">IFERROR(_xlfn.IFNA(AM2,AN2),0)</f>
        <v>0</v>
      </c>
      <c r="AP2" t="e">
        <f t="shared" ref="AP2:AP37" si="11">FIND("]",AO2)</f>
        <v>#VALUE!</v>
      </c>
      <c r="AQ2" t="e">
        <f t="shared" ref="AQ2:AQ37" si="12">FIND("#",AO2)</f>
        <v>#VALUE!</v>
      </c>
      <c r="AR2" t="e">
        <f t="shared" ref="AR2:AR37" si="13">FIND("#",AO2,AQ2+1)</f>
        <v>#VALUE!</v>
      </c>
    </row>
    <row r="3" spans="1:44">
      <c r="A3" t="s">
        <v>2</v>
      </c>
      <c r="B3" t="s">
        <v>132</v>
      </c>
      <c r="C3" t="s">
        <v>79</v>
      </c>
      <c r="D3" t="s">
        <v>99</v>
      </c>
      <c r="E3">
        <v>1</v>
      </c>
      <c r="U3" t="e">
        <v>#N/A</v>
      </c>
      <c r="V3" t="str">
        <f t="shared" si="0"/>
        <v>货币资金</v>
      </c>
      <c r="W3" t="e">
        <f t="shared" si="1"/>
        <v>#VALUE!</v>
      </c>
      <c r="X3" t="e">
        <f>VLOOKUP(W3,科目!$A:$C,2,0)</f>
        <v>#VALUE!</v>
      </c>
      <c r="Y3" t="e">
        <f>VLOOKUP(W3,科目!$A:$C,3,0)</f>
        <v>#VALUE!</v>
      </c>
      <c r="Z3" t="e">
        <f t="shared" si="2"/>
        <v>#N/A</v>
      </c>
      <c r="AA3">
        <f t="shared" si="3"/>
        <v>0</v>
      </c>
      <c r="AB3">
        <f t="shared" si="4"/>
        <v>0</v>
      </c>
      <c r="AE3" t="e"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v>#N/A</v>
      </c>
      <c r="AJ3" t="e">
        <f>VLOOKUP(W3,科目!$A:$D,4,0)</f>
        <v>#VALUE!</v>
      </c>
      <c r="AK3" t="e">
        <f t="shared" si="8"/>
        <v>#N/A</v>
      </c>
      <c r="AL3" t="e">
        <v>#N/A</v>
      </c>
      <c r="AM3" t="e">
        <f t="shared" si="9"/>
        <v>#N/A</v>
      </c>
      <c r="AN3" t="e">
        <v>#N/A</v>
      </c>
      <c r="AO3">
        <f t="shared" si="10"/>
        <v>0</v>
      </c>
      <c r="AP3" t="e">
        <f t="shared" si="11"/>
        <v>#VALUE!</v>
      </c>
      <c r="AQ3" t="e">
        <f t="shared" si="12"/>
        <v>#VALUE!</v>
      </c>
      <c r="AR3" t="e">
        <f t="shared" si="13"/>
        <v>#VALUE!</v>
      </c>
    </row>
    <row r="4" spans="1:44">
      <c r="A4" t="s">
        <v>3</v>
      </c>
      <c r="B4" t="s">
        <v>132</v>
      </c>
      <c r="C4" t="s">
        <v>79</v>
      </c>
      <c r="D4" t="s">
        <v>99</v>
      </c>
      <c r="E4">
        <v>1</v>
      </c>
      <c r="U4" t="e">
        <v>#N/A</v>
      </c>
      <c r="V4" t="str">
        <f t="shared" si="0"/>
        <v>货币资金</v>
      </c>
      <c r="W4" t="e">
        <f t="shared" si="1"/>
        <v>#VALUE!</v>
      </c>
      <c r="X4" t="e">
        <f>VLOOKUP(W4,科目!$A:$C,2,0)</f>
        <v>#VALUE!</v>
      </c>
      <c r="Y4" t="e">
        <f>VLOOKUP(W4,科目!$A:$C,3,0)</f>
        <v>#VALUE!</v>
      </c>
      <c r="Z4" t="e">
        <f t="shared" si="2"/>
        <v>#N/A</v>
      </c>
      <c r="AA4">
        <f t="shared" si="3"/>
        <v>0</v>
      </c>
      <c r="AB4">
        <f t="shared" si="4"/>
        <v>0</v>
      </c>
      <c r="AE4" t="e"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v>#N/A</v>
      </c>
      <c r="AJ4" t="e">
        <f>VLOOKUP(W4,科目!$A:$D,4,0)</f>
        <v>#VALUE!</v>
      </c>
      <c r="AK4" t="e">
        <f t="shared" si="8"/>
        <v>#N/A</v>
      </c>
      <c r="AL4" t="e">
        <v>#N/A</v>
      </c>
      <c r="AM4" t="e">
        <f t="shared" si="9"/>
        <v>#N/A</v>
      </c>
      <c r="AN4" t="e">
        <v>#N/A</v>
      </c>
      <c r="AO4">
        <f t="shared" si="10"/>
        <v>0</v>
      </c>
      <c r="AP4" t="e">
        <f t="shared" si="11"/>
        <v>#VALUE!</v>
      </c>
      <c r="AQ4" t="e">
        <f t="shared" si="12"/>
        <v>#VALUE!</v>
      </c>
      <c r="AR4" t="e">
        <f t="shared" si="13"/>
        <v>#VALUE!</v>
      </c>
    </row>
    <row r="5" spans="1:44">
      <c r="A5" t="s">
        <v>4</v>
      </c>
      <c r="B5" t="s">
        <v>142</v>
      </c>
      <c r="C5" t="s">
        <v>4</v>
      </c>
      <c r="D5" t="s">
        <v>99</v>
      </c>
      <c r="E5">
        <v>1</v>
      </c>
      <c r="U5" t="e">
        <v>#N/A</v>
      </c>
      <c r="V5" t="str">
        <f t="shared" si="0"/>
        <v>交易性金融资产</v>
      </c>
      <c r="W5" t="e">
        <f t="shared" si="1"/>
        <v>#VALUE!</v>
      </c>
      <c r="X5" t="e">
        <f>VLOOKUP(W5,科目!$A:$C,2,0)</f>
        <v>#VALUE!</v>
      </c>
      <c r="Y5" t="e">
        <f>VLOOKUP(W5,科目!$A:$C,3,0)</f>
        <v>#VALUE!</v>
      </c>
      <c r="Z5" t="e">
        <f t="shared" si="2"/>
        <v>#N/A</v>
      </c>
      <c r="AA5">
        <f t="shared" si="3"/>
        <v>0</v>
      </c>
      <c r="AB5">
        <f t="shared" si="4"/>
        <v>0</v>
      </c>
      <c r="AE5" t="e"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v>#N/A</v>
      </c>
      <c r="AJ5" t="e">
        <f>VLOOKUP(W5,科目!$A:$D,4,0)</f>
        <v>#VALUE!</v>
      </c>
      <c r="AK5" t="e">
        <f t="shared" si="8"/>
        <v>#N/A</v>
      </c>
      <c r="AL5" t="e">
        <v>#N/A</v>
      </c>
      <c r="AM5" t="e">
        <f t="shared" si="9"/>
        <v>#N/A</v>
      </c>
      <c r="AN5" t="e">
        <v>#N/A</v>
      </c>
      <c r="AO5">
        <f t="shared" si="10"/>
        <v>0</v>
      </c>
      <c r="AP5" t="e">
        <f t="shared" si="11"/>
        <v>#VALUE!</v>
      </c>
      <c r="AQ5" t="e">
        <f t="shared" si="12"/>
        <v>#VALUE!</v>
      </c>
      <c r="AR5" t="e">
        <f t="shared" si="13"/>
        <v>#VALUE!</v>
      </c>
    </row>
    <row r="6" spans="1:44">
      <c r="A6" t="s">
        <v>5</v>
      </c>
      <c r="B6" t="s">
        <v>159</v>
      </c>
      <c r="C6" t="s">
        <v>5</v>
      </c>
      <c r="D6" t="s">
        <v>99</v>
      </c>
      <c r="E6">
        <v>1</v>
      </c>
      <c r="U6" t="e">
        <v>#N/A</v>
      </c>
      <c r="V6" t="str">
        <f t="shared" si="0"/>
        <v>应收票据</v>
      </c>
      <c r="W6" t="e">
        <f t="shared" si="1"/>
        <v>#VALUE!</v>
      </c>
      <c r="X6" t="e">
        <f>VLOOKUP(W6,科目!$A:$C,2,0)</f>
        <v>#VALUE!</v>
      </c>
      <c r="Y6" t="e">
        <f>VLOOKUP(W6,科目!$A:$C,3,0)</f>
        <v>#VALUE!</v>
      </c>
      <c r="Z6" t="e">
        <f t="shared" si="2"/>
        <v>#N/A</v>
      </c>
      <c r="AA6">
        <f t="shared" si="3"/>
        <v>0</v>
      </c>
      <c r="AB6">
        <f t="shared" si="4"/>
        <v>0</v>
      </c>
      <c r="AE6" t="e"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v>#N/A</v>
      </c>
      <c r="AJ6" t="e">
        <f>VLOOKUP(W6,科目!$A:$D,4,0)</f>
        <v>#VALUE!</v>
      </c>
      <c r="AK6" t="e">
        <f t="shared" si="8"/>
        <v>#N/A</v>
      </c>
      <c r="AL6" t="e">
        <v>#N/A</v>
      </c>
      <c r="AM6" t="e">
        <f t="shared" si="9"/>
        <v>#N/A</v>
      </c>
      <c r="AN6" t="e">
        <v>#N/A</v>
      </c>
      <c r="AO6">
        <f t="shared" si="10"/>
        <v>0</v>
      </c>
      <c r="AP6" t="e">
        <f t="shared" si="11"/>
        <v>#VALUE!</v>
      </c>
      <c r="AQ6" t="e">
        <f t="shared" si="12"/>
        <v>#VALUE!</v>
      </c>
      <c r="AR6" t="e">
        <f t="shared" si="13"/>
        <v>#VALUE!</v>
      </c>
    </row>
    <row r="7" spans="1:44">
      <c r="A7" t="s">
        <v>6</v>
      </c>
      <c r="B7" t="s">
        <v>160</v>
      </c>
      <c r="C7" t="s">
        <v>6</v>
      </c>
      <c r="D7" t="s">
        <v>99</v>
      </c>
      <c r="E7">
        <v>1</v>
      </c>
      <c r="U7" t="e">
        <v>#N/A</v>
      </c>
      <c r="V7" t="str">
        <f t="shared" si="0"/>
        <v>应收账款</v>
      </c>
      <c r="W7" t="e">
        <f t="shared" si="1"/>
        <v>#VALUE!</v>
      </c>
      <c r="X7" t="e">
        <f>VLOOKUP(W7,科目!$A:$C,2,0)</f>
        <v>#VALUE!</v>
      </c>
      <c r="Y7" t="e">
        <f>VLOOKUP(W7,科目!$A:$C,3,0)</f>
        <v>#VALUE!</v>
      </c>
      <c r="Z7" t="e">
        <f t="shared" si="2"/>
        <v>#N/A</v>
      </c>
      <c r="AA7">
        <f t="shared" si="3"/>
        <v>0</v>
      </c>
      <c r="AB7">
        <f t="shared" si="4"/>
        <v>0</v>
      </c>
      <c r="AE7" t="e"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v>#N/A</v>
      </c>
      <c r="AJ7" t="e">
        <f>VLOOKUP(W7,科目!$A:$D,4,0)</f>
        <v>#VALUE!</v>
      </c>
      <c r="AK7" t="e">
        <f t="shared" si="8"/>
        <v>#N/A</v>
      </c>
      <c r="AL7" t="e">
        <v>#N/A</v>
      </c>
      <c r="AM7" t="e">
        <f t="shared" si="9"/>
        <v>#N/A</v>
      </c>
      <c r="AN7" t="e">
        <v>#N/A</v>
      </c>
      <c r="AO7">
        <f t="shared" si="10"/>
        <v>0</v>
      </c>
      <c r="AP7" t="e">
        <f t="shared" si="11"/>
        <v>#VALUE!</v>
      </c>
      <c r="AQ7" t="e">
        <f t="shared" si="12"/>
        <v>#VALUE!</v>
      </c>
      <c r="AR7" t="e">
        <f t="shared" si="13"/>
        <v>#VALUE!</v>
      </c>
    </row>
    <row r="8" spans="1:44">
      <c r="A8" t="s">
        <v>131</v>
      </c>
      <c r="B8" t="s">
        <v>160</v>
      </c>
      <c r="C8" t="s">
        <v>238</v>
      </c>
      <c r="D8" t="s">
        <v>99</v>
      </c>
      <c r="E8">
        <v>1</v>
      </c>
    </row>
    <row r="9" spans="1:44">
      <c r="A9" t="s">
        <v>7</v>
      </c>
      <c r="B9" t="s">
        <v>167</v>
      </c>
      <c r="C9" t="s">
        <v>7</v>
      </c>
      <c r="D9" t="s">
        <v>99</v>
      </c>
      <c r="E9">
        <v>1</v>
      </c>
      <c r="U9" t="e">
        <v>#N/A</v>
      </c>
      <c r="V9" t="str">
        <f t="shared" si="0"/>
        <v>预付款项</v>
      </c>
      <c r="W9" t="e">
        <f t="shared" si="1"/>
        <v>#VALUE!</v>
      </c>
      <c r="X9" t="e">
        <f>VLOOKUP(W9,科目!$A:$C,2,0)</f>
        <v>#VALUE!</v>
      </c>
      <c r="Y9" t="e">
        <f>VLOOKUP(W9,科目!$A:$C,3,0)</f>
        <v>#VALUE!</v>
      </c>
      <c r="Z9" t="e">
        <f t="shared" si="2"/>
        <v>#N/A</v>
      </c>
      <c r="AA9">
        <f t="shared" si="3"/>
        <v>0</v>
      </c>
      <c r="AB9">
        <f t="shared" si="4"/>
        <v>0</v>
      </c>
      <c r="AE9" t="e">
        <v>#N/A</v>
      </c>
      <c r="AF9" t="e">
        <f t="shared" si="5"/>
        <v>#VALUE!</v>
      </c>
      <c r="AG9">
        <f t="shared" si="6"/>
        <v>1000</v>
      </c>
      <c r="AH9" t="e">
        <f t="shared" si="7"/>
        <v>#VALUE!</v>
      </c>
      <c r="AI9" t="e">
        <v>#N/A</v>
      </c>
      <c r="AJ9" t="e">
        <f>VLOOKUP(W9,科目!$A:$D,4,0)</f>
        <v>#VALUE!</v>
      </c>
      <c r="AK9" t="e">
        <f t="shared" si="8"/>
        <v>#N/A</v>
      </c>
      <c r="AL9" t="e">
        <v>#N/A</v>
      </c>
      <c r="AM9" t="e">
        <f t="shared" si="9"/>
        <v>#N/A</v>
      </c>
      <c r="AN9" t="e">
        <v>#N/A</v>
      </c>
      <c r="AO9">
        <f t="shared" si="10"/>
        <v>0</v>
      </c>
      <c r="AP9" t="e">
        <f t="shared" si="11"/>
        <v>#VALUE!</v>
      </c>
      <c r="AQ9" t="e">
        <f t="shared" si="12"/>
        <v>#VALUE!</v>
      </c>
      <c r="AR9" t="e">
        <f t="shared" si="13"/>
        <v>#VALUE!</v>
      </c>
    </row>
    <row r="10" spans="1:44">
      <c r="A10" t="s">
        <v>8</v>
      </c>
      <c r="B10" s="1" t="s">
        <v>147</v>
      </c>
      <c r="C10" s="3" t="s">
        <v>8</v>
      </c>
      <c r="D10" t="s">
        <v>99</v>
      </c>
      <c r="E10">
        <v>1</v>
      </c>
      <c r="U10" t="e">
        <v>#N/A</v>
      </c>
      <c r="V10" t="str">
        <f t="shared" si="0"/>
        <v>其他应收款</v>
      </c>
      <c r="W10" t="e">
        <f t="shared" si="1"/>
        <v>#VALUE!</v>
      </c>
      <c r="X10" t="e">
        <f>VLOOKUP(W10,科目!$A:$C,2,0)</f>
        <v>#VALUE!</v>
      </c>
      <c r="Y10" t="e">
        <f>VLOOKUP(W10,科目!$A:$C,3,0)</f>
        <v>#VALUE!</v>
      </c>
      <c r="Z10" t="e">
        <f t="shared" si="2"/>
        <v>#N/A</v>
      </c>
      <c r="AA10">
        <f t="shared" si="3"/>
        <v>0</v>
      </c>
      <c r="AB10">
        <f t="shared" si="4"/>
        <v>0</v>
      </c>
      <c r="AE10" t="e"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v>#N/A</v>
      </c>
      <c r="AJ10" t="e">
        <f>VLOOKUP(W10,科目!$A:$D,4,0)</f>
        <v>#VALUE!</v>
      </c>
      <c r="AK10" t="e">
        <f t="shared" si="8"/>
        <v>#N/A</v>
      </c>
      <c r="AL10" t="e">
        <v>#N/A</v>
      </c>
      <c r="AM10" t="e">
        <f t="shared" si="9"/>
        <v>#N/A</v>
      </c>
      <c r="AN10" t="e">
        <v>#N/A</v>
      </c>
      <c r="AO10">
        <f t="shared" si="10"/>
        <v>0</v>
      </c>
      <c r="AP10" t="e">
        <f t="shared" si="11"/>
        <v>#VALUE!</v>
      </c>
      <c r="AQ10" t="e">
        <f t="shared" si="12"/>
        <v>#VALUE!</v>
      </c>
      <c r="AR10" t="e">
        <f t="shared" si="13"/>
        <v>#VALUE!</v>
      </c>
    </row>
    <row r="11" spans="1:44">
      <c r="A11" t="s">
        <v>9</v>
      </c>
      <c r="B11" s="1" t="s">
        <v>147</v>
      </c>
      <c r="C11" s="3" t="s">
        <v>9</v>
      </c>
      <c r="D11" t="s">
        <v>99</v>
      </c>
      <c r="E11">
        <v>1</v>
      </c>
      <c r="U11" t="e">
        <v>#N/A</v>
      </c>
      <c r="V11" t="str">
        <f t="shared" si="0"/>
        <v>其他应收款</v>
      </c>
      <c r="W11" t="e">
        <f t="shared" si="1"/>
        <v>#VALUE!</v>
      </c>
      <c r="X11" t="e">
        <f>VLOOKUP(W11,科目!$A:$C,2,0)</f>
        <v>#VALUE!</v>
      </c>
      <c r="Y11" t="e">
        <f>VLOOKUP(W11,科目!$A:$C,3,0)</f>
        <v>#VALUE!</v>
      </c>
      <c r="Z11" t="e">
        <f t="shared" si="2"/>
        <v>#N/A</v>
      </c>
      <c r="AA11">
        <f t="shared" si="3"/>
        <v>0</v>
      </c>
      <c r="AB11">
        <f t="shared" si="4"/>
        <v>0</v>
      </c>
      <c r="AE11" t="e"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v>#N/A</v>
      </c>
      <c r="AJ11" t="e">
        <f>VLOOKUP(W11,科目!$A:$D,4,0)</f>
        <v>#VALUE!</v>
      </c>
      <c r="AK11" t="e">
        <f t="shared" si="8"/>
        <v>#N/A</v>
      </c>
      <c r="AL11" t="e">
        <v>#N/A</v>
      </c>
      <c r="AM11" t="e">
        <f t="shared" si="9"/>
        <v>#N/A</v>
      </c>
      <c r="AN11" t="e">
        <v>#N/A</v>
      </c>
      <c r="AO11">
        <f t="shared" si="10"/>
        <v>0</v>
      </c>
      <c r="AP11" t="e">
        <f t="shared" si="11"/>
        <v>#VALUE!</v>
      </c>
      <c r="AQ11" t="e">
        <f t="shared" si="12"/>
        <v>#VALUE!</v>
      </c>
      <c r="AR11" t="e">
        <f t="shared" si="13"/>
        <v>#VALUE!</v>
      </c>
    </row>
    <row r="12" spans="1:44">
      <c r="A12" t="s">
        <v>10</v>
      </c>
      <c r="B12" t="s">
        <v>147</v>
      </c>
      <c r="C12" t="s">
        <v>10</v>
      </c>
      <c r="D12" t="s">
        <v>99</v>
      </c>
      <c r="E12">
        <v>1</v>
      </c>
      <c r="U12" t="e">
        <v>#N/A</v>
      </c>
      <c r="V12" t="str">
        <f t="shared" si="0"/>
        <v>其他应收款</v>
      </c>
      <c r="W12" t="e">
        <f t="shared" si="1"/>
        <v>#VALUE!</v>
      </c>
      <c r="X12" t="e">
        <f>VLOOKUP(W12,科目!$A:$C,2,0)</f>
        <v>#VALUE!</v>
      </c>
      <c r="Y12" t="e">
        <f>VLOOKUP(W12,科目!$A:$C,3,0)</f>
        <v>#VALUE!</v>
      </c>
      <c r="Z12" t="e">
        <f t="shared" si="2"/>
        <v>#N/A</v>
      </c>
      <c r="AA12">
        <f t="shared" si="3"/>
        <v>0</v>
      </c>
      <c r="AB12">
        <f t="shared" si="4"/>
        <v>0</v>
      </c>
      <c r="AE12" t="e">
        <v>#N/A</v>
      </c>
      <c r="AF12" t="e">
        <f t="shared" si="5"/>
        <v>#VALUE!</v>
      </c>
      <c r="AG12">
        <f t="shared" si="6"/>
        <v>1000</v>
      </c>
      <c r="AH12" t="e">
        <f t="shared" si="7"/>
        <v>#VALUE!</v>
      </c>
      <c r="AI12" t="e">
        <v>#N/A</v>
      </c>
      <c r="AJ12" t="e">
        <f>VLOOKUP(W12,科目!$A:$D,4,0)</f>
        <v>#VALUE!</v>
      </c>
      <c r="AK12" t="e">
        <f t="shared" si="8"/>
        <v>#N/A</v>
      </c>
      <c r="AL12" t="e">
        <v>#N/A</v>
      </c>
      <c r="AM12" t="e">
        <f t="shared" si="9"/>
        <v>#N/A</v>
      </c>
      <c r="AN12" t="e">
        <v>#N/A</v>
      </c>
      <c r="AO12">
        <f t="shared" si="10"/>
        <v>0</v>
      </c>
      <c r="AP12" t="e">
        <f t="shared" si="11"/>
        <v>#VALUE!</v>
      </c>
      <c r="AQ12" t="e">
        <f t="shared" si="12"/>
        <v>#VALUE!</v>
      </c>
      <c r="AR12" t="e">
        <f t="shared" si="13"/>
        <v>#VALUE!</v>
      </c>
    </row>
    <row r="13" spans="1:44">
      <c r="A13" s="1" t="s">
        <v>94</v>
      </c>
      <c r="B13" s="1" t="s">
        <v>147</v>
      </c>
      <c r="C13" s="1" t="s">
        <v>239</v>
      </c>
      <c r="D13" t="s">
        <v>99</v>
      </c>
      <c r="E13">
        <v>1</v>
      </c>
      <c r="U13" t="e">
        <v>#N/A</v>
      </c>
      <c r="V13" t="str">
        <f t="shared" si="0"/>
        <v>其他应收款</v>
      </c>
      <c r="W13" t="e">
        <f t="shared" si="1"/>
        <v>#VALUE!</v>
      </c>
      <c r="X13" t="e">
        <f>VLOOKUP(W13,科目!$A:$C,2,0)</f>
        <v>#VALUE!</v>
      </c>
      <c r="Y13" t="e">
        <f>VLOOKUP(W13,科目!$A:$C,3,0)</f>
        <v>#VALUE!</v>
      </c>
      <c r="Z13" t="e">
        <f t="shared" si="2"/>
        <v>#N/A</v>
      </c>
      <c r="AA13">
        <f t="shared" si="3"/>
        <v>0</v>
      </c>
      <c r="AB13">
        <f t="shared" si="4"/>
        <v>0</v>
      </c>
      <c r="AE13" t="e">
        <v>#N/A</v>
      </c>
      <c r="AF13" t="e">
        <f t="shared" si="5"/>
        <v>#VALUE!</v>
      </c>
      <c r="AG13">
        <f t="shared" si="6"/>
        <v>1000</v>
      </c>
      <c r="AH13" t="e">
        <f t="shared" si="7"/>
        <v>#VALUE!</v>
      </c>
      <c r="AI13" t="e">
        <v>#N/A</v>
      </c>
      <c r="AJ13" t="e">
        <f>VLOOKUP(W13,科目!$A:$D,4,0)</f>
        <v>#VALUE!</v>
      </c>
      <c r="AK13" t="e">
        <f t="shared" si="8"/>
        <v>#N/A</v>
      </c>
      <c r="AL13" t="e">
        <v>#N/A</v>
      </c>
      <c r="AM13" t="e">
        <f t="shared" si="9"/>
        <v>#N/A</v>
      </c>
      <c r="AN13" t="e">
        <v>#N/A</v>
      </c>
      <c r="AO13">
        <f t="shared" si="10"/>
        <v>0</v>
      </c>
      <c r="AP13" t="e">
        <f t="shared" si="11"/>
        <v>#VALUE!</v>
      </c>
      <c r="AQ13" t="e">
        <f t="shared" si="12"/>
        <v>#VALUE!</v>
      </c>
      <c r="AR13" t="e">
        <f t="shared" si="13"/>
        <v>#VALUE!</v>
      </c>
    </row>
    <row r="14" spans="1:44">
      <c r="A14" t="s">
        <v>11</v>
      </c>
      <c r="B14" t="s">
        <v>134</v>
      </c>
      <c r="C14" t="s">
        <v>77</v>
      </c>
      <c r="D14" t="s">
        <v>99</v>
      </c>
      <c r="E14">
        <v>1</v>
      </c>
      <c r="U14" t="e">
        <v>#N/A</v>
      </c>
      <c r="V14" t="str">
        <f t="shared" si="0"/>
        <v>存货</v>
      </c>
      <c r="W14" t="e">
        <f t="shared" si="1"/>
        <v>#VALUE!</v>
      </c>
      <c r="X14" t="e">
        <f>VLOOKUP(W14,科目!$A:$C,2,0)</f>
        <v>#VALUE!</v>
      </c>
      <c r="Y14" t="e">
        <f>VLOOKUP(W14,科目!$A:$C,3,0)</f>
        <v>#VALUE!</v>
      </c>
      <c r="Z14" t="e">
        <f t="shared" si="2"/>
        <v>#N/A</v>
      </c>
      <c r="AA14">
        <f t="shared" si="3"/>
        <v>0</v>
      </c>
      <c r="AB14">
        <f t="shared" si="4"/>
        <v>0</v>
      </c>
      <c r="AE14" t="e">
        <v>#N/A</v>
      </c>
      <c r="AF14" t="e">
        <f t="shared" si="5"/>
        <v>#VALUE!</v>
      </c>
      <c r="AG14">
        <f t="shared" si="6"/>
        <v>1000</v>
      </c>
      <c r="AH14" t="e">
        <f t="shared" si="7"/>
        <v>#VALUE!</v>
      </c>
      <c r="AI14" t="e">
        <v>#N/A</v>
      </c>
      <c r="AJ14" t="e">
        <f>VLOOKUP(W14,科目!$A:$D,4,0)</f>
        <v>#VALUE!</v>
      </c>
      <c r="AK14" t="e">
        <f t="shared" si="8"/>
        <v>#N/A</v>
      </c>
      <c r="AL14" t="e">
        <v>#N/A</v>
      </c>
      <c r="AM14" t="e">
        <f t="shared" si="9"/>
        <v>#N/A</v>
      </c>
      <c r="AN14" t="e">
        <v>#N/A</v>
      </c>
      <c r="AO14">
        <f t="shared" si="10"/>
        <v>0</v>
      </c>
      <c r="AP14" t="e">
        <f t="shared" si="11"/>
        <v>#VALUE!</v>
      </c>
      <c r="AQ14" t="e">
        <f t="shared" si="12"/>
        <v>#VALUE!</v>
      </c>
      <c r="AR14" t="e">
        <f t="shared" si="13"/>
        <v>#VALUE!</v>
      </c>
    </row>
    <row r="15" spans="1:44">
      <c r="A15" t="s">
        <v>12</v>
      </c>
      <c r="B15" t="s">
        <v>134</v>
      </c>
      <c r="C15" t="s">
        <v>77</v>
      </c>
      <c r="D15" t="s">
        <v>99</v>
      </c>
      <c r="E15">
        <v>1</v>
      </c>
      <c r="U15" t="e">
        <v>#N/A</v>
      </c>
      <c r="V15" t="str">
        <f t="shared" si="0"/>
        <v>存货</v>
      </c>
      <c r="W15" t="e">
        <f t="shared" si="1"/>
        <v>#VALUE!</v>
      </c>
      <c r="X15" t="e">
        <f>VLOOKUP(W15,科目!$A:$C,2,0)</f>
        <v>#VALUE!</v>
      </c>
      <c r="Y15" t="e">
        <f>VLOOKUP(W15,科目!$A:$C,3,0)</f>
        <v>#VALUE!</v>
      </c>
      <c r="Z15" t="e">
        <f t="shared" si="2"/>
        <v>#N/A</v>
      </c>
      <c r="AA15">
        <f t="shared" si="3"/>
        <v>0</v>
      </c>
      <c r="AB15">
        <f t="shared" si="4"/>
        <v>0</v>
      </c>
      <c r="AE15" t="e">
        <v>#N/A</v>
      </c>
      <c r="AF15" t="e">
        <f t="shared" si="5"/>
        <v>#VALUE!</v>
      </c>
      <c r="AG15">
        <f t="shared" si="6"/>
        <v>1000</v>
      </c>
      <c r="AH15" t="e">
        <f t="shared" si="7"/>
        <v>#VALUE!</v>
      </c>
      <c r="AI15" t="e">
        <v>#N/A</v>
      </c>
      <c r="AJ15" t="e">
        <f>VLOOKUP(W15,科目!$A:$D,4,0)</f>
        <v>#VALUE!</v>
      </c>
      <c r="AK15" t="e">
        <f t="shared" si="8"/>
        <v>#N/A</v>
      </c>
      <c r="AL15" t="e">
        <v>#N/A</v>
      </c>
      <c r="AM15" t="e">
        <f t="shared" si="9"/>
        <v>#N/A</v>
      </c>
      <c r="AN15" t="e">
        <v>#N/A</v>
      </c>
      <c r="AO15">
        <f t="shared" si="10"/>
        <v>0</v>
      </c>
      <c r="AP15" t="e">
        <f t="shared" si="11"/>
        <v>#VALUE!</v>
      </c>
      <c r="AQ15" t="e">
        <f t="shared" si="12"/>
        <v>#VALUE!</v>
      </c>
      <c r="AR15" t="e">
        <f t="shared" si="13"/>
        <v>#VALUE!</v>
      </c>
    </row>
    <row r="16" spans="1:44">
      <c r="A16" t="s">
        <v>13</v>
      </c>
      <c r="B16" t="s">
        <v>134</v>
      </c>
      <c r="C16" t="s">
        <v>77</v>
      </c>
      <c r="D16" t="s">
        <v>99</v>
      </c>
      <c r="E16">
        <v>1</v>
      </c>
      <c r="U16" t="e">
        <v>#N/A</v>
      </c>
      <c r="V16" t="str">
        <f t="shared" si="0"/>
        <v>存货</v>
      </c>
      <c r="W16" t="e">
        <f t="shared" si="1"/>
        <v>#VALUE!</v>
      </c>
      <c r="X16" t="e">
        <f>VLOOKUP(W16,科目!$A:$C,2,0)</f>
        <v>#VALUE!</v>
      </c>
      <c r="Y16" t="e">
        <f>VLOOKUP(W16,科目!$A:$C,3,0)</f>
        <v>#VALUE!</v>
      </c>
      <c r="Z16" t="e">
        <f t="shared" si="2"/>
        <v>#N/A</v>
      </c>
      <c r="AA16">
        <f t="shared" si="3"/>
        <v>0</v>
      </c>
      <c r="AB16">
        <f t="shared" si="4"/>
        <v>0</v>
      </c>
      <c r="AE16" t="e"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v>#N/A</v>
      </c>
      <c r="AJ16" t="e">
        <f>VLOOKUP(W16,科目!$A:$D,4,0)</f>
        <v>#VALUE!</v>
      </c>
      <c r="AK16" t="e">
        <f t="shared" si="8"/>
        <v>#N/A</v>
      </c>
      <c r="AL16" t="e">
        <v>#N/A</v>
      </c>
      <c r="AM16" t="e">
        <f t="shared" si="9"/>
        <v>#N/A</v>
      </c>
      <c r="AN16" t="e">
        <v>#N/A</v>
      </c>
      <c r="AO16">
        <f t="shared" si="10"/>
        <v>0</v>
      </c>
      <c r="AP16" t="e">
        <f t="shared" si="11"/>
        <v>#VALUE!</v>
      </c>
      <c r="AQ16" t="e">
        <f t="shared" si="12"/>
        <v>#VALUE!</v>
      </c>
      <c r="AR16" t="e">
        <f t="shared" si="13"/>
        <v>#VALUE!</v>
      </c>
    </row>
    <row r="17" spans="1:44">
      <c r="A17" t="s">
        <v>128</v>
      </c>
      <c r="B17" t="s">
        <v>134</v>
      </c>
      <c r="C17" t="s">
        <v>77</v>
      </c>
      <c r="D17" t="s">
        <v>99</v>
      </c>
      <c r="E17">
        <v>1</v>
      </c>
    </row>
    <row r="18" spans="1:44">
      <c r="A18" t="s">
        <v>14</v>
      </c>
      <c r="B18" t="s">
        <v>134</v>
      </c>
      <c r="C18" t="s">
        <v>77</v>
      </c>
      <c r="D18" t="s">
        <v>99</v>
      </c>
      <c r="E18">
        <v>1</v>
      </c>
      <c r="U18" t="e">
        <v>#N/A</v>
      </c>
      <c r="V18" t="str">
        <f t="shared" si="0"/>
        <v>存货</v>
      </c>
      <c r="W18" t="e">
        <f t="shared" si="1"/>
        <v>#VALUE!</v>
      </c>
      <c r="X18" t="e">
        <f>VLOOKUP(W18,科目!$A:$C,2,0)</f>
        <v>#VALUE!</v>
      </c>
      <c r="Y18" t="e">
        <f>VLOOKUP(W18,科目!$A:$C,3,0)</f>
        <v>#VALUE!</v>
      </c>
      <c r="Z18" t="e">
        <f t="shared" si="2"/>
        <v>#N/A</v>
      </c>
      <c r="AA18">
        <f t="shared" si="3"/>
        <v>0</v>
      </c>
      <c r="AB18">
        <f t="shared" si="4"/>
        <v>0</v>
      </c>
      <c r="AE18" t="e"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v>#N/A</v>
      </c>
      <c r="AJ18" t="e">
        <f>VLOOKUP(W18,科目!$A:$D,4,0)</f>
        <v>#VALUE!</v>
      </c>
      <c r="AK18" t="e">
        <f t="shared" si="8"/>
        <v>#N/A</v>
      </c>
      <c r="AL18" t="e">
        <v>#N/A</v>
      </c>
      <c r="AM18" t="e">
        <f t="shared" si="9"/>
        <v>#N/A</v>
      </c>
      <c r="AN18" t="e">
        <v>#N/A</v>
      </c>
      <c r="AO18">
        <f t="shared" si="10"/>
        <v>0</v>
      </c>
      <c r="AP18" t="e">
        <f t="shared" si="11"/>
        <v>#VALUE!</v>
      </c>
      <c r="AQ18" t="e">
        <f t="shared" si="12"/>
        <v>#VALUE!</v>
      </c>
      <c r="AR18" t="e">
        <f t="shared" si="13"/>
        <v>#VALUE!</v>
      </c>
    </row>
    <row r="19" spans="1:44">
      <c r="A19" t="s">
        <v>15</v>
      </c>
      <c r="B19" t="s">
        <v>134</v>
      </c>
      <c r="C19" t="s">
        <v>77</v>
      </c>
      <c r="D19" t="s">
        <v>99</v>
      </c>
      <c r="E19">
        <v>1</v>
      </c>
      <c r="U19" t="e">
        <v>#N/A</v>
      </c>
      <c r="V19" t="str">
        <f t="shared" si="0"/>
        <v>存货</v>
      </c>
      <c r="W19" t="e">
        <f t="shared" si="1"/>
        <v>#VALUE!</v>
      </c>
      <c r="X19" t="e">
        <f>VLOOKUP(W19,科目!$A:$C,2,0)</f>
        <v>#VALUE!</v>
      </c>
      <c r="Y19" t="e">
        <f>VLOOKUP(W19,科目!$A:$C,3,0)</f>
        <v>#VALUE!</v>
      </c>
      <c r="Z19" t="e">
        <f t="shared" si="2"/>
        <v>#N/A</v>
      </c>
      <c r="AA19">
        <f t="shared" si="3"/>
        <v>0</v>
      </c>
      <c r="AB19">
        <f t="shared" si="4"/>
        <v>0</v>
      </c>
      <c r="AE19" t="e"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v>#N/A</v>
      </c>
      <c r="AJ19" t="e">
        <f>VLOOKUP(W19,科目!$A:$D,4,0)</f>
        <v>#VALUE!</v>
      </c>
      <c r="AK19" t="e">
        <f t="shared" si="8"/>
        <v>#N/A</v>
      </c>
      <c r="AL19" t="e">
        <v>#N/A</v>
      </c>
      <c r="AM19" t="e">
        <f t="shared" si="9"/>
        <v>#N/A</v>
      </c>
      <c r="AN19" t="e">
        <v>#N/A</v>
      </c>
      <c r="AO19">
        <f t="shared" si="10"/>
        <v>0</v>
      </c>
      <c r="AP19" t="e">
        <f t="shared" si="11"/>
        <v>#VALUE!</v>
      </c>
      <c r="AQ19" t="e">
        <f t="shared" si="12"/>
        <v>#VALUE!</v>
      </c>
      <c r="AR19" t="e">
        <f t="shared" si="13"/>
        <v>#VALUE!</v>
      </c>
    </row>
    <row r="20" spans="1:44">
      <c r="A20" t="s">
        <v>16</v>
      </c>
      <c r="B20" t="s">
        <v>134</v>
      </c>
      <c r="C20" t="s">
        <v>77</v>
      </c>
      <c r="D20" t="s">
        <v>99</v>
      </c>
      <c r="E20">
        <v>1</v>
      </c>
      <c r="U20" t="e">
        <v>#N/A</v>
      </c>
      <c r="V20" t="str">
        <f t="shared" si="0"/>
        <v>存货</v>
      </c>
      <c r="W20" t="e">
        <f t="shared" si="1"/>
        <v>#VALUE!</v>
      </c>
      <c r="X20" t="e">
        <f>VLOOKUP(W20,科目!$A:$C,2,0)</f>
        <v>#VALUE!</v>
      </c>
      <c r="Y20" t="e">
        <f>VLOOKUP(W20,科目!$A:$C,3,0)</f>
        <v>#VALUE!</v>
      </c>
      <c r="Z20" t="e">
        <f t="shared" si="2"/>
        <v>#N/A</v>
      </c>
      <c r="AA20">
        <f t="shared" si="3"/>
        <v>0</v>
      </c>
      <c r="AB20">
        <f t="shared" si="4"/>
        <v>0</v>
      </c>
      <c r="AE20" t="e"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v>#N/A</v>
      </c>
      <c r="AJ20" t="e">
        <f>VLOOKUP(W20,科目!$A:$D,4,0)</f>
        <v>#VALUE!</v>
      </c>
      <c r="AK20" t="e">
        <f t="shared" si="8"/>
        <v>#N/A</v>
      </c>
      <c r="AL20" t="e">
        <v>#N/A</v>
      </c>
      <c r="AM20" t="e">
        <f t="shared" si="9"/>
        <v>#N/A</v>
      </c>
      <c r="AN20" t="e">
        <v>#N/A</v>
      </c>
      <c r="AO20">
        <f t="shared" si="10"/>
        <v>0</v>
      </c>
      <c r="AP20" t="e">
        <f t="shared" si="11"/>
        <v>#VALUE!</v>
      </c>
      <c r="AQ20" t="e">
        <f t="shared" si="12"/>
        <v>#VALUE!</v>
      </c>
      <c r="AR20" t="e">
        <f t="shared" si="13"/>
        <v>#VALUE!</v>
      </c>
    </row>
    <row r="21" spans="1:44">
      <c r="A21" t="s">
        <v>17</v>
      </c>
      <c r="B21" t="s">
        <v>134</v>
      </c>
      <c r="C21" t="s">
        <v>77</v>
      </c>
      <c r="D21" t="s">
        <v>99</v>
      </c>
      <c r="E21">
        <v>1</v>
      </c>
      <c r="U21" t="e">
        <v>#N/A</v>
      </c>
      <c r="V21" t="str">
        <f t="shared" si="0"/>
        <v>存货</v>
      </c>
      <c r="W21" t="e">
        <f t="shared" si="1"/>
        <v>#VALUE!</v>
      </c>
      <c r="X21" t="e">
        <f>VLOOKUP(W21,科目!$A:$C,2,0)</f>
        <v>#VALUE!</v>
      </c>
      <c r="Y21" t="e">
        <f>VLOOKUP(W21,科目!$A:$C,3,0)</f>
        <v>#VALUE!</v>
      </c>
      <c r="Z21" t="e">
        <f t="shared" si="2"/>
        <v>#N/A</v>
      </c>
      <c r="AA21">
        <f t="shared" si="3"/>
        <v>0</v>
      </c>
      <c r="AB21">
        <f t="shared" si="4"/>
        <v>0</v>
      </c>
      <c r="AE21" t="e"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v>#N/A</v>
      </c>
      <c r="AJ21" t="e">
        <f>VLOOKUP(W21,科目!$A:$D,4,0)</f>
        <v>#VALUE!</v>
      </c>
      <c r="AK21" t="e">
        <f t="shared" si="8"/>
        <v>#N/A</v>
      </c>
      <c r="AL21" t="e">
        <v>#N/A</v>
      </c>
      <c r="AM21" t="e">
        <f t="shared" si="9"/>
        <v>#N/A</v>
      </c>
      <c r="AN21" t="e">
        <v>#N/A</v>
      </c>
      <c r="AO21">
        <f t="shared" si="10"/>
        <v>0</v>
      </c>
      <c r="AP21" t="e">
        <f t="shared" si="11"/>
        <v>#VALUE!</v>
      </c>
      <c r="AQ21" t="e">
        <f t="shared" si="12"/>
        <v>#VALUE!</v>
      </c>
      <c r="AR21" t="e">
        <f t="shared" si="13"/>
        <v>#VALUE!</v>
      </c>
    </row>
    <row r="22" spans="1:44">
      <c r="A22" t="s">
        <v>18</v>
      </c>
      <c r="B22" t="s">
        <v>134</v>
      </c>
      <c r="C22" t="s">
        <v>77</v>
      </c>
      <c r="D22" t="s">
        <v>99</v>
      </c>
      <c r="E22">
        <v>1</v>
      </c>
      <c r="U22" t="e">
        <v>#N/A</v>
      </c>
      <c r="V22" t="str">
        <f t="shared" si="0"/>
        <v>存货</v>
      </c>
      <c r="W22" t="e">
        <f t="shared" si="1"/>
        <v>#VALUE!</v>
      </c>
      <c r="X22" t="e">
        <f>VLOOKUP(W22,科目!$A:$C,2,0)</f>
        <v>#VALUE!</v>
      </c>
      <c r="Y22" t="e">
        <f>VLOOKUP(W22,科目!$A:$C,3,0)</f>
        <v>#VALUE!</v>
      </c>
      <c r="Z22" t="e">
        <f t="shared" si="2"/>
        <v>#N/A</v>
      </c>
      <c r="AA22">
        <f t="shared" si="3"/>
        <v>0</v>
      </c>
      <c r="AB22">
        <f t="shared" si="4"/>
        <v>0</v>
      </c>
      <c r="AE22" t="e"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v>#N/A</v>
      </c>
      <c r="AJ22" t="e">
        <f>VLOOKUP(W22,科目!$A:$D,4,0)</f>
        <v>#VALUE!</v>
      </c>
      <c r="AK22" t="e">
        <f t="shared" si="8"/>
        <v>#N/A</v>
      </c>
      <c r="AL22" t="e">
        <v>#N/A</v>
      </c>
      <c r="AM22" t="e">
        <f t="shared" si="9"/>
        <v>#N/A</v>
      </c>
      <c r="AN22" t="e">
        <v>#N/A</v>
      </c>
      <c r="AO22">
        <f t="shared" si="10"/>
        <v>0</v>
      </c>
      <c r="AP22" t="e">
        <f t="shared" si="11"/>
        <v>#VALUE!</v>
      </c>
      <c r="AQ22" t="e">
        <f t="shared" si="12"/>
        <v>#VALUE!</v>
      </c>
      <c r="AR22" t="e">
        <f t="shared" si="13"/>
        <v>#VALUE!</v>
      </c>
    </row>
    <row r="23" spans="1:44">
      <c r="A23" t="s">
        <v>19</v>
      </c>
      <c r="B23" t="s">
        <v>134</v>
      </c>
      <c r="C23" t="s">
        <v>77</v>
      </c>
      <c r="D23" t="s">
        <v>99</v>
      </c>
      <c r="E23">
        <v>1</v>
      </c>
      <c r="U23" t="e">
        <v>#N/A</v>
      </c>
      <c r="V23" t="str">
        <f t="shared" si="0"/>
        <v>存货</v>
      </c>
      <c r="W23" t="e">
        <f t="shared" si="1"/>
        <v>#VALUE!</v>
      </c>
      <c r="X23" t="e">
        <f>VLOOKUP(W23,科目!$A:$C,2,0)</f>
        <v>#VALUE!</v>
      </c>
      <c r="Y23" t="e">
        <f>VLOOKUP(W23,科目!$A:$C,3,0)</f>
        <v>#VALUE!</v>
      </c>
      <c r="Z23" t="e">
        <f t="shared" si="2"/>
        <v>#N/A</v>
      </c>
      <c r="AA23">
        <f t="shared" si="3"/>
        <v>0</v>
      </c>
      <c r="AB23">
        <f t="shared" si="4"/>
        <v>0</v>
      </c>
      <c r="AE23" t="e">
        <v>#N/A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  <c r="AI23" t="e">
        <v>#N/A</v>
      </c>
      <c r="AJ23" t="e">
        <f>VLOOKUP(W23,科目!$A:$D,4,0)</f>
        <v>#VALUE!</v>
      </c>
      <c r="AK23" t="e">
        <f t="shared" si="8"/>
        <v>#N/A</v>
      </c>
      <c r="AL23" t="e">
        <v>#N/A</v>
      </c>
      <c r="AM23" t="e">
        <f t="shared" si="9"/>
        <v>#N/A</v>
      </c>
      <c r="AN23" t="e">
        <v>#N/A</v>
      </c>
      <c r="AO23">
        <f t="shared" si="10"/>
        <v>0</v>
      </c>
      <c r="AP23" t="e">
        <f t="shared" si="11"/>
        <v>#VALUE!</v>
      </c>
      <c r="AQ23" t="e">
        <f t="shared" si="12"/>
        <v>#VALUE!</v>
      </c>
      <c r="AR23" t="e">
        <f t="shared" si="13"/>
        <v>#VALUE!</v>
      </c>
    </row>
    <row r="24" spans="1:44">
      <c r="A24" t="s">
        <v>235</v>
      </c>
      <c r="B24" t="s">
        <v>134</v>
      </c>
      <c r="C24" t="s">
        <v>77</v>
      </c>
      <c r="D24" t="s">
        <v>99</v>
      </c>
      <c r="E24">
        <v>1</v>
      </c>
    </row>
    <row r="25" spans="1:44">
      <c r="A25" t="s">
        <v>20</v>
      </c>
      <c r="B25" t="s">
        <v>134</v>
      </c>
      <c r="C25" s="1" t="s">
        <v>80</v>
      </c>
      <c r="D25" t="s">
        <v>99</v>
      </c>
      <c r="E25">
        <v>1</v>
      </c>
      <c r="U25" t="e">
        <v>#N/A</v>
      </c>
      <c r="V25" t="str">
        <f t="shared" si="0"/>
        <v>存货</v>
      </c>
      <c r="W25" t="e">
        <f t="shared" si="1"/>
        <v>#VALUE!</v>
      </c>
      <c r="X25" t="e">
        <f>VLOOKUP(W25,科目!$A:$C,2,0)</f>
        <v>#VALUE!</v>
      </c>
      <c r="Y25" t="e">
        <f>VLOOKUP(W25,科目!$A:$C,3,0)</f>
        <v>#VALUE!</v>
      </c>
      <c r="Z25" t="e">
        <f t="shared" si="2"/>
        <v>#N/A</v>
      </c>
      <c r="AA25">
        <f t="shared" si="3"/>
        <v>0</v>
      </c>
      <c r="AB25">
        <f t="shared" si="4"/>
        <v>0</v>
      </c>
      <c r="AE25" t="e">
        <v>#N/A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  <c r="AI25" t="e">
        <v>#N/A</v>
      </c>
      <c r="AJ25" t="e">
        <f>VLOOKUP(W25,科目!$A:$D,4,0)</f>
        <v>#VALUE!</v>
      </c>
      <c r="AK25" t="e">
        <f t="shared" si="8"/>
        <v>#N/A</v>
      </c>
      <c r="AL25" t="e">
        <v>#N/A</v>
      </c>
      <c r="AM25" t="e">
        <f t="shared" si="9"/>
        <v>#N/A</v>
      </c>
      <c r="AN25" t="e">
        <v>#N/A</v>
      </c>
      <c r="AO25">
        <f t="shared" si="10"/>
        <v>0</v>
      </c>
      <c r="AP25" t="e">
        <f t="shared" si="11"/>
        <v>#VALUE!</v>
      </c>
      <c r="AQ25" t="e">
        <f t="shared" si="12"/>
        <v>#VALUE!</v>
      </c>
      <c r="AR25" t="e">
        <f t="shared" si="13"/>
        <v>#VALUE!</v>
      </c>
    </row>
    <row r="26" spans="1:44">
      <c r="A26" t="s">
        <v>21</v>
      </c>
      <c r="B26" t="s">
        <v>21</v>
      </c>
      <c r="C26" t="s">
        <v>21</v>
      </c>
      <c r="D26" t="s">
        <v>99</v>
      </c>
      <c r="E26">
        <v>1</v>
      </c>
      <c r="U26" t="e">
        <v>#N/A</v>
      </c>
      <c r="V26" t="str">
        <f t="shared" si="0"/>
        <v>持有至到期投资</v>
      </c>
      <c r="W26" t="e">
        <f t="shared" si="1"/>
        <v>#VALUE!</v>
      </c>
      <c r="X26" t="e">
        <f>VLOOKUP(W26,科目!$A:$C,2,0)</f>
        <v>#VALUE!</v>
      </c>
      <c r="Y26" t="e">
        <f>VLOOKUP(W26,科目!$A:$C,3,0)</f>
        <v>#VALUE!</v>
      </c>
      <c r="Z26" t="e">
        <f t="shared" si="2"/>
        <v>#N/A</v>
      </c>
      <c r="AA26">
        <f t="shared" si="3"/>
        <v>0</v>
      </c>
      <c r="AB26">
        <f t="shared" si="4"/>
        <v>0</v>
      </c>
      <c r="AE26" t="e">
        <v>#N/A</v>
      </c>
      <c r="AF26" t="e">
        <f t="shared" si="5"/>
        <v>#VALUE!</v>
      </c>
      <c r="AG26">
        <f t="shared" si="6"/>
        <v>1000</v>
      </c>
      <c r="AH26" t="e">
        <f t="shared" si="7"/>
        <v>#VALUE!</v>
      </c>
      <c r="AI26" t="e">
        <v>#N/A</v>
      </c>
      <c r="AJ26" t="e">
        <f>VLOOKUP(W26,科目!$A:$D,4,0)</f>
        <v>#VALUE!</v>
      </c>
      <c r="AK26" t="e">
        <f t="shared" si="8"/>
        <v>#N/A</v>
      </c>
      <c r="AL26" t="e">
        <v>#N/A</v>
      </c>
      <c r="AM26" t="e">
        <f t="shared" si="9"/>
        <v>#N/A</v>
      </c>
      <c r="AN26" t="e">
        <v>#N/A</v>
      </c>
      <c r="AO26">
        <f t="shared" si="10"/>
        <v>0</v>
      </c>
      <c r="AP26" t="e">
        <f t="shared" si="11"/>
        <v>#VALUE!</v>
      </c>
      <c r="AQ26" t="e">
        <f t="shared" si="12"/>
        <v>#VALUE!</v>
      </c>
      <c r="AR26" t="e">
        <f t="shared" si="13"/>
        <v>#VALUE!</v>
      </c>
    </row>
    <row r="27" spans="1:44">
      <c r="A27" t="s">
        <v>22</v>
      </c>
      <c r="B27" t="s">
        <v>21</v>
      </c>
      <c r="C27" t="s">
        <v>21</v>
      </c>
      <c r="D27" t="s">
        <v>99</v>
      </c>
      <c r="E27">
        <v>1</v>
      </c>
      <c r="U27" t="e">
        <v>#N/A</v>
      </c>
      <c r="V27" t="str">
        <f t="shared" si="0"/>
        <v>持有至到期投资</v>
      </c>
      <c r="W27" t="e">
        <f t="shared" si="1"/>
        <v>#VALUE!</v>
      </c>
      <c r="X27" t="e">
        <f>VLOOKUP(W27,科目!$A:$C,2,0)</f>
        <v>#VALUE!</v>
      </c>
      <c r="Y27" t="e">
        <f>VLOOKUP(W27,科目!$A:$C,3,0)</f>
        <v>#VALUE!</v>
      </c>
      <c r="Z27" t="e">
        <f t="shared" si="2"/>
        <v>#N/A</v>
      </c>
      <c r="AA27">
        <f t="shared" si="3"/>
        <v>0</v>
      </c>
      <c r="AB27">
        <f t="shared" si="4"/>
        <v>0</v>
      </c>
      <c r="AE27" t="e">
        <v>#N/A</v>
      </c>
      <c r="AF27" t="e">
        <f t="shared" si="5"/>
        <v>#VALUE!</v>
      </c>
      <c r="AG27">
        <f t="shared" si="6"/>
        <v>1000</v>
      </c>
      <c r="AH27" t="e">
        <f t="shared" si="7"/>
        <v>#VALUE!</v>
      </c>
      <c r="AI27" t="e">
        <v>#N/A</v>
      </c>
      <c r="AJ27" t="e">
        <f>VLOOKUP(W27,科目!$A:$D,4,0)</f>
        <v>#VALUE!</v>
      </c>
      <c r="AK27" t="e">
        <f t="shared" si="8"/>
        <v>#N/A</v>
      </c>
      <c r="AL27" t="e">
        <v>#N/A</v>
      </c>
      <c r="AM27" t="e">
        <f t="shared" si="9"/>
        <v>#N/A</v>
      </c>
      <c r="AN27" t="e">
        <v>#N/A</v>
      </c>
      <c r="AO27">
        <f t="shared" si="10"/>
        <v>0</v>
      </c>
      <c r="AP27" t="e">
        <f t="shared" si="11"/>
        <v>#VALUE!</v>
      </c>
      <c r="AQ27" t="e">
        <f t="shared" si="12"/>
        <v>#VALUE!</v>
      </c>
      <c r="AR27" t="e">
        <f t="shared" si="13"/>
        <v>#VALUE!</v>
      </c>
    </row>
    <row r="28" spans="1:44">
      <c r="A28" t="s">
        <v>23</v>
      </c>
      <c r="B28" s="1" t="s">
        <v>144</v>
      </c>
      <c r="C28" s="1" t="s">
        <v>125</v>
      </c>
      <c r="D28" t="s">
        <v>99</v>
      </c>
      <c r="E28">
        <v>1</v>
      </c>
      <c r="U28" t="e">
        <v>#N/A</v>
      </c>
      <c r="V28" t="str">
        <f t="shared" si="0"/>
        <v>其他权益工具投资</v>
      </c>
      <c r="W28" t="e">
        <f t="shared" si="1"/>
        <v>#VALUE!</v>
      </c>
      <c r="X28" t="e">
        <f>VLOOKUP(W28,科目!$A:$C,2,0)</f>
        <v>#VALUE!</v>
      </c>
      <c r="Y28" t="e">
        <f>VLOOKUP(W28,科目!$A:$C,3,0)</f>
        <v>#VALUE!</v>
      </c>
      <c r="Z28" t="e">
        <f t="shared" si="2"/>
        <v>#N/A</v>
      </c>
      <c r="AA28">
        <f t="shared" si="3"/>
        <v>0</v>
      </c>
      <c r="AB28">
        <f t="shared" si="4"/>
        <v>0</v>
      </c>
      <c r="AE28" t="e">
        <v>#N/A</v>
      </c>
      <c r="AF28" t="e">
        <f t="shared" si="5"/>
        <v>#VALUE!</v>
      </c>
      <c r="AG28">
        <f t="shared" si="6"/>
        <v>1000</v>
      </c>
      <c r="AH28" t="e">
        <f t="shared" si="7"/>
        <v>#VALUE!</v>
      </c>
      <c r="AI28" t="e">
        <v>#N/A</v>
      </c>
      <c r="AJ28" t="e">
        <f>VLOOKUP(W28,科目!$A:$D,4,0)</f>
        <v>#VALUE!</v>
      </c>
      <c r="AK28" t="e">
        <f t="shared" si="8"/>
        <v>#N/A</v>
      </c>
      <c r="AL28" t="e">
        <v>#N/A</v>
      </c>
      <c r="AM28" t="e">
        <f t="shared" si="9"/>
        <v>#N/A</v>
      </c>
      <c r="AN28" t="e">
        <v>#N/A</v>
      </c>
      <c r="AO28">
        <f t="shared" si="10"/>
        <v>0</v>
      </c>
      <c r="AP28" t="e">
        <f t="shared" si="11"/>
        <v>#VALUE!</v>
      </c>
      <c r="AQ28" t="e">
        <f t="shared" si="12"/>
        <v>#VALUE!</v>
      </c>
      <c r="AR28" t="e">
        <f t="shared" si="13"/>
        <v>#VALUE!</v>
      </c>
    </row>
    <row r="29" spans="1:44">
      <c r="A29" t="s">
        <v>24</v>
      </c>
      <c r="B29" t="s">
        <v>172</v>
      </c>
      <c r="C29" t="s">
        <v>24</v>
      </c>
      <c r="D29" t="s">
        <v>244</v>
      </c>
      <c r="E29">
        <v>1</v>
      </c>
      <c r="U29" t="e">
        <v>#N/A</v>
      </c>
      <c r="V29" t="str">
        <f t="shared" si="0"/>
        <v>长期股权投资</v>
      </c>
      <c r="W29" t="e">
        <f t="shared" si="1"/>
        <v>#VALUE!</v>
      </c>
      <c r="X29" t="e">
        <f>VLOOKUP(W29,科目!$A:$C,2,0)</f>
        <v>#VALUE!</v>
      </c>
      <c r="Y29" t="e">
        <f>VLOOKUP(W29,科目!$A:$C,3,0)</f>
        <v>#VALUE!</v>
      </c>
      <c r="Z29" t="e">
        <f t="shared" si="2"/>
        <v>#N/A</v>
      </c>
      <c r="AA29">
        <f t="shared" si="3"/>
        <v>0</v>
      </c>
      <c r="AB29">
        <f t="shared" si="4"/>
        <v>0</v>
      </c>
      <c r="AE29" t="e">
        <v>#N/A</v>
      </c>
      <c r="AF29" t="e">
        <f t="shared" si="5"/>
        <v>#VALUE!</v>
      </c>
      <c r="AG29">
        <f t="shared" si="6"/>
        <v>1000</v>
      </c>
      <c r="AH29" t="e">
        <f t="shared" si="7"/>
        <v>#VALUE!</v>
      </c>
      <c r="AI29" t="e">
        <v>#N/A</v>
      </c>
      <c r="AJ29" t="e">
        <f>VLOOKUP(W29,科目!$A:$D,4,0)</f>
        <v>#VALUE!</v>
      </c>
      <c r="AK29" t="e">
        <f t="shared" si="8"/>
        <v>#N/A</v>
      </c>
      <c r="AL29" t="e">
        <v>#N/A</v>
      </c>
      <c r="AM29" t="e">
        <f t="shared" si="9"/>
        <v>#N/A</v>
      </c>
      <c r="AN29" t="e">
        <v>#N/A</v>
      </c>
      <c r="AO29">
        <f t="shared" si="10"/>
        <v>0</v>
      </c>
      <c r="AP29" t="e">
        <f t="shared" si="11"/>
        <v>#VALUE!</v>
      </c>
      <c r="AQ29" t="e">
        <f t="shared" si="12"/>
        <v>#VALUE!</v>
      </c>
      <c r="AR29" t="e">
        <f t="shared" si="13"/>
        <v>#VALUE!</v>
      </c>
    </row>
    <row r="30" spans="1:44">
      <c r="A30" t="s">
        <v>25</v>
      </c>
      <c r="B30" t="s">
        <v>172</v>
      </c>
      <c r="C30" t="s">
        <v>24</v>
      </c>
      <c r="D30" t="s">
        <v>99</v>
      </c>
      <c r="E30">
        <v>1</v>
      </c>
      <c r="U30" t="e">
        <v>#N/A</v>
      </c>
      <c r="V30" t="str">
        <f t="shared" si="0"/>
        <v>长期股权投资</v>
      </c>
      <c r="W30" t="e">
        <f t="shared" si="1"/>
        <v>#VALUE!</v>
      </c>
      <c r="X30" t="e">
        <f>VLOOKUP(W30,科目!$A:$C,2,0)</f>
        <v>#VALUE!</v>
      </c>
      <c r="Y30" t="e">
        <f>VLOOKUP(W30,科目!$A:$C,3,0)</f>
        <v>#VALUE!</v>
      </c>
      <c r="Z30" t="e">
        <f t="shared" si="2"/>
        <v>#N/A</v>
      </c>
      <c r="AA30">
        <f t="shared" si="3"/>
        <v>0</v>
      </c>
      <c r="AB30">
        <f t="shared" si="4"/>
        <v>0</v>
      </c>
      <c r="AE30" t="e">
        <v>#N/A</v>
      </c>
      <c r="AF30" t="e">
        <f t="shared" si="5"/>
        <v>#VALUE!</v>
      </c>
      <c r="AG30">
        <f t="shared" si="6"/>
        <v>1000</v>
      </c>
      <c r="AH30" t="e">
        <f t="shared" si="7"/>
        <v>#VALUE!</v>
      </c>
      <c r="AI30" t="e">
        <v>#N/A</v>
      </c>
      <c r="AJ30" t="e">
        <f>VLOOKUP(W30,科目!$A:$D,4,0)</f>
        <v>#VALUE!</v>
      </c>
      <c r="AK30" t="e">
        <f t="shared" si="8"/>
        <v>#N/A</v>
      </c>
      <c r="AL30" t="e">
        <v>#N/A</v>
      </c>
      <c r="AM30" t="e">
        <f t="shared" si="9"/>
        <v>#N/A</v>
      </c>
      <c r="AN30" t="e">
        <v>#N/A</v>
      </c>
      <c r="AO30">
        <f t="shared" si="10"/>
        <v>0</v>
      </c>
      <c r="AP30" t="e">
        <f t="shared" si="11"/>
        <v>#VALUE!</v>
      </c>
      <c r="AQ30" t="e">
        <f t="shared" si="12"/>
        <v>#VALUE!</v>
      </c>
      <c r="AR30" t="e">
        <f t="shared" si="13"/>
        <v>#VALUE!</v>
      </c>
    </row>
    <row r="31" spans="1:44">
      <c r="A31" t="s">
        <v>129</v>
      </c>
      <c r="B31" t="s">
        <v>172</v>
      </c>
      <c r="C31" t="s">
        <v>24</v>
      </c>
      <c r="D31" t="s">
        <v>99</v>
      </c>
      <c r="E31">
        <v>1</v>
      </c>
    </row>
    <row r="32" spans="1:44">
      <c r="A32" t="s">
        <v>26</v>
      </c>
      <c r="B32" t="s">
        <v>175</v>
      </c>
      <c r="C32" t="s">
        <v>26</v>
      </c>
      <c r="D32" t="s">
        <v>99</v>
      </c>
      <c r="E32">
        <v>1</v>
      </c>
      <c r="U32" t="e">
        <v>#N/A</v>
      </c>
      <c r="V32" t="str">
        <f t="shared" si="0"/>
        <v>长期应收款</v>
      </c>
      <c r="W32" t="e">
        <f t="shared" si="1"/>
        <v>#VALUE!</v>
      </c>
      <c r="X32" t="e">
        <f>VLOOKUP(W32,科目!$A:$C,2,0)</f>
        <v>#VALUE!</v>
      </c>
      <c r="Y32" t="e">
        <f>VLOOKUP(W32,科目!$A:$C,3,0)</f>
        <v>#VALUE!</v>
      </c>
      <c r="Z32" t="e">
        <f t="shared" si="2"/>
        <v>#N/A</v>
      </c>
      <c r="AA32">
        <f t="shared" si="3"/>
        <v>0</v>
      </c>
      <c r="AB32">
        <f t="shared" si="4"/>
        <v>0</v>
      </c>
      <c r="AE32" t="e">
        <v>#N/A</v>
      </c>
      <c r="AF32" t="e">
        <f t="shared" si="5"/>
        <v>#VALUE!</v>
      </c>
      <c r="AG32">
        <f t="shared" si="6"/>
        <v>1000</v>
      </c>
      <c r="AH32" t="e">
        <f t="shared" si="7"/>
        <v>#VALUE!</v>
      </c>
      <c r="AI32" t="e">
        <v>#N/A</v>
      </c>
      <c r="AJ32" t="e">
        <f>VLOOKUP(W32,科目!$A:$D,4,0)</f>
        <v>#VALUE!</v>
      </c>
      <c r="AK32" t="e">
        <f t="shared" si="8"/>
        <v>#N/A</v>
      </c>
      <c r="AL32" t="e">
        <v>#N/A</v>
      </c>
      <c r="AM32" t="e">
        <f t="shared" si="9"/>
        <v>#N/A</v>
      </c>
      <c r="AN32" t="e">
        <v>#N/A</v>
      </c>
      <c r="AO32">
        <f t="shared" si="10"/>
        <v>0</v>
      </c>
      <c r="AP32" t="e">
        <f t="shared" si="11"/>
        <v>#VALUE!</v>
      </c>
      <c r="AQ32" t="e">
        <f t="shared" si="12"/>
        <v>#VALUE!</v>
      </c>
      <c r="AR32" t="e">
        <f t="shared" si="13"/>
        <v>#VALUE!</v>
      </c>
    </row>
    <row r="33" spans="1:44">
      <c r="A33" s="1" t="s">
        <v>95</v>
      </c>
      <c r="B33" s="1" t="s">
        <v>151</v>
      </c>
      <c r="C33" s="1" t="s">
        <v>95</v>
      </c>
      <c r="D33" t="s">
        <v>99</v>
      </c>
      <c r="E33">
        <v>1</v>
      </c>
      <c r="U33" t="e">
        <v>#N/A</v>
      </c>
      <c r="V33" t="str">
        <f t="shared" si="0"/>
        <v>使用权资产</v>
      </c>
      <c r="W33" t="e">
        <f t="shared" si="1"/>
        <v>#VALUE!</v>
      </c>
      <c r="X33" t="e">
        <f>VLOOKUP(W33,科目!$A:$C,2,0)</f>
        <v>#VALUE!</v>
      </c>
      <c r="Y33" t="e">
        <f>VLOOKUP(W33,科目!$A:$C,3,0)</f>
        <v>#VALUE!</v>
      </c>
      <c r="Z33" t="e">
        <f t="shared" si="2"/>
        <v>#N/A</v>
      </c>
      <c r="AA33">
        <f t="shared" si="3"/>
        <v>0</v>
      </c>
      <c r="AB33">
        <f t="shared" si="4"/>
        <v>0</v>
      </c>
      <c r="AE33" t="e">
        <v>#N/A</v>
      </c>
      <c r="AF33" t="e">
        <f t="shared" si="5"/>
        <v>#VALUE!</v>
      </c>
      <c r="AG33">
        <f t="shared" si="6"/>
        <v>1000</v>
      </c>
      <c r="AH33" t="e">
        <f t="shared" si="7"/>
        <v>#VALUE!</v>
      </c>
      <c r="AI33" t="e">
        <v>#N/A</v>
      </c>
      <c r="AJ33" t="e">
        <f>VLOOKUP(W33,科目!$A:$D,4,0)</f>
        <v>#VALUE!</v>
      </c>
      <c r="AK33" t="e">
        <f t="shared" si="8"/>
        <v>#N/A</v>
      </c>
      <c r="AL33" t="e">
        <v>#N/A</v>
      </c>
      <c r="AM33" t="e">
        <f t="shared" si="9"/>
        <v>#N/A</v>
      </c>
      <c r="AN33" t="e">
        <v>#N/A</v>
      </c>
      <c r="AO33">
        <f t="shared" si="10"/>
        <v>0</v>
      </c>
      <c r="AP33" t="e">
        <f t="shared" si="11"/>
        <v>#VALUE!</v>
      </c>
      <c r="AQ33" t="e">
        <f t="shared" si="12"/>
        <v>#VALUE!</v>
      </c>
      <c r="AR33" t="e">
        <f t="shared" si="13"/>
        <v>#VALUE!</v>
      </c>
    </row>
    <row r="34" spans="1:44">
      <c r="A34" t="s">
        <v>27</v>
      </c>
      <c r="B34" t="s">
        <v>139</v>
      </c>
      <c r="C34" s="1" t="s">
        <v>82</v>
      </c>
      <c r="D34" t="s">
        <v>99</v>
      </c>
      <c r="E34">
        <v>1</v>
      </c>
      <c r="U34" t="e">
        <v>#N/A</v>
      </c>
      <c r="V34" t="str">
        <f t="shared" si="0"/>
        <v>固定资产</v>
      </c>
      <c r="W34" t="e">
        <f t="shared" si="1"/>
        <v>#VALUE!</v>
      </c>
      <c r="X34" t="e">
        <f>VLOOKUP(W34,科目!$A:$C,2,0)</f>
        <v>#VALUE!</v>
      </c>
      <c r="Y34" t="e">
        <f>VLOOKUP(W34,科目!$A:$C,3,0)</f>
        <v>#VALUE!</v>
      </c>
      <c r="Z34" t="e">
        <f t="shared" si="2"/>
        <v>#N/A</v>
      </c>
      <c r="AA34">
        <f t="shared" si="3"/>
        <v>0</v>
      </c>
      <c r="AB34">
        <f t="shared" si="4"/>
        <v>0</v>
      </c>
      <c r="AE34" t="e">
        <v>#N/A</v>
      </c>
      <c r="AF34" t="e">
        <f t="shared" si="5"/>
        <v>#VALUE!</v>
      </c>
      <c r="AG34">
        <f t="shared" si="6"/>
        <v>1000</v>
      </c>
      <c r="AH34" t="e">
        <f t="shared" si="7"/>
        <v>#VALUE!</v>
      </c>
      <c r="AI34" t="e">
        <v>#N/A</v>
      </c>
      <c r="AJ34" t="e">
        <f>VLOOKUP(W34,科目!$A:$D,4,0)</f>
        <v>#VALUE!</v>
      </c>
      <c r="AK34" t="e">
        <f t="shared" si="8"/>
        <v>#N/A</v>
      </c>
      <c r="AL34" t="e">
        <v>#N/A</v>
      </c>
      <c r="AM34" t="e">
        <f t="shared" si="9"/>
        <v>#N/A</v>
      </c>
      <c r="AN34" t="e">
        <v>#N/A</v>
      </c>
      <c r="AO34">
        <f t="shared" si="10"/>
        <v>0</v>
      </c>
      <c r="AP34" t="e">
        <f t="shared" si="11"/>
        <v>#VALUE!</v>
      </c>
      <c r="AQ34" t="e">
        <f t="shared" si="12"/>
        <v>#VALUE!</v>
      </c>
      <c r="AR34" t="e">
        <f t="shared" si="13"/>
        <v>#VALUE!</v>
      </c>
    </row>
    <row r="35" spans="1:44">
      <c r="A35" t="s">
        <v>28</v>
      </c>
      <c r="B35" t="s">
        <v>139</v>
      </c>
      <c r="C35" s="1" t="s">
        <v>81</v>
      </c>
      <c r="D35" t="s">
        <v>99</v>
      </c>
      <c r="E35">
        <v>1</v>
      </c>
      <c r="U35" t="e">
        <v>#N/A</v>
      </c>
      <c r="V35" t="str">
        <f t="shared" si="0"/>
        <v>固定资产</v>
      </c>
      <c r="W35" t="e">
        <f t="shared" si="1"/>
        <v>#VALUE!</v>
      </c>
      <c r="X35" t="e">
        <f>VLOOKUP(W35,科目!$A:$C,2,0)</f>
        <v>#VALUE!</v>
      </c>
      <c r="Y35" t="e">
        <f>VLOOKUP(W35,科目!$A:$C,3,0)</f>
        <v>#VALUE!</v>
      </c>
      <c r="Z35" t="e">
        <f t="shared" si="2"/>
        <v>#N/A</v>
      </c>
      <c r="AA35">
        <f t="shared" si="3"/>
        <v>0</v>
      </c>
      <c r="AB35">
        <f t="shared" si="4"/>
        <v>0</v>
      </c>
      <c r="AE35" t="e">
        <v>#N/A</v>
      </c>
      <c r="AF35" t="e">
        <f t="shared" si="5"/>
        <v>#VALUE!</v>
      </c>
      <c r="AG35">
        <f t="shared" si="6"/>
        <v>1000</v>
      </c>
      <c r="AH35" t="e">
        <f t="shared" si="7"/>
        <v>#VALUE!</v>
      </c>
      <c r="AI35" t="e">
        <v>#N/A</v>
      </c>
      <c r="AJ35" t="e">
        <f>VLOOKUP(W35,科目!$A:$D,4,0)</f>
        <v>#VALUE!</v>
      </c>
      <c r="AK35" t="e">
        <f t="shared" si="8"/>
        <v>#N/A</v>
      </c>
      <c r="AL35" t="e">
        <v>#N/A</v>
      </c>
      <c r="AM35" t="e">
        <f t="shared" si="9"/>
        <v>#N/A</v>
      </c>
      <c r="AN35" t="e">
        <v>#N/A</v>
      </c>
      <c r="AO35">
        <f t="shared" si="10"/>
        <v>0</v>
      </c>
      <c r="AP35" t="e">
        <f t="shared" si="11"/>
        <v>#VALUE!</v>
      </c>
      <c r="AQ35" t="e">
        <f t="shared" si="12"/>
        <v>#VALUE!</v>
      </c>
      <c r="AR35" t="e">
        <f t="shared" si="13"/>
        <v>#VALUE!</v>
      </c>
    </row>
    <row r="36" spans="1:44">
      <c r="A36" t="s">
        <v>29</v>
      </c>
      <c r="B36" t="s">
        <v>139</v>
      </c>
      <c r="C36" t="s">
        <v>27</v>
      </c>
      <c r="D36" t="s">
        <v>99</v>
      </c>
      <c r="E36">
        <v>1</v>
      </c>
      <c r="U36" t="e">
        <v>#N/A</v>
      </c>
      <c r="V36" t="str">
        <f t="shared" si="0"/>
        <v>固定资产</v>
      </c>
      <c r="W36" t="e">
        <f t="shared" si="1"/>
        <v>#VALUE!</v>
      </c>
      <c r="X36" t="e">
        <f>VLOOKUP(W36,科目!$A:$C,2,0)</f>
        <v>#VALUE!</v>
      </c>
      <c r="Y36" t="e">
        <f>VLOOKUP(W36,科目!$A:$C,3,0)</f>
        <v>#VALUE!</v>
      </c>
      <c r="Z36" t="e">
        <f t="shared" si="2"/>
        <v>#N/A</v>
      </c>
      <c r="AA36">
        <f t="shared" si="3"/>
        <v>0</v>
      </c>
      <c r="AB36">
        <f t="shared" si="4"/>
        <v>0</v>
      </c>
      <c r="AE36" t="e">
        <v>#N/A</v>
      </c>
      <c r="AF36" t="e">
        <f t="shared" si="5"/>
        <v>#VALUE!</v>
      </c>
      <c r="AG36">
        <f t="shared" si="6"/>
        <v>1000</v>
      </c>
      <c r="AH36" t="e">
        <f t="shared" si="7"/>
        <v>#VALUE!</v>
      </c>
      <c r="AI36" t="e">
        <v>#N/A</v>
      </c>
      <c r="AJ36" t="e">
        <f>VLOOKUP(W36,科目!$A:$D,4,0)</f>
        <v>#VALUE!</v>
      </c>
      <c r="AK36" t="e">
        <f t="shared" si="8"/>
        <v>#N/A</v>
      </c>
      <c r="AL36" t="e">
        <v>#N/A</v>
      </c>
      <c r="AM36" t="e">
        <f t="shared" si="9"/>
        <v>#N/A</v>
      </c>
      <c r="AN36" t="e">
        <v>#N/A</v>
      </c>
      <c r="AO36">
        <f t="shared" si="10"/>
        <v>0</v>
      </c>
      <c r="AP36" t="e">
        <f t="shared" si="11"/>
        <v>#VALUE!</v>
      </c>
      <c r="AQ36" t="e">
        <f t="shared" si="12"/>
        <v>#VALUE!</v>
      </c>
      <c r="AR36" t="e">
        <f t="shared" si="13"/>
        <v>#VALUE!</v>
      </c>
    </row>
    <row r="37" spans="1:44">
      <c r="A37" t="s">
        <v>30</v>
      </c>
      <c r="B37" t="s">
        <v>170</v>
      </c>
      <c r="C37" t="s">
        <v>30</v>
      </c>
      <c r="D37" t="s">
        <v>99</v>
      </c>
      <c r="E37">
        <v>1</v>
      </c>
      <c r="U37" t="e">
        <v>#N/A</v>
      </c>
      <c r="V37" t="str">
        <f t="shared" si="0"/>
        <v>在建工程</v>
      </c>
      <c r="W37" t="e">
        <f t="shared" si="1"/>
        <v>#VALUE!</v>
      </c>
      <c r="X37" t="e">
        <f>VLOOKUP(W37,科目!$A:$C,2,0)</f>
        <v>#VALUE!</v>
      </c>
      <c r="Y37" t="e">
        <f>VLOOKUP(W37,科目!$A:$C,3,0)</f>
        <v>#VALUE!</v>
      </c>
      <c r="Z37" t="e">
        <f t="shared" si="2"/>
        <v>#N/A</v>
      </c>
      <c r="AA37">
        <f t="shared" si="3"/>
        <v>0</v>
      </c>
      <c r="AB37">
        <f t="shared" si="4"/>
        <v>0</v>
      </c>
      <c r="AE37" t="e">
        <v>#N/A</v>
      </c>
      <c r="AF37" t="e">
        <f t="shared" si="5"/>
        <v>#VALUE!</v>
      </c>
      <c r="AG37">
        <f t="shared" si="6"/>
        <v>1000</v>
      </c>
      <c r="AH37" t="e">
        <f t="shared" si="7"/>
        <v>#VALUE!</v>
      </c>
      <c r="AI37" t="e">
        <v>#N/A</v>
      </c>
      <c r="AJ37" t="e">
        <f>VLOOKUP(W37,科目!$A:$D,4,0)</f>
        <v>#VALUE!</v>
      </c>
      <c r="AK37" t="e">
        <f t="shared" si="8"/>
        <v>#N/A</v>
      </c>
      <c r="AL37" t="e">
        <v>#N/A</v>
      </c>
      <c r="AM37" t="e">
        <f t="shared" si="9"/>
        <v>#N/A</v>
      </c>
      <c r="AN37" t="e">
        <v>#N/A</v>
      </c>
      <c r="AO37">
        <f t="shared" si="10"/>
        <v>0</v>
      </c>
      <c r="AP37" t="e">
        <f t="shared" si="11"/>
        <v>#VALUE!</v>
      </c>
      <c r="AQ37" t="e">
        <f t="shared" si="12"/>
        <v>#VALUE!</v>
      </c>
      <c r="AR37" t="e">
        <f t="shared" si="13"/>
        <v>#VALUE!</v>
      </c>
    </row>
    <row r="38" spans="1:44">
      <c r="A38" t="s">
        <v>31</v>
      </c>
      <c r="B38" t="s">
        <v>31</v>
      </c>
      <c r="C38" t="s">
        <v>31</v>
      </c>
      <c r="D38" t="s">
        <v>99</v>
      </c>
      <c r="E38">
        <v>1</v>
      </c>
      <c r="U38" t="e">
        <v>#N/A</v>
      </c>
      <c r="V38" t="str">
        <f t="shared" ref="V38:V68" si="14">TRIM($B38)</f>
        <v>工程物资</v>
      </c>
      <c r="W38" t="e">
        <f t="shared" ref="W38:W68" si="15">_xlfn.IFNA(AE38,AH38)</f>
        <v>#VALUE!</v>
      </c>
      <c r="X38" t="e">
        <f>VLOOKUP(W38,科目!$A:$C,2,0)</f>
        <v>#VALUE!</v>
      </c>
      <c r="Y38" t="e">
        <f>VLOOKUP(W38,科目!$A:$C,3,0)</f>
        <v>#VALUE!</v>
      </c>
      <c r="Z38" t="e">
        <f t="shared" ref="Z38:Z68" si="16">U38&amp;"\"&amp;$C38</f>
        <v>#N/A</v>
      </c>
      <c r="AA38">
        <f t="shared" ref="AA38:AA68" si="17">IF($P38="借",$R38,-$R38)</f>
        <v>0</v>
      </c>
      <c r="AB38">
        <f t="shared" ref="AB38:AB68" si="18">_xlfn.IFNA(IF(AE38="重复明细",0,AO38),AO38)</f>
        <v>0</v>
      </c>
      <c r="AE38" t="e">
        <v>#N/A</v>
      </c>
      <c r="AF38" t="e">
        <f t="shared" ref="AF38:AF68" si="19">FIND("\",$C38)</f>
        <v>#VALUE!</v>
      </c>
      <c r="AG38">
        <f t="shared" ref="AG38:AG68" si="20">IFERROR(FIND("\",$C38,AF38+1),1000)</f>
        <v>1000</v>
      </c>
      <c r="AH38" t="e">
        <f t="shared" ref="AH38:AH68" si="21">MID($C38,AF38+1,AG38-AF38-1)</f>
        <v>#VALUE!</v>
      </c>
      <c r="AI38" t="e">
        <v>#N/A</v>
      </c>
      <c r="AJ38" t="e">
        <f>VLOOKUP(W38,科目!$A:$D,4,0)</f>
        <v>#VALUE!</v>
      </c>
      <c r="AK38" t="e">
        <f t="shared" ref="AK38:AK68" si="22">AI38&amp;"/"&amp;AJ38</f>
        <v>#N/A</v>
      </c>
      <c r="AL38" t="e">
        <v>#N/A</v>
      </c>
      <c r="AM38" t="e">
        <f t="shared" ref="AM38:AM68" si="23">ROUND(AA38*AL38,2)</f>
        <v>#N/A</v>
      </c>
      <c r="AN38" t="e">
        <v>#N/A</v>
      </c>
      <c r="AO38">
        <f t="shared" ref="AO38:AO68" si="24">IFERROR(_xlfn.IFNA(AM38,AN38),0)</f>
        <v>0</v>
      </c>
      <c r="AP38" t="e">
        <f t="shared" ref="AP38:AP68" si="25">FIND("]",AO38)</f>
        <v>#VALUE!</v>
      </c>
      <c r="AQ38" t="e">
        <f t="shared" ref="AQ38:AQ68" si="26">FIND("#",AO38)</f>
        <v>#VALUE!</v>
      </c>
      <c r="AR38" t="e">
        <f t="shared" ref="AR38:AR68" si="27">FIND("#",AO38,AQ38+1)</f>
        <v>#VALUE!</v>
      </c>
    </row>
    <row r="39" spans="1:44">
      <c r="A39" t="s">
        <v>32</v>
      </c>
      <c r="B39" t="s">
        <v>32</v>
      </c>
      <c r="C39" t="s">
        <v>32</v>
      </c>
      <c r="D39" t="s">
        <v>99</v>
      </c>
      <c r="E39">
        <v>1</v>
      </c>
      <c r="U39" t="e">
        <v>#N/A</v>
      </c>
      <c r="V39" t="str">
        <f t="shared" si="14"/>
        <v>固定资产清理</v>
      </c>
      <c r="W39" t="e">
        <f t="shared" si="15"/>
        <v>#VALUE!</v>
      </c>
      <c r="X39" t="e">
        <f>VLOOKUP(W39,科目!$A:$C,2,0)</f>
        <v>#VALUE!</v>
      </c>
      <c r="Y39" t="e">
        <f>VLOOKUP(W39,科目!$A:$C,3,0)</f>
        <v>#VALUE!</v>
      </c>
      <c r="Z39" t="e">
        <f t="shared" si="16"/>
        <v>#N/A</v>
      </c>
      <c r="AA39">
        <f t="shared" si="17"/>
        <v>0</v>
      </c>
      <c r="AB39">
        <f t="shared" si="18"/>
        <v>0</v>
      </c>
      <c r="AE39" t="e">
        <v>#N/A</v>
      </c>
      <c r="AF39" t="e">
        <f t="shared" si="19"/>
        <v>#VALUE!</v>
      </c>
      <c r="AG39">
        <f t="shared" si="20"/>
        <v>1000</v>
      </c>
      <c r="AH39" t="e">
        <f t="shared" si="21"/>
        <v>#VALUE!</v>
      </c>
      <c r="AI39" t="e">
        <v>#N/A</v>
      </c>
      <c r="AJ39" t="e">
        <f>VLOOKUP(W39,科目!$A:$D,4,0)</f>
        <v>#VALUE!</v>
      </c>
      <c r="AK39" t="e">
        <f t="shared" si="22"/>
        <v>#N/A</v>
      </c>
      <c r="AL39" t="e">
        <v>#N/A</v>
      </c>
      <c r="AM39" t="e">
        <f t="shared" si="23"/>
        <v>#N/A</v>
      </c>
      <c r="AN39" t="e">
        <v>#N/A</v>
      </c>
      <c r="AO39">
        <f t="shared" si="24"/>
        <v>0</v>
      </c>
      <c r="AP39" t="e">
        <f t="shared" si="25"/>
        <v>#VALUE!</v>
      </c>
      <c r="AQ39" t="e">
        <f t="shared" si="26"/>
        <v>#VALUE!</v>
      </c>
      <c r="AR39" t="e">
        <f t="shared" si="27"/>
        <v>#VALUE!</v>
      </c>
    </row>
    <row r="40" spans="1:44">
      <c r="A40" t="s">
        <v>33</v>
      </c>
      <c r="B40" t="s">
        <v>150</v>
      </c>
      <c r="C40" t="s">
        <v>33</v>
      </c>
      <c r="D40" t="s">
        <v>99</v>
      </c>
      <c r="E40">
        <v>1</v>
      </c>
      <c r="U40" t="e">
        <v>#N/A</v>
      </c>
      <c r="V40" t="str">
        <f t="shared" si="14"/>
        <v>无形资产</v>
      </c>
      <c r="W40" t="e">
        <f t="shared" si="15"/>
        <v>#VALUE!</v>
      </c>
      <c r="X40" t="e">
        <f>VLOOKUP(W40,科目!$A:$C,2,0)</f>
        <v>#VALUE!</v>
      </c>
      <c r="Y40" t="e">
        <f>VLOOKUP(W40,科目!$A:$C,3,0)</f>
        <v>#VALUE!</v>
      </c>
      <c r="Z40" t="e">
        <f t="shared" si="16"/>
        <v>#N/A</v>
      </c>
      <c r="AA40">
        <f t="shared" si="17"/>
        <v>0</v>
      </c>
      <c r="AB40">
        <f t="shared" si="18"/>
        <v>0</v>
      </c>
      <c r="AE40" t="e">
        <v>#N/A</v>
      </c>
      <c r="AF40" t="e">
        <f t="shared" si="19"/>
        <v>#VALUE!</v>
      </c>
      <c r="AG40">
        <f t="shared" si="20"/>
        <v>1000</v>
      </c>
      <c r="AH40" t="e">
        <f t="shared" si="21"/>
        <v>#VALUE!</v>
      </c>
      <c r="AI40" t="e">
        <v>#N/A</v>
      </c>
      <c r="AJ40" t="e">
        <f>VLOOKUP(W40,科目!$A:$D,4,0)</f>
        <v>#VALUE!</v>
      </c>
      <c r="AK40" t="e">
        <f t="shared" si="22"/>
        <v>#N/A</v>
      </c>
      <c r="AL40" t="e">
        <v>#N/A</v>
      </c>
      <c r="AM40" t="e">
        <f t="shared" si="23"/>
        <v>#N/A</v>
      </c>
      <c r="AN40" t="e">
        <v>#N/A</v>
      </c>
      <c r="AO40">
        <f t="shared" si="24"/>
        <v>0</v>
      </c>
      <c r="AP40" t="e">
        <f t="shared" si="25"/>
        <v>#VALUE!</v>
      </c>
      <c r="AQ40" t="e">
        <f t="shared" si="26"/>
        <v>#VALUE!</v>
      </c>
      <c r="AR40" t="e">
        <f t="shared" si="27"/>
        <v>#VALUE!</v>
      </c>
    </row>
    <row r="41" spans="1:44">
      <c r="A41" t="s">
        <v>34</v>
      </c>
      <c r="B41" t="s">
        <v>150</v>
      </c>
      <c r="C41" s="1" t="s">
        <v>33</v>
      </c>
      <c r="D41" t="s">
        <v>99</v>
      </c>
      <c r="E41">
        <v>1</v>
      </c>
      <c r="U41" t="e">
        <v>#N/A</v>
      </c>
      <c r="V41" t="str">
        <f t="shared" si="14"/>
        <v>无形资产</v>
      </c>
      <c r="W41" t="e">
        <f t="shared" si="15"/>
        <v>#VALUE!</v>
      </c>
      <c r="X41" t="e">
        <f>VLOOKUP(W41,科目!$A:$C,2,0)</f>
        <v>#VALUE!</v>
      </c>
      <c r="Y41" t="e">
        <f>VLOOKUP(W41,科目!$A:$C,3,0)</f>
        <v>#VALUE!</v>
      </c>
      <c r="Z41" t="e">
        <f t="shared" si="16"/>
        <v>#N/A</v>
      </c>
      <c r="AA41">
        <f t="shared" si="17"/>
        <v>0</v>
      </c>
      <c r="AB41">
        <f t="shared" si="18"/>
        <v>0</v>
      </c>
      <c r="AE41" t="e">
        <v>#N/A</v>
      </c>
      <c r="AF41" t="e">
        <f t="shared" si="19"/>
        <v>#VALUE!</v>
      </c>
      <c r="AG41">
        <f t="shared" si="20"/>
        <v>1000</v>
      </c>
      <c r="AH41" t="e">
        <f t="shared" si="21"/>
        <v>#VALUE!</v>
      </c>
      <c r="AI41" t="e">
        <v>#N/A</v>
      </c>
      <c r="AJ41" t="e">
        <f>VLOOKUP(W41,科目!$A:$D,4,0)</f>
        <v>#VALUE!</v>
      </c>
      <c r="AK41" t="e">
        <f t="shared" si="22"/>
        <v>#N/A</v>
      </c>
      <c r="AL41" t="e">
        <v>#N/A</v>
      </c>
      <c r="AM41" t="e">
        <f t="shared" si="23"/>
        <v>#N/A</v>
      </c>
      <c r="AN41" t="e">
        <v>#N/A</v>
      </c>
      <c r="AO41">
        <f t="shared" si="24"/>
        <v>0</v>
      </c>
      <c r="AP41" t="e">
        <f t="shared" si="25"/>
        <v>#VALUE!</v>
      </c>
      <c r="AQ41" t="e">
        <f t="shared" si="26"/>
        <v>#VALUE!</v>
      </c>
      <c r="AR41" t="e">
        <f t="shared" si="27"/>
        <v>#VALUE!</v>
      </c>
    </row>
    <row r="42" spans="1:44">
      <c r="A42" t="s">
        <v>35</v>
      </c>
      <c r="B42" t="s">
        <v>150</v>
      </c>
      <c r="C42" t="s">
        <v>33</v>
      </c>
      <c r="D42" t="s">
        <v>99</v>
      </c>
      <c r="E42">
        <v>1</v>
      </c>
      <c r="U42" t="e">
        <v>#N/A</v>
      </c>
      <c r="V42" t="str">
        <f t="shared" si="14"/>
        <v>无形资产</v>
      </c>
      <c r="W42" t="e">
        <f t="shared" si="15"/>
        <v>#VALUE!</v>
      </c>
      <c r="X42" t="e">
        <f>VLOOKUP(W42,科目!$A:$C,2,0)</f>
        <v>#VALUE!</v>
      </c>
      <c r="Y42" t="e">
        <f>VLOOKUP(W42,科目!$A:$C,3,0)</f>
        <v>#VALUE!</v>
      </c>
      <c r="Z42" t="e">
        <f t="shared" si="16"/>
        <v>#N/A</v>
      </c>
      <c r="AA42">
        <f t="shared" si="17"/>
        <v>0</v>
      </c>
      <c r="AB42">
        <f t="shared" si="18"/>
        <v>0</v>
      </c>
      <c r="AE42" t="e">
        <v>#N/A</v>
      </c>
      <c r="AF42" t="e">
        <f t="shared" si="19"/>
        <v>#VALUE!</v>
      </c>
      <c r="AG42">
        <f t="shared" si="20"/>
        <v>1000</v>
      </c>
      <c r="AH42" t="e">
        <f t="shared" si="21"/>
        <v>#VALUE!</v>
      </c>
      <c r="AI42" t="e">
        <v>#N/A</v>
      </c>
      <c r="AJ42" t="e">
        <f>VLOOKUP(W42,科目!$A:$D,4,0)</f>
        <v>#VALUE!</v>
      </c>
      <c r="AK42" t="e">
        <f t="shared" si="22"/>
        <v>#N/A</v>
      </c>
      <c r="AL42" t="e">
        <v>#N/A</v>
      </c>
      <c r="AM42" t="e">
        <f t="shared" si="23"/>
        <v>#N/A</v>
      </c>
      <c r="AN42" t="e">
        <v>#N/A</v>
      </c>
      <c r="AO42">
        <f t="shared" si="24"/>
        <v>0</v>
      </c>
      <c r="AP42" t="e">
        <f t="shared" si="25"/>
        <v>#VALUE!</v>
      </c>
      <c r="AQ42" t="e">
        <f t="shared" si="26"/>
        <v>#VALUE!</v>
      </c>
      <c r="AR42" t="e">
        <f t="shared" si="27"/>
        <v>#VALUE!</v>
      </c>
    </row>
    <row r="43" spans="1:44">
      <c r="A43" t="s">
        <v>36</v>
      </c>
      <c r="B43" t="s">
        <v>179</v>
      </c>
      <c r="C43" t="s">
        <v>36</v>
      </c>
      <c r="D43" t="s">
        <v>99</v>
      </c>
      <c r="E43">
        <v>1</v>
      </c>
      <c r="U43" t="e">
        <v>#N/A</v>
      </c>
      <c r="V43" t="str">
        <f t="shared" si="14"/>
        <v>商誉</v>
      </c>
      <c r="W43" t="e">
        <f t="shared" si="15"/>
        <v>#VALUE!</v>
      </c>
      <c r="X43" t="e">
        <f>VLOOKUP(W43,科目!$A:$C,2,0)</f>
        <v>#VALUE!</v>
      </c>
      <c r="Y43" t="e">
        <f>VLOOKUP(W43,科目!$A:$C,3,0)</f>
        <v>#VALUE!</v>
      </c>
      <c r="Z43" t="e">
        <f t="shared" si="16"/>
        <v>#N/A</v>
      </c>
      <c r="AA43">
        <f t="shared" si="17"/>
        <v>0</v>
      </c>
      <c r="AB43">
        <f t="shared" si="18"/>
        <v>0</v>
      </c>
      <c r="AE43" t="e">
        <v>#N/A</v>
      </c>
      <c r="AF43" t="e">
        <f t="shared" si="19"/>
        <v>#VALUE!</v>
      </c>
      <c r="AG43">
        <f t="shared" si="20"/>
        <v>1000</v>
      </c>
      <c r="AH43" t="e">
        <f t="shared" si="21"/>
        <v>#VALUE!</v>
      </c>
      <c r="AI43" t="e">
        <v>#N/A</v>
      </c>
      <c r="AJ43" t="e">
        <f>VLOOKUP(W43,科目!$A:$D,4,0)</f>
        <v>#VALUE!</v>
      </c>
      <c r="AK43" t="e">
        <f t="shared" si="22"/>
        <v>#N/A</v>
      </c>
      <c r="AL43" t="e">
        <v>#N/A</v>
      </c>
      <c r="AM43" t="e">
        <f t="shared" si="23"/>
        <v>#N/A</v>
      </c>
      <c r="AN43" t="e">
        <v>#N/A</v>
      </c>
      <c r="AO43">
        <f t="shared" si="24"/>
        <v>0</v>
      </c>
      <c r="AP43" t="e">
        <f t="shared" si="25"/>
        <v>#VALUE!</v>
      </c>
      <c r="AQ43" t="e">
        <f t="shared" si="26"/>
        <v>#VALUE!</v>
      </c>
      <c r="AR43" t="e">
        <f t="shared" si="27"/>
        <v>#VALUE!</v>
      </c>
    </row>
    <row r="44" spans="1:44">
      <c r="A44" t="s">
        <v>37</v>
      </c>
      <c r="B44" t="s">
        <v>171</v>
      </c>
      <c r="C44" t="s">
        <v>37</v>
      </c>
      <c r="D44" t="s">
        <v>99</v>
      </c>
      <c r="E44">
        <v>1</v>
      </c>
      <c r="U44" t="e">
        <v>#N/A</v>
      </c>
      <c r="V44" t="str">
        <f t="shared" si="14"/>
        <v>长期待摊费用</v>
      </c>
      <c r="W44" t="e">
        <f t="shared" si="15"/>
        <v>#VALUE!</v>
      </c>
      <c r="X44" t="e">
        <f>VLOOKUP(W44,科目!$A:$C,2,0)</f>
        <v>#VALUE!</v>
      </c>
      <c r="Y44" t="e">
        <f>VLOOKUP(W44,科目!$A:$C,3,0)</f>
        <v>#VALUE!</v>
      </c>
      <c r="Z44" t="e">
        <f t="shared" si="16"/>
        <v>#N/A</v>
      </c>
      <c r="AA44">
        <f t="shared" si="17"/>
        <v>0</v>
      </c>
      <c r="AB44">
        <f t="shared" si="18"/>
        <v>0</v>
      </c>
      <c r="AE44" t="e">
        <v>#N/A</v>
      </c>
      <c r="AF44" t="e">
        <f t="shared" si="19"/>
        <v>#VALUE!</v>
      </c>
      <c r="AG44">
        <f t="shared" si="20"/>
        <v>1000</v>
      </c>
      <c r="AH44" t="e">
        <f t="shared" si="21"/>
        <v>#VALUE!</v>
      </c>
      <c r="AI44" t="e">
        <v>#N/A</v>
      </c>
      <c r="AJ44" t="e">
        <f>VLOOKUP(W44,科目!$A:$D,4,0)</f>
        <v>#VALUE!</v>
      </c>
      <c r="AK44" t="e">
        <f t="shared" si="22"/>
        <v>#N/A</v>
      </c>
      <c r="AL44" t="e">
        <v>#N/A</v>
      </c>
      <c r="AM44" t="e">
        <f t="shared" si="23"/>
        <v>#N/A</v>
      </c>
      <c r="AN44" t="e">
        <v>#N/A</v>
      </c>
      <c r="AO44">
        <f t="shared" si="24"/>
        <v>0</v>
      </c>
      <c r="AP44" t="e">
        <f t="shared" si="25"/>
        <v>#VALUE!</v>
      </c>
      <c r="AQ44" t="e">
        <f t="shared" si="26"/>
        <v>#VALUE!</v>
      </c>
      <c r="AR44" t="e">
        <f t="shared" si="27"/>
        <v>#VALUE!</v>
      </c>
    </row>
    <row r="45" spans="1:44">
      <c r="A45" t="s">
        <v>38</v>
      </c>
      <c r="B45" t="s">
        <v>136</v>
      </c>
      <c r="C45" t="s">
        <v>38</v>
      </c>
      <c r="D45" t="s">
        <v>99</v>
      </c>
      <c r="E45">
        <v>1</v>
      </c>
      <c r="U45" t="e">
        <v>#N/A</v>
      </c>
      <c r="V45" t="str">
        <f t="shared" si="14"/>
        <v>递延所得税资产</v>
      </c>
      <c r="W45" t="e">
        <f t="shared" si="15"/>
        <v>#VALUE!</v>
      </c>
      <c r="X45" t="e">
        <f>VLOOKUP(W45,科目!$A:$C,2,0)</f>
        <v>#VALUE!</v>
      </c>
      <c r="Y45" t="e">
        <f>VLOOKUP(W45,科目!$A:$C,3,0)</f>
        <v>#VALUE!</v>
      </c>
      <c r="Z45" t="e">
        <f t="shared" si="16"/>
        <v>#N/A</v>
      </c>
      <c r="AA45">
        <f t="shared" si="17"/>
        <v>0</v>
      </c>
      <c r="AB45">
        <f t="shared" si="18"/>
        <v>0</v>
      </c>
      <c r="AE45" t="e">
        <v>#N/A</v>
      </c>
      <c r="AF45" t="e">
        <f t="shared" si="19"/>
        <v>#VALUE!</v>
      </c>
      <c r="AG45">
        <f t="shared" si="20"/>
        <v>1000</v>
      </c>
      <c r="AH45" t="e">
        <f t="shared" si="21"/>
        <v>#VALUE!</v>
      </c>
      <c r="AI45" t="e">
        <v>#N/A</v>
      </c>
      <c r="AJ45" t="e">
        <f>VLOOKUP(W45,科目!$A:$D,4,0)</f>
        <v>#VALUE!</v>
      </c>
      <c r="AK45" t="e">
        <f t="shared" si="22"/>
        <v>#N/A</v>
      </c>
      <c r="AL45" t="e">
        <v>#N/A</v>
      </c>
      <c r="AM45" t="e">
        <f t="shared" si="23"/>
        <v>#N/A</v>
      </c>
      <c r="AN45" t="e">
        <v>#N/A</v>
      </c>
      <c r="AO45">
        <f t="shared" si="24"/>
        <v>0</v>
      </c>
      <c r="AP45" t="e">
        <f t="shared" si="25"/>
        <v>#VALUE!</v>
      </c>
      <c r="AQ45" t="e">
        <f t="shared" si="26"/>
        <v>#VALUE!</v>
      </c>
      <c r="AR45" t="e">
        <f t="shared" si="27"/>
        <v>#VALUE!</v>
      </c>
    </row>
    <row r="46" spans="1:44">
      <c r="A46" t="s">
        <v>39</v>
      </c>
      <c r="B46" t="s">
        <v>137</v>
      </c>
      <c r="C46" t="s">
        <v>39</v>
      </c>
      <c r="D46" t="s">
        <v>99</v>
      </c>
      <c r="E46">
        <v>-1</v>
      </c>
      <c r="U46" t="e">
        <v>#N/A</v>
      </c>
      <c r="V46" t="str">
        <f t="shared" si="14"/>
        <v>短期借款</v>
      </c>
      <c r="W46" t="e">
        <f t="shared" si="15"/>
        <v>#VALUE!</v>
      </c>
      <c r="X46" t="e">
        <f>VLOOKUP(W46,科目!$A:$C,2,0)</f>
        <v>#VALUE!</v>
      </c>
      <c r="Y46" t="e">
        <f>VLOOKUP(W46,科目!$A:$C,3,0)</f>
        <v>#VALUE!</v>
      </c>
      <c r="Z46" t="e">
        <f t="shared" si="16"/>
        <v>#N/A</v>
      </c>
      <c r="AA46">
        <f t="shared" si="17"/>
        <v>0</v>
      </c>
      <c r="AB46">
        <f t="shared" si="18"/>
        <v>0</v>
      </c>
      <c r="AE46" t="e">
        <v>#N/A</v>
      </c>
      <c r="AF46" t="e">
        <f t="shared" si="19"/>
        <v>#VALUE!</v>
      </c>
      <c r="AG46">
        <f t="shared" si="20"/>
        <v>1000</v>
      </c>
      <c r="AH46" t="e">
        <f t="shared" si="21"/>
        <v>#VALUE!</v>
      </c>
      <c r="AI46" t="e">
        <v>#N/A</v>
      </c>
      <c r="AJ46" t="e">
        <f>VLOOKUP(W46,科目!$A:$D,4,0)</f>
        <v>#VALUE!</v>
      </c>
      <c r="AK46" t="e">
        <f t="shared" si="22"/>
        <v>#N/A</v>
      </c>
      <c r="AL46" t="e">
        <v>#N/A</v>
      </c>
      <c r="AM46" t="e">
        <f t="shared" si="23"/>
        <v>#N/A</v>
      </c>
      <c r="AN46" t="e">
        <v>#N/A</v>
      </c>
      <c r="AO46">
        <f t="shared" si="24"/>
        <v>0</v>
      </c>
      <c r="AP46" t="e">
        <f t="shared" si="25"/>
        <v>#VALUE!</v>
      </c>
      <c r="AQ46" t="e">
        <f t="shared" si="26"/>
        <v>#VALUE!</v>
      </c>
      <c r="AR46" t="e">
        <f t="shared" si="27"/>
        <v>#VALUE!</v>
      </c>
    </row>
    <row r="47" spans="1:44">
      <c r="A47" t="s">
        <v>40</v>
      </c>
      <c r="B47" t="s">
        <v>155</v>
      </c>
      <c r="C47" t="s">
        <v>40</v>
      </c>
      <c r="D47" t="s">
        <v>99</v>
      </c>
      <c r="E47">
        <v>-1</v>
      </c>
      <c r="U47" t="e">
        <v>#N/A</v>
      </c>
      <c r="V47" t="str">
        <f t="shared" si="14"/>
        <v>应付票据</v>
      </c>
      <c r="W47" t="e">
        <f t="shared" si="15"/>
        <v>#VALUE!</v>
      </c>
      <c r="X47" t="e">
        <f>VLOOKUP(W47,科目!$A:$C,2,0)</f>
        <v>#VALUE!</v>
      </c>
      <c r="Y47" t="e">
        <f>VLOOKUP(W47,科目!$A:$C,3,0)</f>
        <v>#VALUE!</v>
      </c>
      <c r="Z47" t="e">
        <f t="shared" si="16"/>
        <v>#N/A</v>
      </c>
      <c r="AA47">
        <f t="shared" si="17"/>
        <v>0</v>
      </c>
      <c r="AB47">
        <f t="shared" si="18"/>
        <v>0</v>
      </c>
      <c r="AE47" t="e">
        <v>#N/A</v>
      </c>
      <c r="AF47" t="e">
        <f t="shared" si="19"/>
        <v>#VALUE!</v>
      </c>
      <c r="AG47">
        <f t="shared" si="20"/>
        <v>1000</v>
      </c>
      <c r="AH47" t="e">
        <f t="shared" si="21"/>
        <v>#VALUE!</v>
      </c>
      <c r="AI47" t="e">
        <v>#N/A</v>
      </c>
      <c r="AJ47" t="e">
        <f>VLOOKUP(W47,科目!$A:$D,4,0)</f>
        <v>#VALUE!</v>
      </c>
      <c r="AK47" t="e">
        <f t="shared" si="22"/>
        <v>#N/A</v>
      </c>
      <c r="AL47" t="e">
        <v>#N/A</v>
      </c>
      <c r="AM47" t="e">
        <f t="shared" si="23"/>
        <v>#N/A</v>
      </c>
      <c r="AN47" t="e">
        <v>#N/A</v>
      </c>
      <c r="AO47">
        <f t="shared" si="24"/>
        <v>0</v>
      </c>
      <c r="AP47" t="e">
        <f t="shared" si="25"/>
        <v>#VALUE!</v>
      </c>
      <c r="AQ47" t="e">
        <f t="shared" si="26"/>
        <v>#VALUE!</v>
      </c>
      <c r="AR47" t="e">
        <f t="shared" si="27"/>
        <v>#VALUE!</v>
      </c>
    </row>
    <row r="48" spans="1:44">
      <c r="A48" t="s">
        <v>41</v>
      </c>
      <c r="B48" t="s">
        <v>156</v>
      </c>
      <c r="C48" t="s">
        <v>41</v>
      </c>
      <c r="D48" t="s">
        <v>99</v>
      </c>
      <c r="E48">
        <v>-1</v>
      </c>
      <c r="U48" t="e">
        <v>#N/A</v>
      </c>
      <c r="V48" t="str">
        <f t="shared" si="14"/>
        <v>应付账款</v>
      </c>
      <c r="W48" t="e">
        <f t="shared" si="15"/>
        <v>#VALUE!</v>
      </c>
      <c r="X48" t="e">
        <f>VLOOKUP(W48,科目!$A:$C,2,0)</f>
        <v>#VALUE!</v>
      </c>
      <c r="Y48" t="e">
        <f>VLOOKUP(W48,科目!$A:$C,3,0)</f>
        <v>#VALUE!</v>
      </c>
      <c r="Z48" t="e">
        <f t="shared" si="16"/>
        <v>#N/A</v>
      </c>
      <c r="AA48">
        <f t="shared" si="17"/>
        <v>0</v>
      </c>
      <c r="AB48">
        <f t="shared" si="18"/>
        <v>0</v>
      </c>
      <c r="AE48" t="e">
        <v>#N/A</v>
      </c>
      <c r="AF48" t="e">
        <f t="shared" si="19"/>
        <v>#VALUE!</v>
      </c>
      <c r="AG48">
        <f t="shared" si="20"/>
        <v>1000</v>
      </c>
      <c r="AH48" t="e">
        <f t="shared" si="21"/>
        <v>#VALUE!</v>
      </c>
      <c r="AI48" t="e">
        <v>#N/A</v>
      </c>
      <c r="AJ48" t="e">
        <f>VLOOKUP(W48,科目!$A:$D,4,0)</f>
        <v>#VALUE!</v>
      </c>
      <c r="AK48" t="e">
        <f t="shared" si="22"/>
        <v>#N/A</v>
      </c>
      <c r="AL48" t="e">
        <v>#N/A</v>
      </c>
      <c r="AM48" t="e">
        <f t="shared" si="23"/>
        <v>#N/A</v>
      </c>
      <c r="AN48" t="e">
        <v>#N/A</v>
      </c>
      <c r="AO48">
        <f t="shared" si="24"/>
        <v>0</v>
      </c>
      <c r="AP48" t="e">
        <f t="shared" si="25"/>
        <v>#VALUE!</v>
      </c>
      <c r="AQ48" t="e">
        <f t="shared" si="26"/>
        <v>#VALUE!</v>
      </c>
      <c r="AR48" t="e">
        <f t="shared" si="27"/>
        <v>#VALUE!</v>
      </c>
    </row>
    <row r="49" spans="1:44">
      <c r="A49" t="s">
        <v>42</v>
      </c>
      <c r="B49" t="s">
        <v>169</v>
      </c>
      <c r="C49" t="s">
        <v>42</v>
      </c>
      <c r="D49" t="s">
        <v>99</v>
      </c>
      <c r="E49">
        <v>-1</v>
      </c>
      <c r="U49" t="e">
        <v>#N/A</v>
      </c>
      <c r="V49" t="str">
        <f t="shared" si="14"/>
        <v>预收款项</v>
      </c>
      <c r="W49" t="e">
        <f t="shared" si="15"/>
        <v>#VALUE!</v>
      </c>
      <c r="X49" t="e">
        <f>VLOOKUP(W49,科目!$A:$C,2,0)</f>
        <v>#VALUE!</v>
      </c>
      <c r="Y49" t="e">
        <f>VLOOKUP(W49,科目!$A:$C,3,0)</f>
        <v>#VALUE!</v>
      </c>
      <c r="Z49" t="e">
        <f t="shared" si="16"/>
        <v>#N/A</v>
      </c>
      <c r="AA49">
        <f t="shared" si="17"/>
        <v>0</v>
      </c>
      <c r="AB49">
        <f t="shared" si="18"/>
        <v>0</v>
      </c>
      <c r="AE49" t="e">
        <v>#N/A</v>
      </c>
      <c r="AF49" t="e">
        <f t="shared" si="19"/>
        <v>#VALUE!</v>
      </c>
      <c r="AG49">
        <f t="shared" si="20"/>
        <v>1000</v>
      </c>
      <c r="AH49" t="e">
        <f t="shared" si="21"/>
        <v>#VALUE!</v>
      </c>
      <c r="AI49" t="e">
        <v>#N/A</v>
      </c>
      <c r="AJ49" t="e">
        <f>VLOOKUP(W49,科目!$A:$D,4,0)</f>
        <v>#VALUE!</v>
      </c>
      <c r="AK49" t="e">
        <f t="shared" si="22"/>
        <v>#N/A</v>
      </c>
      <c r="AL49" t="e">
        <v>#N/A</v>
      </c>
      <c r="AM49" t="e">
        <f t="shared" si="23"/>
        <v>#N/A</v>
      </c>
      <c r="AN49" t="e">
        <v>#N/A</v>
      </c>
      <c r="AO49">
        <f t="shared" si="24"/>
        <v>0</v>
      </c>
      <c r="AP49" t="e">
        <f t="shared" si="25"/>
        <v>#VALUE!</v>
      </c>
      <c r="AQ49" t="e">
        <f t="shared" si="26"/>
        <v>#VALUE!</v>
      </c>
      <c r="AR49" t="e">
        <f t="shared" si="27"/>
        <v>#VALUE!</v>
      </c>
    </row>
    <row r="50" spans="1:44">
      <c r="A50" t="s">
        <v>43</v>
      </c>
      <c r="B50" t="s">
        <v>157</v>
      </c>
      <c r="C50" t="s">
        <v>43</v>
      </c>
      <c r="D50" t="s">
        <v>99</v>
      </c>
      <c r="E50">
        <v>-1</v>
      </c>
      <c r="U50" t="e">
        <v>#N/A</v>
      </c>
      <c r="V50" t="str">
        <f t="shared" si="14"/>
        <v>应付职工薪酬</v>
      </c>
      <c r="W50" t="e">
        <f t="shared" si="15"/>
        <v>#VALUE!</v>
      </c>
      <c r="X50" t="e">
        <f>VLOOKUP(W50,科目!$A:$C,2,0)</f>
        <v>#VALUE!</v>
      </c>
      <c r="Y50" t="e">
        <f>VLOOKUP(W50,科目!$A:$C,3,0)</f>
        <v>#VALUE!</v>
      </c>
      <c r="Z50" t="e">
        <f t="shared" si="16"/>
        <v>#N/A</v>
      </c>
      <c r="AA50">
        <f t="shared" si="17"/>
        <v>0</v>
      </c>
      <c r="AB50">
        <f t="shared" si="18"/>
        <v>0</v>
      </c>
      <c r="AE50" t="e">
        <v>#N/A</v>
      </c>
      <c r="AF50" t="e">
        <f t="shared" si="19"/>
        <v>#VALUE!</v>
      </c>
      <c r="AG50">
        <f t="shared" si="20"/>
        <v>1000</v>
      </c>
      <c r="AH50" t="e">
        <f t="shared" si="21"/>
        <v>#VALUE!</v>
      </c>
      <c r="AI50" t="e">
        <v>#N/A</v>
      </c>
      <c r="AJ50" t="e">
        <f>VLOOKUP(W50,科目!$A:$D,4,0)</f>
        <v>#VALUE!</v>
      </c>
      <c r="AK50" t="e">
        <f t="shared" si="22"/>
        <v>#N/A</v>
      </c>
      <c r="AL50" t="e">
        <v>#N/A</v>
      </c>
      <c r="AM50" t="e">
        <f t="shared" si="23"/>
        <v>#N/A</v>
      </c>
      <c r="AN50" t="e">
        <v>#N/A</v>
      </c>
      <c r="AO50">
        <f t="shared" si="24"/>
        <v>0</v>
      </c>
      <c r="AP50" t="e">
        <f t="shared" si="25"/>
        <v>#VALUE!</v>
      </c>
      <c r="AQ50" t="e">
        <f t="shared" si="26"/>
        <v>#VALUE!</v>
      </c>
      <c r="AR50" t="e">
        <f t="shared" si="27"/>
        <v>#VALUE!</v>
      </c>
    </row>
    <row r="51" spans="1:44">
      <c r="A51" t="s">
        <v>44</v>
      </c>
      <c r="B51" t="s">
        <v>158</v>
      </c>
      <c r="C51" t="s">
        <v>44</v>
      </c>
      <c r="D51" t="s">
        <v>99</v>
      </c>
      <c r="E51">
        <v>-1</v>
      </c>
      <c r="U51" t="e">
        <v>#N/A</v>
      </c>
      <c r="V51" t="str">
        <f t="shared" si="14"/>
        <v>应交税费</v>
      </c>
      <c r="W51" t="e">
        <f t="shared" si="15"/>
        <v>#VALUE!</v>
      </c>
      <c r="X51" t="e">
        <f>VLOOKUP(W51,科目!$A:$C,2,0)</f>
        <v>#VALUE!</v>
      </c>
      <c r="Y51" t="e">
        <f>VLOOKUP(W51,科目!$A:$C,3,0)</f>
        <v>#VALUE!</v>
      </c>
      <c r="Z51" t="e">
        <f t="shared" si="16"/>
        <v>#N/A</v>
      </c>
      <c r="AA51">
        <f t="shared" si="17"/>
        <v>0</v>
      </c>
      <c r="AB51">
        <f t="shared" si="18"/>
        <v>0</v>
      </c>
      <c r="AE51" t="e">
        <v>#N/A</v>
      </c>
      <c r="AF51" t="e">
        <f t="shared" si="19"/>
        <v>#VALUE!</v>
      </c>
      <c r="AG51">
        <f t="shared" si="20"/>
        <v>1000</v>
      </c>
      <c r="AH51" t="e">
        <f t="shared" si="21"/>
        <v>#VALUE!</v>
      </c>
      <c r="AI51" t="e">
        <v>#N/A</v>
      </c>
      <c r="AJ51" t="e">
        <f>VLOOKUP(W51,科目!$A:$D,4,0)</f>
        <v>#VALUE!</v>
      </c>
      <c r="AK51" t="e">
        <f t="shared" si="22"/>
        <v>#N/A</v>
      </c>
      <c r="AL51" t="e">
        <v>#N/A</v>
      </c>
      <c r="AM51" t="e">
        <f t="shared" si="23"/>
        <v>#N/A</v>
      </c>
      <c r="AN51" t="e">
        <v>#N/A</v>
      </c>
      <c r="AO51">
        <f t="shared" si="24"/>
        <v>0</v>
      </c>
      <c r="AP51" t="e">
        <f t="shared" si="25"/>
        <v>#VALUE!</v>
      </c>
      <c r="AQ51" t="e">
        <f t="shared" si="26"/>
        <v>#VALUE!</v>
      </c>
      <c r="AR51" t="e">
        <f t="shared" si="27"/>
        <v>#VALUE!</v>
      </c>
    </row>
    <row r="52" spans="1:44">
      <c r="A52" t="s">
        <v>45</v>
      </c>
      <c r="B52" t="s">
        <v>145</v>
      </c>
      <c r="C52" s="3" t="s">
        <v>45</v>
      </c>
      <c r="D52" t="s">
        <v>99</v>
      </c>
      <c r="E52">
        <v>-1</v>
      </c>
      <c r="U52" t="e">
        <v>#N/A</v>
      </c>
      <c r="V52" t="str">
        <f t="shared" si="14"/>
        <v>其他应付款</v>
      </c>
      <c r="W52" t="e">
        <f t="shared" si="15"/>
        <v>#VALUE!</v>
      </c>
      <c r="X52" t="e">
        <f>VLOOKUP(W52,科目!$A:$C,2,0)</f>
        <v>#VALUE!</v>
      </c>
      <c r="Y52" t="e">
        <f>VLOOKUP(W52,科目!$A:$C,3,0)</f>
        <v>#VALUE!</v>
      </c>
      <c r="Z52" t="e">
        <f t="shared" si="16"/>
        <v>#N/A</v>
      </c>
      <c r="AA52">
        <f t="shared" si="17"/>
        <v>0</v>
      </c>
      <c r="AB52">
        <f t="shared" si="18"/>
        <v>0</v>
      </c>
      <c r="AE52" t="e">
        <v>#N/A</v>
      </c>
      <c r="AF52" t="e">
        <f t="shared" si="19"/>
        <v>#VALUE!</v>
      </c>
      <c r="AG52">
        <f t="shared" si="20"/>
        <v>1000</v>
      </c>
      <c r="AH52" t="e">
        <f t="shared" si="21"/>
        <v>#VALUE!</v>
      </c>
      <c r="AI52" t="e">
        <v>#N/A</v>
      </c>
      <c r="AJ52" t="e">
        <f>VLOOKUP(W52,科目!$A:$D,4,0)</f>
        <v>#VALUE!</v>
      </c>
      <c r="AK52" t="e">
        <f t="shared" si="22"/>
        <v>#N/A</v>
      </c>
      <c r="AL52" t="e">
        <v>#N/A</v>
      </c>
      <c r="AM52" t="e">
        <f t="shared" si="23"/>
        <v>#N/A</v>
      </c>
      <c r="AN52" t="e">
        <v>#N/A</v>
      </c>
      <c r="AO52">
        <f t="shared" si="24"/>
        <v>0</v>
      </c>
      <c r="AP52" t="e">
        <f t="shared" si="25"/>
        <v>#VALUE!</v>
      </c>
      <c r="AQ52" t="e">
        <f t="shared" si="26"/>
        <v>#VALUE!</v>
      </c>
      <c r="AR52" t="e">
        <f t="shared" si="27"/>
        <v>#VALUE!</v>
      </c>
    </row>
    <row r="53" spans="1:44">
      <c r="A53" t="s">
        <v>46</v>
      </c>
      <c r="B53" s="1" t="s">
        <v>146</v>
      </c>
      <c r="C53" s="3" t="s">
        <v>46</v>
      </c>
      <c r="D53" t="s">
        <v>99</v>
      </c>
      <c r="E53">
        <v>-1</v>
      </c>
      <c r="U53" t="e">
        <v>#N/A</v>
      </c>
      <c r="V53" t="str">
        <f t="shared" si="14"/>
        <v>其他应付款</v>
      </c>
      <c r="W53" t="e">
        <f t="shared" si="15"/>
        <v>#VALUE!</v>
      </c>
      <c r="X53" t="e">
        <f>VLOOKUP(W53,科目!$A:$C,2,0)</f>
        <v>#VALUE!</v>
      </c>
      <c r="Y53" t="e">
        <f>VLOOKUP(W53,科目!$A:$C,3,0)</f>
        <v>#VALUE!</v>
      </c>
      <c r="Z53" t="e">
        <f t="shared" si="16"/>
        <v>#N/A</v>
      </c>
      <c r="AA53">
        <f t="shared" si="17"/>
        <v>0</v>
      </c>
      <c r="AB53">
        <f t="shared" si="18"/>
        <v>0</v>
      </c>
      <c r="AE53" t="e">
        <v>#N/A</v>
      </c>
      <c r="AF53" t="e">
        <f t="shared" si="19"/>
        <v>#VALUE!</v>
      </c>
      <c r="AG53">
        <f t="shared" si="20"/>
        <v>1000</v>
      </c>
      <c r="AH53" t="e">
        <f t="shared" si="21"/>
        <v>#VALUE!</v>
      </c>
      <c r="AI53" t="e">
        <v>#N/A</v>
      </c>
      <c r="AJ53" t="e">
        <f>VLOOKUP(W53,科目!$A:$D,4,0)</f>
        <v>#VALUE!</v>
      </c>
      <c r="AK53" t="e">
        <f t="shared" si="22"/>
        <v>#N/A</v>
      </c>
      <c r="AL53" t="e">
        <v>#N/A</v>
      </c>
      <c r="AM53" t="e">
        <f t="shared" si="23"/>
        <v>#N/A</v>
      </c>
      <c r="AN53" t="e">
        <v>#N/A</v>
      </c>
      <c r="AO53">
        <f t="shared" si="24"/>
        <v>0</v>
      </c>
      <c r="AP53" t="e">
        <f t="shared" si="25"/>
        <v>#VALUE!</v>
      </c>
      <c r="AQ53" t="e">
        <f t="shared" si="26"/>
        <v>#VALUE!</v>
      </c>
      <c r="AR53" t="e">
        <f t="shared" si="27"/>
        <v>#VALUE!</v>
      </c>
    </row>
    <row r="54" spans="1:44">
      <c r="A54" t="s">
        <v>47</v>
      </c>
      <c r="B54" t="s">
        <v>146</v>
      </c>
      <c r="C54" t="s">
        <v>47</v>
      </c>
      <c r="D54" t="s">
        <v>99</v>
      </c>
      <c r="E54">
        <v>-1</v>
      </c>
      <c r="U54" t="e">
        <v>#N/A</v>
      </c>
      <c r="V54" t="str">
        <f t="shared" si="14"/>
        <v>其他应付款</v>
      </c>
      <c r="W54" t="e">
        <f t="shared" si="15"/>
        <v>#VALUE!</v>
      </c>
      <c r="X54" t="e">
        <f>VLOOKUP(W54,科目!$A:$C,2,0)</f>
        <v>#VALUE!</v>
      </c>
      <c r="Y54" t="e">
        <f>VLOOKUP(W54,科目!$A:$C,3,0)</f>
        <v>#VALUE!</v>
      </c>
      <c r="Z54" t="e">
        <f t="shared" si="16"/>
        <v>#N/A</v>
      </c>
      <c r="AA54">
        <f t="shared" si="17"/>
        <v>0</v>
      </c>
      <c r="AB54">
        <f t="shared" si="18"/>
        <v>0</v>
      </c>
      <c r="AE54" t="e">
        <v>#N/A</v>
      </c>
      <c r="AF54" t="e">
        <f t="shared" si="19"/>
        <v>#VALUE!</v>
      </c>
      <c r="AG54">
        <f t="shared" si="20"/>
        <v>1000</v>
      </c>
      <c r="AH54" t="e">
        <f t="shared" si="21"/>
        <v>#VALUE!</v>
      </c>
      <c r="AI54" t="e">
        <v>#N/A</v>
      </c>
      <c r="AJ54" t="e">
        <f>VLOOKUP(W54,科目!$A:$D,4,0)</f>
        <v>#VALUE!</v>
      </c>
      <c r="AK54" t="e">
        <f t="shared" si="22"/>
        <v>#N/A</v>
      </c>
      <c r="AL54" t="e">
        <v>#N/A</v>
      </c>
      <c r="AM54" t="e">
        <f t="shared" si="23"/>
        <v>#N/A</v>
      </c>
      <c r="AN54" t="e">
        <v>#N/A</v>
      </c>
      <c r="AO54">
        <f t="shared" si="24"/>
        <v>0</v>
      </c>
      <c r="AP54" t="e">
        <f t="shared" si="25"/>
        <v>#VALUE!</v>
      </c>
      <c r="AQ54" t="e">
        <f t="shared" si="26"/>
        <v>#VALUE!</v>
      </c>
      <c r="AR54" t="e">
        <f t="shared" si="27"/>
        <v>#VALUE!</v>
      </c>
    </row>
    <row r="55" spans="1:44">
      <c r="A55" t="s">
        <v>48</v>
      </c>
      <c r="C55" s="1" t="s">
        <v>83</v>
      </c>
      <c r="D55" t="s">
        <v>99</v>
      </c>
      <c r="E55">
        <v>-1</v>
      </c>
      <c r="U55" t="e">
        <v>#N/A</v>
      </c>
      <c r="V55" t="str">
        <f t="shared" si="14"/>
        <v/>
      </c>
      <c r="W55" t="e">
        <f t="shared" si="15"/>
        <v>#VALUE!</v>
      </c>
      <c r="X55" t="e">
        <f>VLOOKUP(W55,科目!$A:$C,2,0)</f>
        <v>#VALUE!</v>
      </c>
      <c r="Y55" t="e">
        <f>VLOOKUP(W55,科目!$A:$C,3,0)</f>
        <v>#VALUE!</v>
      </c>
      <c r="Z55" t="e">
        <f t="shared" si="16"/>
        <v>#N/A</v>
      </c>
      <c r="AA55">
        <f t="shared" si="17"/>
        <v>0</v>
      </c>
      <c r="AB55">
        <f t="shared" si="18"/>
        <v>0</v>
      </c>
      <c r="AE55" t="e">
        <v>#N/A</v>
      </c>
      <c r="AF55" t="e">
        <f t="shared" si="19"/>
        <v>#VALUE!</v>
      </c>
      <c r="AG55">
        <f t="shared" si="20"/>
        <v>1000</v>
      </c>
      <c r="AH55" t="e">
        <f t="shared" si="21"/>
        <v>#VALUE!</v>
      </c>
      <c r="AI55" t="e">
        <v>#N/A</v>
      </c>
      <c r="AJ55" t="e">
        <f>VLOOKUP(W55,科目!$A:$D,4,0)</f>
        <v>#VALUE!</v>
      </c>
      <c r="AK55" t="e">
        <f t="shared" si="22"/>
        <v>#N/A</v>
      </c>
      <c r="AL55" t="e">
        <v>#N/A</v>
      </c>
      <c r="AM55" t="e">
        <f t="shared" si="23"/>
        <v>#N/A</v>
      </c>
      <c r="AN55" t="e">
        <v>#N/A</v>
      </c>
      <c r="AO55">
        <f t="shared" si="24"/>
        <v>0</v>
      </c>
      <c r="AP55" t="e">
        <f t="shared" si="25"/>
        <v>#VALUE!</v>
      </c>
      <c r="AQ55" t="e">
        <f t="shared" si="26"/>
        <v>#VALUE!</v>
      </c>
      <c r="AR55" t="e">
        <f t="shared" si="27"/>
        <v>#VALUE!</v>
      </c>
    </row>
    <row r="56" spans="1:44">
      <c r="A56" s="3" t="s">
        <v>96</v>
      </c>
      <c r="B56" s="3" t="s">
        <v>178</v>
      </c>
      <c r="C56" s="3" t="s">
        <v>96</v>
      </c>
      <c r="D56" t="s">
        <v>99</v>
      </c>
      <c r="E56">
        <v>-1</v>
      </c>
      <c r="U56" t="e">
        <v>#N/A</v>
      </c>
      <c r="V56" t="str">
        <f t="shared" si="14"/>
        <v>租赁负债</v>
      </c>
      <c r="W56" t="e">
        <f t="shared" si="15"/>
        <v>#VALUE!</v>
      </c>
      <c r="X56" t="e">
        <f>VLOOKUP(W56,科目!$A:$C,2,0)</f>
        <v>#VALUE!</v>
      </c>
      <c r="Y56" t="e">
        <f>VLOOKUP(W56,科目!$A:$C,3,0)</f>
        <v>#VALUE!</v>
      </c>
      <c r="Z56" t="e">
        <f t="shared" si="16"/>
        <v>#N/A</v>
      </c>
      <c r="AA56">
        <f t="shared" si="17"/>
        <v>0</v>
      </c>
      <c r="AB56">
        <f t="shared" si="18"/>
        <v>0</v>
      </c>
      <c r="AE56" t="e">
        <v>#N/A</v>
      </c>
      <c r="AF56" t="e">
        <f t="shared" si="19"/>
        <v>#VALUE!</v>
      </c>
      <c r="AG56">
        <f t="shared" si="20"/>
        <v>1000</v>
      </c>
      <c r="AH56" t="e">
        <f t="shared" si="21"/>
        <v>#VALUE!</v>
      </c>
      <c r="AI56" t="e">
        <v>#N/A</v>
      </c>
      <c r="AJ56" t="e">
        <f>VLOOKUP(W56,科目!$A:$D,4,0)</f>
        <v>#VALUE!</v>
      </c>
      <c r="AK56" t="e">
        <f t="shared" si="22"/>
        <v>#N/A</v>
      </c>
      <c r="AL56" t="e">
        <v>#N/A</v>
      </c>
      <c r="AM56" t="e">
        <f t="shared" si="23"/>
        <v>#N/A</v>
      </c>
      <c r="AN56" t="e">
        <v>#N/A</v>
      </c>
      <c r="AO56">
        <f t="shared" si="24"/>
        <v>0</v>
      </c>
      <c r="AP56" t="e">
        <f t="shared" si="25"/>
        <v>#VALUE!</v>
      </c>
      <c r="AQ56" t="e">
        <f t="shared" si="26"/>
        <v>#VALUE!</v>
      </c>
      <c r="AR56" t="e">
        <f t="shared" si="27"/>
        <v>#VALUE!</v>
      </c>
    </row>
    <row r="57" spans="1:44">
      <c r="A57" t="s">
        <v>49</v>
      </c>
      <c r="B57" t="s">
        <v>173</v>
      </c>
      <c r="C57" t="s">
        <v>49</v>
      </c>
      <c r="D57" t="s">
        <v>99</v>
      </c>
      <c r="E57">
        <v>-1</v>
      </c>
      <c r="U57" t="e">
        <v>#N/A</v>
      </c>
      <c r="V57" t="str">
        <f t="shared" si="14"/>
        <v>长期借款</v>
      </c>
      <c r="W57" t="e">
        <f t="shared" si="15"/>
        <v>#VALUE!</v>
      </c>
      <c r="X57" t="e">
        <f>VLOOKUP(W57,科目!$A:$C,2,0)</f>
        <v>#VALUE!</v>
      </c>
      <c r="Y57" t="e">
        <f>VLOOKUP(W57,科目!$A:$C,3,0)</f>
        <v>#VALUE!</v>
      </c>
      <c r="Z57" t="e">
        <f t="shared" si="16"/>
        <v>#N/A</v>
      </c>
      <c r="AA57">
        <f t="shared" si="17"/>
        <v>0</v>
      </c>
      <c r="AB57">
        <f t="shared" si="18"/>
        <v>0</v>
      </c>
      <c r="AE57" t="e">
        <v>#N/A</v>
      </c>
      <c r="AF57" t="e">
        <f t="shared" si="19"/>
        <v>#VALUE!</v>
      </c>
      <c r="AG57">
        <f t="shared" si="20"/>
        <v>1000</v>
      </c>
      <c r="AH57" t="e">
        <f t="shared" si="21"/>
        <v>#VALUE!</v>
      </c>
      <c r="AI57" t="e">
        <v>#N/A</v>
      </c>
      <c r="AJ57" t="e">
        <f>VLOOKUP(W57,科目!$A:$D,4,0)</f>
        <v>#VALUE!</v>
      </c>
      <c r="AK57" t="e">
        <f t="shared" si="22"/>
        <v>#N/A</v>
      </c>
      <c r="AL57" t="e">
        <v>#N/A</v>
      </c>
      <c r="AM57" t="e">
        <f t="shared" si="23"/>
        <v>#N/A</v>
      </c>
      <c r="AN57" t="e">
        <v>#N/A</v>
      </c>
      <c r="AO57">
        <f t="shared" si="24"/>
        <v>0</v>
      </c>
      <c r="AP57" t="e">
        <f t="shared" si="25"/>
        <v>#VALUE!</v>
      </c>
      <c r="AQ57" t="e">
        <f t="shared" si="26"/>
        <v>#VALUE!</v>
      </c>
      <c r="AR57" t="e">
        <f t="shared" si="27"/>
        <v>#VALUE!</v>
      </c>
    </row>
    <row r="58" spans="1:44">
      <c r="A58" t="s">
        <v>50</v>
      </c>
      <c r="B58" t="s">
        <v>174</v>
      </c>
      <c r="C58" t="s">
        <v>50</v>
      </c>
      <c r="D58" t="s">
        <v>99</v>
      </c>
      <c r="E58">
        <v>-1</v>
      </c>
      <c r="U58" t="e">
        <v>#N/A</v>
      </c>
      <c r="V58" t="str">
        <f t="shared" si="14"/>
        <v>长期应付款</v>
      </c>
      <c r="W58" t="e">
        <f t="shared" si="15"/>
        <v>#VALUE!</v>
      </c>
      <c r="X58" t="e">
        <f>VLOOKUP(W58,科目!$A:$C,2,0)</f>
        <v>#VALUE!</v>
      </c>
      <c r="Y58" t="e">
        <f>VLOOKUP(W58,科目!$A:$C,3,0)</f>
        <v>#VALUE!</v>
      </c>
      <c r="Z58" t="e">
        <f t="shared" si="16"/>
        <v>#N/A</v>
      </c>
      <c r="AA58">
        <f t="shared" si="17"/>
        <v>0</v>
      </c>
      <c r="AB58">
        <f t="shared" si="18"/>
        <v>0</v>
      </c>
      <c r="AE58" t="e">
        <v>#N/A</v>
      </c>
      <c r="AF58" t="e">
        <f t="shared" si="19"/>
        <v>#VALUE!</v>
      </c>
      <c r="AG58">
        <f t="shared" si="20"/>
        <v>1000</v>
      </c>
      <c r="AH58" t="e">
        <f t="shared" si="21"/>
        <v>#VALUE!</v>
      </c>
      <c r="AI58" t="e">
        <v>#N/A</v>
      </c>
      <c r="AJ58" t="e">
        <f>VLOOKUP(W58,科目!$A:$D,4,0)</f>
        <v>#VALUE!</v>
      </c>
      <c r="AK58" t="e">
        <f t="shared" si="22"/>
        <v>#N/A</v>
      </c>
      <c r="AL58" t="e">
        <v>#N/A</v>
      </c>
      <c r="AM58" t="e">
        <f t="shared" si="23"/>
        <v>#N/A</v>
      </c>
      <c r="AN58" t="e">
        <v>#N/A</v>
      </c>
      <c r="AO58">
        <f t="shared" si="24"/>
        <v>0</v>
      </c>
      <c r="AP58" t="e">
        <f t="shared" si="25"/>
        <v>#VALUE!</v>
      </c>
      <c r="AQ58" t="e">
        <f t="shared" si="26"/>
        <v>#VALUE!</v>
      </c>
      <c r="AR58" t="e">
        <f t="shared" si="27"/>
        <v>#VALUE!</v>
      </c>
    </row>
    <row r="59" spans="1:44">
      <c r="A59" t="s">
        <v>51</v>
      </c>
      <c r="B59" t="s">
        <v>168</v>
      </c>
      <c r="C59" t="s">
        <v>51</v>
      </c>
      <c r="D59" t="s">
        <v>99</v>
      </c>
      <c r="E59">
        <v>-1</v>
      </c>
      <c r="U59" t="e">
        <v>#N/A</v>
      </c>
      <c r="V59" t="str">
        <f t="shared" si="14"/>
        <v>预计负债</v>
      </c>
      <c r="W59" t="e">
        <f t="shared" si="15"/>
        <v>#VALUE!</v>
      </c>
      <c r="X59" t="e">
        <f>VLOOKUP(W59,科目!$A:$C,2,0)</f>
        <v>#VALUE!</v>
      </c>
      <c r="Y59" t="e">
        <f>VLOOKUP(W59,科目!$A:$C,3,0)</f>
        <v>#VALUE!</v>
      </c>
      <c r="Z59" t="e">
        <f t="shared" si="16"/>
        <v>#N/A</v>
      </c>
      <c r="AA59">
        <f t="shared" si="17"/>
        <v>0</v>
      </c>
      <c r="AB59">
        <f t="shared" si="18"/>
        <v>0</v>
      </c>
      <c r="AE59" t="e">
        <v>#N/A</v>
      </c>
      <c r="AF59" t="e">
        <f t="shared" si="19"/>
        <v>#VALUE!</v>
      </c>
      <c r="AG59">
        <f t="shared" si="20"/>
        <v>1000</v>
      </c>
      <c r="AH59" t="e">
        <f t="shared" si="21"/>
        <v>#VALUE!</v>
      </c>
      <c r="AI59" t="e">
        <v>#N/A</v>
      </c>
      <c r="AJ59" t="e">
        <f>VLOOKUP(W59,科目!$A:$D,4,0)</f>
        <v>#VALUE!</v>
      </c>
      <c r="AK59" t="e">
        <f t="shared" si="22"/>
        <v>#N/A</v>
      </c>
      <c r="AL59" t="e">
        <v>#N/A</v>
      </c>
      <c r="AM59" t="e">
        <f t="shared" si="23"/>
        <v>#N/A</v>
      </c>
      <c r="AN59" t="e">
        <v>#N/A</v>
      </c>
      <c r="AO59">
        <f t="shared" si="24"/>
        <v>0</v>
      </c>
      <c r="AP59" t="e">
        <f t="shared" si="25"/>
        <v>#VALUE!</v>
      </c>
      <c r="AQ59" t="e">
        <f t="shared" si="26"/>
        <v>#VALUE!</v>
      </c>
      <c r="AR59" t="e">
        <f t="shared" si="27"/>
        <v>#VALUE!</v>
      </c>
    </row>
    <row r="60" spans="1:44">
      <c r="A60" t="s">
        <v>52</v>
      </c>
      <c r="B60" t="s">
        <v>135</v>
      </c>
      <c r="C60" t="s">
        <v>52</v>
      </c>
      <c r="D60" t="s">
        <v>99</v>
      </c>
      <c r="E60">
        <v>-1</v>
      </c>
      <c r="U60" t="e">
        <v>#N/A</v>
      </c>
      <c r="V60" t="str">
        <f t="shared" si="14"/>
        <v>递延所得税负债</v>
      </c>
      <c r="W60" t="e">
        <f t="shared" si="15"/>
        <v>#VALUE!</v>
      </c>
      <c r="X60" t="e">
        <f>VLOOKUP(W60,科目!$A:$C,2,0)</f>
        <v>#VALUE!</v>
      </c>
      <c r="Y60" t="e">
        <f>VLOOKUP(W60,科目!$A:$C,3,0)</f>
        <v>#VALUE!</v>
      </c>
      <c r="Z60" t="e">
        <f t="shared" si="16"/>
        <v>#N/A</v>
      </c>
      <c r="AA60">
        <f t="shared" si="17"/>
        <v>0</v>
      </c>
      <c r="AB60">
        <f t="shared" si="18"/>
        <v>0</v>
      </c>
      <c r="AE60" t="e">
        <v>#N/A</v>
      </c>
      <c r="AF60" t="e">
        <f t="shared" si="19"/>
        <v>#VALUE!</v>
      </c>
      <c r="AG60">
        <f t="shared" si="20"/>
        <v>1000</v>
      </c>
      <c r="AH60" t="e">
        <f t="shared" si="21"/>
        <v>#VALUE!</v>
      </c>
      <c r="AI60" t="e">
        <v>#N/A</v>
      </c>
      <c r="AJ60" t="e">
        <f>VLOOKUP(W60,科目!$A:$D,4,0)</f>
        <v>#VALUE!</v>
      </c>
      <c r="AK60" t="e">
        <f t="shared" si="22"/>
        <v>#N/A</v>
      </c>
      <c r="AL60" t="e">
        <v>#N/A</v>
      </c>
      <c r="AM60" t="e">
        <f t="shared" si="23"/>
        <v>#N/A</v>
      </c>
      <c r="AN60" t="e">
        <v>#N/A</v>
      </c>
      <c r="AO60">
        <f t="shared" si="24"/>
        <v>0</v>
      </c>
      <c r="AP60" t="e">
        <f t="shared" si="25"/>
        <v>#VALUE!</v>
      </c>
      <c r="AQ60" t="e">
        <f t="shared" si="26"/>
        <v>#VALUE!</v>
      </c>
      <c r="AR60" t="e">
        <f t="shared" si="27"/>
        <v>#VALUE!</v>
      </c>
    </row>
    <row r="61" spans="1:44">
      <c r="A61" t="s">
        <v>53</v>
      </c>
      <c r="B61" t="s">
        <v>149</v>
      </c>
      <c r="C61" s="1" t="s">
        <v>53</v>
      </c>
      <c r="D61" t="s">
        <v>100</v>
      </c>
      <c r="E61">
        <v>-1</v>
      </c>
      <c r="U61" t="e">
        <v>#N/A</v>
      </c>
      <c r="V61" t="str">
        <f t="shared" si="14"/>
        <v>实收资本(或股本)</v>
      </c>
      <c r="W61" t="e">
        <f t="shared" si="15"/>
        <v>#VALUE!</v>
      </c>
      <c r="X61" t="e">
        <f>VLOOKUP(W61,科目!$A:$C,2,0)</f>
        <v>#VALUE!</v>
      </c>
      <c r="Y61" t="e">
        <f>VLOOKUP(W61,科目!$A:$C,3,0)</f>
        <v>#VALUE!</v>
      </c>
      <c r="Z61" t="e">
        <f t="shared" si="16"/>
        <v>#N/A</v>
      </c>
      <c r="AA61">
        <f t="shared" si="17"/>
        <v>0</v>
      </c>
      <c r="AB61">
        <f t="shared" si="18"/>
        <v>0</v>
      </c>
      <c r="AE61" t="e">
        <v>#N/A</v>
      </c>
      <c r="AF61" t="e">
        <f t="shared" si="19"/>
        <v>#VALUE!</v>
      </c>
      <c r="AG61">
        <f t="shared" si="20"/>
        <v>1000</v>
      </c>
      <c r="AH61" t="e">
        <f t="shared" si="21"/>
        <v>#VALUE!</v>
      </c>
      <c r="AI61" t="e">
        <v>#N/A</v>
      </c>
      <c r="AJ61" t="e">
        <f>VLOOKUP(W61,科目!$A:$D,4,0)</f>
        <v>#VALUE!</v>
      </c>
      <c r="AK61" t="e">
        <f t="shared" si="22"/>
        <v>#N/A</v>
      </c>
      <c r="AL61" t="e">
        <v>#N/A</v>
      </c>
      <c r="AM61" t="e">
        <f t="shared" si="23"/>
        <v>#N/A</v>
      </c>
      <c r="AN61" t="e">
        <v>#N/A</v>
      </c>
      <c r="AO61">
        <f t="shared" si="24"/>
        <v>0</v>
      </c>
      <c r="AP61" t="e">
        <f t="shared" si="25"/>
        <v>#VALUE!</v>
      </c>
      <c r="AQ61" t="e">
        <f t="shared" si="26"/>
        <v>#VALUE!</v>
      </c>
      <c r="AR61" t="e">
        <f t="shared" si="27"/>
        <v>#VALUE!</v>
      </c>
    </row>
    <row r="62" spans="1:44">
      <c r="A62" t="s">
        <v>54</v>
      </c>
      <c r="B62" t="s">
        <v>176</v>
      </c>
      <c r="C62" t="s">
        <v>54</v>
      </c>
      <c r="D62" t="s">
        <v>100</v>
      </c>
      <c r="E62">
        <v>-1</v>
      </c>
      <c r="U62" t="e">
        <v>#N/A</v>
      </c>
      <c r="V62" t="str">
        <f t="shared" si="14"/>
        <v>资本公积</v>
      </c>
      <c r="W62" t="e">
        <f t="shared" si="15"/>
        <v>#VALUE!</v>
      </c>
      <c r="X62" t="e">
        <f>VLOOKUP(W62,科目!$A:$C,2,0)</f>
        <v>#VALUE!</v>
      </c>
      <c r="Y62" t="e">
        <f>VLOOKUP(W62,科目!$A:$C,3,0)</f>
        <v>#VALUE!</v>
      </c>
      <c r="Z62" t="e">
        <f t="shared" si="16"/>
        <v>#N/A</v>
      </c>
      <c r="AA62">
        <f t="shared" si="17"/>
        <v>0</v>
      </c>
      <c r="AB62">
        <f t="shared" si="18"/>
        <v>0</v>
      </c>
      <c r="AE62" t="e">
        <v>#N/A</v>
      </c>
      <c r="AF62" t="e">
        <f t="shared" si="19"/>
        <v>#VALUE!</v>
      </c>
      <c r="AG62">
        <f t="shared" si="20"/>
        <v>1000</v>
      </c>
      <c r="AH62" t="e">
        <f t="shared" si="21"/>
        <v>#VALUE!</v>
      </c>
      <c r="AI62" t="e">
        <v>#N/A</v>
      </c>
      <c r="AJ62" t="e">
        <f>VLOOKUP(W62,科目!$A:$D,4,0)</f>
        <v>#VALUE!</v>
      </c>
      <c r="AK62" t="e">
        <f t="shared" si="22"/>
        <v>#N/A</v>
      </c>
      <c r="AL62" t="e">
        <v>#N/A</v>
      </c>
      <c r="AM62" t="e">
        <f t="shared" si="23"/>
        <v>#N/A</v>
      </c>
      <c r="AN62" t="e">
        <v>#N/A</v>
      </c>
      <c r="AO62">
        <f t="shared" si="24"/>
        <v>0</v>
      </c>
      <c r="AP62" t="e">
        <f t="shared" si="25"/>
        <v>#VALUE!</v>
      </c>
      <c r="AQ62" t="e">
        <f t="shared" si="26"/>
        <v>#VALUE!</v>
      </c>
      <c r="AR62" t="e">
        <f t="shared" si="27"/>
        <v>#VALUE!</v>
      </c>
    </row>
    <row r="63" spans="1:44">
      <c r="A63" t="s">
        <v>55</v>
      </c>
      <c r="B63" t="s">
        <v>161</v>
      </c>
      <c r="C63" t="s">
        <v>55</v>
      </c>
      <c r="D63" t="s">
        <v>100</v>
      </c>
      <c r="E63">
        <v>-1</v>
      </c>
      <c r="U63" t="e">
        <v>#N/A</v>
      </c>
      <c r="V63" t="str">
        <f t="shared" si="14"/>
        <v>盈余公积</v>
      </c>
      <c r="W63" t="e">
        <f t="shared" si="15"/>
        <v>#VALUE!</v>
      </c>
      <c r="X63" t="e">
        <f>VLOOKUP(W63,科目!$A:$C,2,0)</f>
        <v>#VALUE!</v>
      </c>
      <c r="Y63" t="e">
        <f>VLOOKUP(W63,科目!$A:$C,3,0)</f>
        <v>#VALUE!</v>
      </c>
      <c r="Z63" t="e">
        <f t="shared" si="16"/>
        <v>#N/A</v>
      </c>
      <c r="AA63">
        <f t="shared" si="17"/>
        <v>0</v>
      </c>
      <c r="AB63">
        <f t="shared" si="18"/>
        <v>0</v>
      </c>
      <c r="AE63" t="e">
        <v>#N/A</v>
      </c>
      <c r="AF63" t="e">
        <f t="shared" si="19"/>
        <v>#VALUE!</v>
      </c>
      <c r="AG63">
        <f t="shared" si="20"/>
        <v>1000</v>
      </c>
      <c r="AH63" t="e">
        <f t="shared" si="21"/>
        <v>#VALUE!</v>
      </c>
      <c r="AI63" t="e">
        <v>#N/A</v>
      </c>
      <c r="AJ63" t="e">
        <f>VLOOKUP(W63,科目!$A:$D,4,0)</f>
        <v>#VALUE!</v>
      </c>
      <c r="AK63" t="e">
        <f t="shared" si="22"/>
        <v>#N/A</v>
      </c>
      <c r="AL63" t="e">
        <v>#N/A</v>
      </c>
      <c r="AM63" t="e">
        <f t="shared" si="23"/>
        <v>#N/A</v>
      </c>
      <c r="AN63" t="e">
        <v>#N/A</v>
      </c>
      <c r="AO63">
        <f t="shared" si="24"/>
        <v>0</v>
      </c>
      <c r="AP63" t="e">
        <f t="shared" si="25"/>
        <v>#VALUE!</v>
      </c>
      <c r="AQ63" t="e">
        <f t="shared" si="26"/>
        <v>#VALUE!</v>
      </c>
      <c r="AR63" t="e">
        <f t="shared" si="27"/>
        <v>#VALUE!</v>
      </c>
    </row>
    <row r="64" spans="1:44">
      <c r="A64" t="s">
        <v>57</v>
      </c>
      <c r="B64" s="1" t="s">
        <v>143</v>
      </c>
      <c r="C64" s="6" t="s">
        <v>240</v>
      </c>
      <c r="D64" t="s">
        <v>100</v>
      </c>
      <c r="E64">
        <v>-1</v>
      </c>
      <c r="U64" t="e">
        <v>#N/A</v>
      </c>
      <c r="V64" t="str">
        <f t="shared" si="14"/>
        <v>未分配利润</v>
      </c>
      <c r="W64" t="e">
        <f t="shared" si="15"/>
        <v>#VALUE!</v>
      </c>
      <c r="X64" t="e">
        <f>VLOOKUP(W64,科目!$A:$C,2,0)</f>
        <v>#VALUE!</v>
      </c>
      <c r="Y64" t="e">
        <f>VLOOKUP(W64,科目!$A:$C,3,0)</f>
        <v>#VALUE!</v>
      </c>
      <c r="Z64" t="e">
        <f t="shared" si="16"/>
        <v>#N/A</v>
      </c>
      <c r="AA64">
        <f t="shared" si="17"/>
        <v>0</v>
      </c>
      <c r="AB64">
        <f t="shared" si="18"/>
        <v>0</v>
      </c>
      <c r="AE64" t="e">
        <v>#N/A</v>
      </c>
      <c r="AF64" t="e">
        <f t="shared" si="19"/>
        <v>#VALUE!</v>
      </c>
      <c r="AG64">
        <f t="shared" si="20"/>
        <v>1000</v>
      </c>
      <c r="AH64" t="e">
        <f t="shared" si="21"/>
        <v>#VALUE!</v>
      </c>
      <c r="AI64" t="e">
        <v>#N/A</v>
      </c>
      <c r="AJ64" t="e">
        <f>VLOOKUP(W64,科目!$A:$D,4,0)</f>
        <v>#VALUE!</v>
      </c>
      <c r="AK64" t="e">
        <f t="shared" si="22"/>
        <v>#N/A</v>
      </c>
      <c r="AL64" t="e">
        <v>#N/A</v>
      </c>
      <c r="AM64" t="e">
        <f t="shared" si="23"/>
        <v>#N/A</v>
      </c>
      <c r="AN64" t="e">
        <v>#N/A</v>
      </c>
      <c r="AO64">
        <f t="shared" si="24"/>
        <v>0</v>
      </c>
      <c r="AP64" t="e">
        <f t="shared" si="25"/>
        <v>#VALUE!</v>
      </c>
      <c r="AQ64" t="e">
        <f t="shared" si="26"/>
        <v>#VALUE!</v>
      </c>
      <c r="AR64" t="e">
        <f t="shared" si="27"/>
        <v>#VALUE!</v>
      </c>
    </row>
    <row r="65" spans="1:44">
      <c r="A65" t="s">
        <v>58</v>
      </c>
      <c r="B65" t="s">
        <v>141</v>
      </c>
      <c r="C65" s="1" t="s">
        <v>84</v>
      </c>
      <c r="D65" t="s">
        <v>100</v>
      </c>
      <c r="E65">
        <v>1</v>
      </c>
      <c r="U65" t="e">
        <v>#N/A</v>
      </c>
      <c r="V65" t="str">
        <f t="shared" si="14"/>
        <v>减:库存股</v>
      </c>
      <c r="W65" t="e">
        <f t="shared" si="15"/>
        <v>#VALUE!</v>
      </c>
      <c r="X65" t="e">
        <f>VLOOKUP(W65,科目!$A:$C,2,0)</f>
        <v>#VALUE!</v>
      </c>
      <c r="Y65" t="e">
        <f>VLOOKUP(W65,科目!$A:$C,3,0)</f>
        <v>#VALUE!</v>
      </c>
      <c r="Z65" t="e">
        <f t="shared" si="16"/>
        <v>#N/A</v>
      </c>
      <c r="AA65">
        <f t="shared" si="17"/>
        <v>0</v>
      </c>
      <c r="AB65">
        <f t="shared" si="18"/>
        <v>0</v>
      </c>
      <c r="AE65" t="e">
        <v>#N/A</v>
      </c>
      <c r="AF65" t="e">
        <f t="shared" si="19"/>
        <v>#VALUE!</v>
      </c>
      <c r="AG65">
        <f t="shared" si="20"/>
        <v>1000</v>
      </c>
      <c r="AH65" t="e">
        <f t="shared" si="21"/>
        <v>#VALUE!</v>
      </c>
      <c r="AI65" t="e">
        <v>#N/A</v>
      </c>
      <c r="AJ65" t="e">
        <f>VLOOKUP(W65,科目!$A:$D,4,0)</f>
        <v>#VALUE!</v>
      </c>
      <c r="AK65" t="e">
        <f t="shared" si="22"/>
        <v>#N/A</v>
      </c>
      <c r="AL65" t="e">
        <v>#N/A</v>
      </c>
      <c r="AM65" t="e">
        <f t="shared" si="23"/>
        <v>#N/A</v>
      </c>
      <c r="AN65" t="e">
        <v>#N/A</v>
      </c>
      <c r="AO65">
        <f t="shared" si="24"/>
        <v>0</v>
      </c>
      <c r="AP65" t="e">
        <f t="shared" si="25"/>
        <v>#VALUE!</v>
      </c>
      <c r="AQ65" t="e">
        <f t="shared" si="26"/>
        <v>#VALUE!</v>
      </c>
      <c r="AR65" t="e">
        <f t="shared" si="27"/>
        <v>#VALUE!</v>
      </c>
    </row>
    <row r="66" spans="1:44">
      <c r="A66" s="1" t="s">
        <v>97</v>
      </c>
      <c r="B66" s="1" t="s">
        <v>148</v>
      </c>
      <c r="C66" s="1" t="s">
        <v>97</v>
      </c>
      <c r="D66" t="s">
        <v>100</v>
      </c>
      <c r="E66">
        <v>-1</v>
      </c>
      <c r="U66" t="e">
        <v>#N/A</v>
      </c>
      <c r="V66" t="str">
        <f t="shared" si="14"/>
        <v>其他综合收益</v>
      </c>
      <c r="W66" t="e">
        <f t="shared" si="15"/>
        <v>#VALUE!</v>
      </c>
      <c r="X66" t="e">
        <f>VLOOKUP(W66,科目!$A:$C,2,0)</f>
        <v>#VALUE!</v>
      </c>
      <c r="Y66" t="e">
        <f>VLOOKUP(W66,科目!$A:$C,3,0)</f>
        <v>#VALUE!</v>
      </c>
      <c r="Z66" t="e">
        <f t="shared" si="16"/>
        <v>#N/A</v>
      </c>
      <c r="AA66">
        <f t="shared" si="17"/>
        <v>0</v>
      </c>
      <c r="AB66">
        <f t="shared" si="18"/>
        <v>0</v>
      </c>
      <c r="AE66" t="e">
        <v>#N/A</v>
      </c>
      <c r="AF66" t="e">
        <f t="shared" si="19"/>
        <v>#VALUE!</v>
      </c>
      <c r="AG66">
        <f t="shared" si="20"/>
        <v>1000</v>
      </c>
      <c r="AH66" t="e">
        <f t="shared" si="21"/>
        <v>#VALUE!</v>
      </c>
      <c r="AI66" t="e">
        <v>#N/A</v>
      </c>
      <c r="AJ66" t="e">
        <f>VLOOKUP(W66,科目!$A:$D,4,0)</f>
        <v>#VALUE!</v>
      </c>
      <c r="AK66" t="e">
        <f t="shared" si="22"/>
        <v>#N/A</v>
      </c>
      <c r="AL66" t="e">
        <v>#N/A</v>
      </c>
      <c r="AM66" t="e">
        <f t="shared" si="23"/>
        <v>#N/A</v>
      </c>
      <c r="AN66" t="e">
        <v>#N/A</v>
      </c>
      <c r="AO66">
        <f t="shared" si="24"/>
        <v>0</v>
      </c>
      <c r="AP66" t="e">
        <f t="shared" si="25"/>
        <v>#VALUE!</v>
      </c>
      <c r="AQ66" t="e">
        <f t="shared" si="26"/>
        <v>#VALUE!</v>
      </c>
      <c r="AR66" t="e">
        <f t="shared" si="27"/>
        <v>#VALUE!</v>
      </c>
    </row>
    <row r="67" spans="1:44">
      <c r="A67" t="s">
        <v>236</v>
      </c>
      <c r="B67" t="s">
        <v>134</v>
      </c>
      <c r="C67" t="s">
        <v>77</v>
      </c>
      <c r="D67" t="s">
        <v>99</v>
      </c>
      <c r="E67">
        <v>1</v>
      </c>
    </row>
    <row r="68" spans="1:44">
      <c r="A68" t="s">
        <v>59</v>
      </c>
      <c r="B68" t="s">
        <v>163</v>
      </c>
      <c r="C68" s="1" t="s">
        <v>59</v>
      </c>
      <c r="D68" t="s">
        <v>102</v>
      </c>
      <c r="E68">
        <v>-1</v>
      </c>
      <c r="U68" t="e">
        <v>#N/A</v>
      </c>
      <c r="V68" t="str">
        <f t="shared" si="14"/>
        <v>一、营业收入</v>
      </c>
      <c r="W68" t="e">
        <f t="shared" si="15"/>
        <v>#VALUE!</v>
      </c>
      <c r="X68" t="e">
        <f>VLOOKUP(W68,科目!$A:$C,2,0)</f>
        <v>#VALUE!</v>
      </c>
      <c r="Y68" t="e">
        <f>VLOOKUP(W68,科目!$A:$C,3,0)</f>
        <v>#VALUE!</v>
      </c>
      <c r="Z68" t="e">
        <f t="shared" si="16"/>
        <v>#N/A</v>
      </c>
      <c r="AA68">
        <f t="shared" si="17"/>
        <v>0</v>
      </c>
      <c r="AB68">
        <f t="shared" si="18"/>
        <v>0</v>
      </c>
      <c r="AE68" t="e">
        <v>#N/A</v>
      </c>
      <c r="AF68" t="e">
        <f t="shared" si="19"/>
        <v>#VALUE!</v>
      </c>
      <c r="AG68">
        <f t="shared" si="20"/>
        <v>1000</v>
      </c>
      <c r="AH68" t="e">
        <f t="shared" si="21"/>
        <v>#VALUE!</v>
      </c>
      <c r="AI68" t="e">
        <v>#N/A</v>
      </c>
      <c r="AJ68" t="e">
        <f>VLOOKUP(W68,科目!$A:$D,4,0)</f>
        <v>#VALUE!</v>
      </c>
      <c r="AK68" t="e">
        <f t="shared" si="22"/>
        <v>#N/A</v>
      </c>
      <c r="AL68" t="e">
        <v>#N/A</v>
      </c>
      <c r="AM68" t="e">
        <f t="shared" si="23"/>
        <v>#N/A</v>
      </c>
      <c r="AN68" t="e">
        <v>#N/A</v>
      </c>
      <c r="AO68">
        <f t="shared" si="24"/>
        <v>0</v>
      </c>
      <c r="AP68" t="e">
        <f t="shared" si="25"/>
        <v>#VALUE!</v>
      </c>
      <c r="AQ68" t="e">
        <f t="shared" si="26"/>
        <v>#VALUE!</v>
      </c>
      <c r="AR68" t="e">
        <f t="shared" si="27"/>
        <v>#VALUE!</v>
      </c>
    </row>
    <row r="69" spans="1:44">
      <c r="A69" t="s">
        <v>60</v>
      </c>
      <c r="B69" t="s">
        <v>133</v>
      </c>
      <c r="C69" s="1" t="s">
        <v>72</v>
      </c>
      <c r="D69" t="s">
        <v>102</v>
      </c>
      <c r="E69">
        <v>1</v>
      </c>
      <c r="U69" t="e">
        <v>#N/A</v>
      </c>
      <c r="V69" t="str">
        <f t="shared" ref="V69:V91" si="28">TRIM($B69)</f>
        <v>财务费用</v>
      </c>
      <c r="W69" t="e">
        <f t="shared" ref="W69:W91" si="29">_xlfn.IFNA(AE69,AH69)</f>
        <v>#VALUE!</v>
      </c>
      <c r="X69" t="e">
        <f>VLOOKUP(W69,科目!$A:$C,2,0)</f>
        <v>#VALUE!</v>
      </c>
      <c r="Y69" t="e">
        <f>VLOOKUP(W69,科目!$A:$C,3,0)</f>
        <v>#VALUE!</v>
      </c>
      <c r="Z69" t="e">
        <f t="shared" ref="Z69:Z91" si="30">U69&amp;"\"&amp;$C69</f>
        <v>#N/A</v>
      </c>
      <c r="AA69">
        <f t="shared" ref="AA69:AA91" si="31">IF($P69="借",$R69,-$R69)</f>
        <v>0</v>
      </c>
      <c r="AB69">
        <f t="shared" ref="AB69:AB91" si="32">_xlfn.IFNA(IF(AE69="重复明细",0,AO69),AO69)</f>
        <v>0</v>
      </c>
      <c r="AE69" t="e">
        <v>#N/A</v>
      </c>
      <c r="AF69" t="e">
        <f t="shared" ref="AF69:AF91" si="33">FIND("\",$C69)</f>
        <v>#VALUE!</v>
      </c>
      <c r="AG69">
        <f t="shared" ref="AG69:AG91" si="34">IFERROR(FIND("\",$C69,AF69+1),1000)</f>
        <v>1000</v>
      </c>
      <c r="AH69" t="e">
        <f t="shared" ref="AH69:AH91" si="35">MID($C69,AF69+1,AG69-AF69-1)</f>
        <v>#VALUE!</v>
      </c>
      <c r="AI69" t="e">
        <v>#N/A</v>
      </c>
      <c r="AJ69" t="e">
        <f>VLOOKUP(W69,科目!$A:$D,4,0)</f>
        <v>#VALUE!</v>
      </c>
      <c r="AK69" t="e">
        <f t="shared" ref="AK69:AK91" si="36">AI69&amp;"/"&amp;AJ69</f>
        <v>#N/A</v>
      </c>
      <c r="AL69" t="e">
        <v>#N/A</v>
      </c>
      <c r="AM69" t="e">
        <f t="shared" ref="AM69:AM91" si="37">ROUND(AA69*AL69,2)</f>
        <v>#N/A</v>
      </c>
      <c r="AN69" t="e">
        <v>#N/A</v>
      </c>
      <c r="AO69">
        <f t="shared" ref="AO69:AO91" si="38">IFERROR(_xlfn.IFNA(AM69,AN69),0)</f>
        <v>0</v>
      </c>
      <c r="AP69" t="e">
        <f t="shared" ref="AP69:AP91" si="39">FIND("]",AO69)</f>
        <v>#VALUE!</v>
      </c>
      <c r="AQ69" t="e">
        <f t="shared" ref="AQ69:AQ91" si="40">FIND("#",AO69)</f>
        <v>#VALUE!</v>
      </c>
      <c r="AR69" t="e">
        <f t="shared" ref="AR69:AR91" si="41">FIND("#",AO69,AQ69+1)</f>
        <v>#VALUE!</v>
      </c>
    </row>
    <row r="70" spans="1:44">
      <c r="A70" t="s">
        <v>61</v>
      </c>
      <c r="B70" s="1" t="s">
        <v>163</v>
      </c>
      <c r="C70" s="1" t="s">
        <v>61</v>
      </c>
      <c r="D70" t="s">
        <v>102</v>
      </c>
      <c r="E70">
        <v>-1</v>
      </c>
      <c r="U70" t="e">
        <v>#N/A</v>
      </c>
      <c r="V70" t="str">
        <f t="shared" si="28"/>
        <v>一、营业收入</v>
      </c>
      <c r="W70" t="e">
        <f t="shared" si="29"/>
        <v>#VALUE!</v>
      </c>
      <c r="X70" t="e">
        <f>VLOOKUP(W70,科目!$A:$C,2,0)</f>
        <v>#VALUE!</v>
      </c>
      <c r="Y70" t="e">
        <f>VLOOKUP(W70,科目!$A:$C,3,0)</f>
        <v>#VALUE!</v>
      </c>
      <c r="Z70" t="e">
        <f t="shared" si="30"/>
        <v>#N/A</v>
      </c>
      <c r="AA70">
        <f t="shared" si="31"/>
        <v>0</v>
      </c>
      <c r="AB70">
        <f t="shared" si="32"/>
        <v>0</v>
      </c>
      <c r="AE70" t="e">
        <v>#N/A</v>
      </c>
      <c r="AF70" t="e">
        <f t="shared" si="33"/>
        <v>#VALUE!</v>
      </c>
      <c r="AG70">
        <f t="shared" si="34"/>
        <v>1000</v>
      </c>
      <c r="AH70" t="e">
        <f t="shared" si="35"/>
        <v>#VALUE!</v>
      </c>
      <c r="AI70" t="e">
        <v>#N/A</v>
      </c>
      <c r="AJ70" t="e">
        <f>VLOOKUP(W70,科目!$A:$D,4,0)</f>
        <v>#VALUE!</v>
      </c>
      <c r="AK70" t="e">
        <f t="shared" si="36"/>
        <v>#N/A</v>
      </c>
      <c r="AL70" t="e">
        <v>#N/A</v>
      </c>
      <c r="AM70" t="e">
        <f t="shared" si="37"/>
        <v>#N/A</v>
      </c>
      <c r="AN70" t="e">
        <v>#N/A</v>
      </c>
      <c r="AO70">
        <f t="shared" si="38"/>
        <v>0</v>
      </c>
      <c r="AP70" t="e">
        <f t="shared" si="39"/>
        <v>#VALUE!</v>
      </c>
      <c r="AQ70" t="e">
        <f t="shared" si="40"/>
        <v>#VALUE!</v>
      </c>
      <c r="AR70" t="e">
        <f t="shared" si="41"/>
        <v>#VALUE!</v>
      </c>
    </row>
    <row r="71" spans="1:44">
      <c r="A71" t="s">
        <v>62</v>
      </c>
      <c r="B71" t="s">
        <v>133</v>
      </c>
      <c r="C71" s="1" t="s">
        <v>72</v>
      </c>
      <c r="D71" t="s">
        <v>102</v>
      </c>
      <c r="E71">
        <v>1</v>
      </c>
      <c r="U71" t="e">
        <v>#N/A</v>
      </c>
      <c r="V71" t="str">
        <f t="shared" si="28"/>
        <v>财务费用</v>
      </c>
      <c r="W71" t="e">
        <f t="shared" si="29"/>
        <v>#VALUE!</v>
      </c>
      <c r="X71" t="e">
        <f>VLOOKUP(W71,科目!$A:$C,2,0)</f>
        <v>#VALUE!</v>
      </c>
      <c r="Y71" t="e">
        <f>VLOOKUP(W71,科目!$A:$C,3,0)</f>
        <v>#VALUE!</v>
      </c>
      <c r="Z71" t="e">
        <f t="shared" si="30"/>
        <v>#N/A</v>
      </c>
      <c r="AA71">
        <f t="shared" si="31"/>
        <v>0</v>
      </c>
      <c r="AB71">
        <f t="shared" si="32"/>
        <v>0</v>
      </c>
      <c r="AE71" t="e">
        <v>#N/A</v>
      </c>
      <c r="AF71" t="e">
        <f t="shared" si="33"/>
        <v>#VALUE!</v>
      </c>
      <c r="AG71">
        <f t="shared" si="34"/>
        <v>1000</v>
      </c>
      <c r="AH71" t="e">
        <f t="shared" si="35"/>
        <v>#VALUE!</v>
      </c>
      <c r="AI71" t="e">
        <v>#N/A</v>
      </c>
      <c r="AJ71" t="e">
        <f>VLOOKUP(W71,科目!$A:$D,4,0)</f>
        <v>#VALUE!</v>
      </c>
      <c r="AK71" t="e">
        <f t="shared" si="36"/>
        <v>#N/A</v>
      </c>
      <c r="AL71" t="e">
        <v>#N/A</v>
      </c>
      <c r="AM71" t="e">
        <f t="shared" si="37"/>
        <v>#N/A</v>
      </c>
      <c r="AN71" t="e">
        <v>#N/A</v>
      </c>
      <c r="AO71">
        <f t="shared" si="38"/>
        <v>0</v>
      </c>
      <c r="AP71" t="e">
        <f t="shared" si="39"/>
        <v>#VALUE!</v>
      </c>
      <c r="AQ71" t="e">
        <f t="shared" si="40"/>
        <v>#VALUE!</v>
      </c>
      <c r="AR71" t="e">
        <f t="shared" si="41"/>
        <v>#VALUE!</v>
      </c>
    </row>
    <row r="72" spans="1:44">
      <c r="A72" t="s">
        <v>63</v>
      </c>
      <c r="B72" t="s">
        <v>138</v>
      </c>
      <c r="C72" s="1" t="s">
        <v>88</v>
      </c>
      <c r="D72" t="s">
        <v>102</v>
      </c>
      <c r="E72">
        <v>-1</v>
      </c>
      <c r="U72" t="e">
        <v>#N/A</v>
      </c>
      <c r="V72" t="str">
        <f t="shared" si="28"/>
        <v>公允价值变动收益（损失以“－”号填列）</v>
      </c>
      <c r="W72" t="e">
        <f t="shared" si="29"/>
        <v>#VALUE!</v>
      </c>
      <c r="X72" t="e">
        <f>VLOOKUP(W72,科目!$A:$C,2,0)</f>
        <v>#VALUE!</v>
      </c>
      <c r="Y72" t="e">
        <f>VLOOKUP(W72,科目!$A:$C,3,0)</f>
        <v>#VALUE!</v>
      </c>
      <c r="Z72" t="e">
        <f t="shared" si="30"/>
        <v>#N/A</v>
      </c>
      <c r="AA72">
        <f t="shared" si="31"/>
        <v>0</v>
      </c>
      <c r="AB72">
        <f t="shared" si="32"/>
        <v>0</v>
      </c>
      <c r="AE72" t="e">
        <v>#N/A</v>
      </c>
      <c r="AF72" t="e">
        <f t="shared" si="33"/>
        <v>#VALUE!</v>
      </c>
      <c r="AG72">
        <f t="shared" si="34"/>
        <v>1000</v>
      </c>
      <c r="AH72" t="e">
        <f t="shared" si="35"/>
        <v>#VALUE!</v>
      </c>
      <c r="AI72" t="e">
        <v>#N/A</v>
      </c>
      <c r="AJ72" t="e">
        <f>VLOOKUP(W72,科目!$A:$D,4,0)</f>
        <v>#VALUE!</v>
      </c>
      <c r="AK72" t="e">
        <f t="shared" si="36"/>
        <v>#N/A</v>
      </c>
      <c r="AL72" t="e">
        <v>#N/A</v>
      </c>
      <c r="AM72" t="e">
        <f t="shared" si="37"/>
        <v>#N/A</v>
      </c>
      <c r="AN72" t="e">
        <v>#N/A</v>
      </c>
      <c r="AO72">
        <f t="shared" si="38"/>
        <v>0</v>
      </c>
      <c r="AP72" t="e">
        <f t="shared" si="39"/>
        <v>#VALUE!</v>
      </c>
      <c r="AQ72" t="e">
        <f t="shared" si="40"/>
        <v>#VALUE!</v>
      </c>
      <c r="AR72" t="e">
        <f t="shared" si="41"/>
        <v>#VALUE!</v>
      </c>
    </row>
    <row r="73" spans="1:44">
      <c r="A73" t="s">
        <v>64</v>
      </c>
      <c r="B73" t="s">
        <v>180</v>
      </c>
      <c r="C73" s="1" t="s">
        <v>64</v>
      </c>
      <c r="D73" t="s">
        <v>102</v>
      </c>
      <c r="E73">
        <v>-1</v>
      </c>
      <c r="U73" t="e">
        <v>#N/A</v>
      </c>
      <c r="V73" t="str">
        <f t="shared" si="28"/>
        <v>投资收益（损失以“－”号填列）</v>
      </c>
      <c r="W73" t="e">
        <f t="shared" si="29"/>
        <v>#VALUE!</v>
      </c>
      <c r="X73" t="e">
        <f>VLOOKUP(W73,科目!$A:$C,2,0)</f>
        <v>#VALUE!</v>
      </c>
      <c r="Y73" t="e">
        <f>VLOOKUP(W73,科目!$A:$C,3,0)</f>
        <v>#VALUE!</v>
      </c>
      <c r="Z73" t="e">
        <f t="shared" si="30"/>
        <v>#N/A</v>
      </c>
      <c r="AA73">
        <f t="shared" si="31"/>
        <v>0</v>
      </c>
      <c r="AB73">
        <f t="shared" si="32"/>
        <v>0</v>
      </c>
      <c r="AE73" t="e">
        <v>#N/A</v>
      </c>
      <c r="AF73" t="e">
        <f t="shared" si="33"/>
        <v>#VALUE!</v>
      </c>
      <c r="AG73">
        <f t="shared" si="34"/>
        <v>1000</v>
      </c>
      <c r="AH73" t="e">
        <f t="shared" si="35"/>
        <v>#VALUE!</v>
      </c>
      <c r="AI73" t="e">
        <v>#N/A</v>
      </c>
      <c r="AJ73" t="e">
        <f>VLOOKUP(W73,科目!$A:$D,4,0)</f>
        <v>#VALUE!</v>
      </c>
      <c r="AK73" t="e">
        <f t="shared" si="36"/>
        <v>#N/A</v>
      </c>
      <c r="AL73" t="e">
        <v>#N/A</v>
      </c>
      <c r="AM73" t="e">
        <f t="shared" si="37"/>
        <v>#N/A</v>
      </c>
      <c r="AN73" t="e">
        <v>#N/A</v>
      </c>
      <c r="AO73">
        <f t="shared" si="38"/>
        <v>0</v>
      </c>
      <c r="AP73" t="e">
        <f t="shared" si="39"/>
        <v>#VALUE!</v>
      </c>
      <c r="AQ73" t="e">
        <f t="shared" si="40"/>
        <v>#VALUE!</v>
      </c>
      <c r="AR73" t="e">
        <f t="shared" si="41"/>
        <v>#VALUE!</v>
      </c>
    </row>
    <row r="74" spans="1:44">
      <c r="A74" t="s">
        <v>65</v>
      </c>
      <c r="B74" t="s">
        <v>165</v>
      </c>
      <c r="C74" s="1" t="s">
        <v>89</v>
      </c>
      <c r="D74" t="s">
        <v>102</v>
      </c>
      <c r="E74">
        <v>-1</v>
      </c>
      <c r="U74" t="e">
        <v>#N/A</v>
      </c>
      <c r="V74" t="str">
        <f t="shared" si="28"/>
        <v>加: 营业外收入</v>
      </c>
      <c r="W74" t="e">
        <f t="shared" si="29"/>
        <v>#VALUE!</v>
      </c>
      <c r="X74" t="e">
        <f>VLOOKUP(W74,科目!$A:$C,2,0)</f>
        <v>#VALUE!</v>
      </c>
      <c r="Y74" t="e">
        <f>VLOOKUP(W74,科目!$A:$C,3,0)</f>
        <v>#VALUE!</v>
      </c>
      <c r="Z74" t="e">
        <f t="shared" si="30"/>
        <v>#N/A</v>
      </c>
      <c r="AA74">
        <f t="shared" si="31"/>
        <v>0</v>
      </c>
      <c r="AB74">
        <f t="shared" si="32"/>
        <v>0</v>
      </c>
      <c r="AE74" t="e">
        <v>#N/A</v>
      </c>
      <c r="AF74" t="e">
        <f t="shared" si="33"/>
        <v>#VALUE!</v>
      </c>
      <c r="AG74">
        <f t="shared" si="34"/>
        <v>1000</v>
      </c>
      <c r="AH74" t="e">
        <f t="shared" si="35"/>
        <v>#VALUE!</v>
      </c>
      <c r="AI74" t="e">
        <v>#N/A</v>
      </c>
      <c r="AJ74" t="e">
        <f>VLOOKUP(W74,科目!$A:$D,4,0)</f>
        <v>#VALUE!</v>
      </c>
      <c r="AK74" t="e">
        <f t="shared" si="36"/>
        <v>#N/A</v>
      </c>
      <c r="AL74" t="e">
        <v>#N/A</v>
      </c>
      <c r="AM74" t="e">
        <f t="shared" si="37"/>
        <v>#N/A</v>
      </c>
      <c r="AN74" t="e">
        <v>#N/A</v>
      </c>
      <c r="AO74">
        <f t="shared" si="38"/>
        <v>0</v>
      </c>
      <c r="AP74" t="e">
        <f t="shared" si="39"/>
        <v>#VALUE!</v>
      </c>
      <c r="AQ74" t="e">
        <f t="shared" si="40"/>
        <v>#VALUE!</v>
      </c>
      <c r="AR74" t="e">
        <f t="shared" si="41"/>
        <v>#VALUE!</v>
      </c>
    </row>
    <row r="75" spans="1:44">
      <c r="A75" t="s">
        <v>66</v>
      </c>
      <c r="B75" t="s">
        <v>162</v>
      </c>
      <c r="C75" s="1" t="s">
        <v>85</v>
      </c>
      <c r="D75" t="s">
        <v>102</v>
      </c>
      <c r="E75">
        <v>1</v>
      </c>
      <c r="U75" t="e">
        <v>#N/A</v>
      </c>
      <c r="V75" t="str">
        <f t="shared" si="28"/>
        <v>减：营业成本</v>
      </c>
      <c r="W75" t="e">
        <f t="shared" si="29"/>
        <v>#VALUE!</v>
      </c>
      <c r="X75" t="e">
        <f>VLOOKUP(W75,科目!$A:$C,2,0)</f>
        <v>#VALUE!</v>
      </c>
      <c r="Y75" t="e">
        <f>VLOOKUP(W75,科目!$A:$C,3,0)</f>
        <v>#VALUE!</v>
      </c>
      <c r="Z75" t="e">
        <f t="shared" si="30"/>
        <v>#N/A</v>
      </c>
      <c r="AA75">
        <f t="shared" si="31"/>
        <v>0</v>
      </c>
      <c r="AB75">
        <f t="shared" si="32"/>
        <v>0</v>
      </c>
      <c r="AE75" t="e">
        <v>#N/A</v>
      </c>
      <c r="AF75" t="e">
        <f t="shared" si="33"/>
        <v>#VALUE!</v>
      </c>
      <c r="AG75">
        <f t="shared" si="34"/>
        <v>1000</v>
      </c>
      <c r="AH75" t="e">
        <f t="shared" si="35"/>
        <v>#VALUE!</v>
      </c>
      <c r="AI75" t="e">
        <v>#N/A</v>
      </c>
      <c r="AJ75" t="e">
        <f>VLOOKUP(W75,科目!$A:$D,4,0)</f>
        <v>#VALUE!</v>
      </c>
      <c r="AK75" t="e">
        <f t="shared" si="36"/>
        <v>#N/A</v>
      </c>
      <c r="AL75" t="e">
        <v>#N/A</v>
      </c>
      <c r="AM75" t="e">
        <f t="shared" si="37"/>
        <v>#N/A</v>
      </c>
      <c r="AN75" t="e">
        <v>#N/A</v>
      </c>
      <c r="AO75">
        <f t="shared" si="38"/>
        <v>0</v>
      </c>
      <c r="AP75" t="e">
        <f t="shared" si="39"/>
        <v>#VALUE!</v>
      </c>
      <c r="AQ75" t="e">
        <f t="shared" si="40"/>
        <v>#VALUE!</v>
      </c>
      <c r="AR75" t="e">
        <f t="shared" si="41"/>
        <v>#VALUE!</v>
      </c>
    </row>
    <row r="76" spans="1:44">
      <c r="A76" t="s">
        <v>67</v>
      </c>
      <c r="B76" t="s">
        <v>162</v>
      </c>
      <c r="C76" s="1" t="s">
        <v>86</v>
      </c>
      <c r="D76" t="s">
        <v>102</v>
      </c>
      <c r="E76">
        <v>1</v>
      </c>
      <c r="U76" t="e">
        <v>#N/A</v>
      </c>
      <c r="V76" t="str">
        <f t="shared" si="28"/>
        <v>减：营业成本</v>
      </c>
      <c r="W76" t="e">
        <f t="shared" si="29"/>
        <v>#VALUE!</v>
      </c>
      <c r="X76" t="e">
        <f>VLOOKUP(W76,科目!$A:$C,2,0)</f>
        <v>#VALUE!</v>
      </c>
      <c r="Y76" t="e">
        <f>VLOOKUP(W76,科目!$A:$C,3,0)</f>
        <v>#VALUE!</v>
      </c>
      <c r="Z76" t="e">
        <f t="shared" si="30"/>
        <v>#N/A</v>
      </c>
      <c r="AA76">
        <f t="shared" si="31"/>
        <v>0</v>
      </c>
      <c r="AB76">
        <f t="shared" si="32"/>
        <v>0</v>
      </c>
      <c r="AE76" t="e">
        <v>#N/A</v>
      </c>
      <c r="AF76" t="e">
        <f t="shared" si="33"/>
        <v>#VALUE!</v>
      </c>
      <c r="AG76">
        <f t="shared" si="34"/>
        <v>1000</v>
      </c>
      <c r="AH76" t="e">
        <f t="shared" si="35"/>
        <v>#VALUE!</v>
      </c>
      <c r="AI76" t="e">
        <v>#N/A</v>
      </c>
      <c r="AJ76" t="e">
        <f>VLOOKUP(W76,科目!$A:$D,4,0)</f>
        <v>#VALUE!</v>
      </c>
      <c r="AK76" t="e">
        <f t="shared" si="36"/>
        <v>#N/A</v>
      </c>
      <c r="AL76" t="e">
        <v>#N/A</v>
      </c>
      <c r="AM76" t="e">
        <f t="shared" si="37"/>
        <v>#N/A</v>
      </c>
      <c r="AN76" t="e">
        <v>#N/A</v>
      </c>
      <c r="AO76">
        <f t="shared" si="38"/>
        <v>0</v>
      </c>
      <c r="AP76" t="e">
        <f t="shared" si="39"/>
        <v>#VALUE!</v>
      </c>
      <c r="AQ76" t="e">
        <f t="shared" si="40"/>
        <v>#VALUE!</v>
      </c>
      <c r="AR76" t="e">
        <f t="shared" si="41"/>
        <v>#VALUE!</v>
      </c>
    </row>
    <row r="77" spans="1:44">
      <c r="A77" t="s">
        <v>68</v>
      </c>
      <c r="B77" t="s">
        <v>164</v>
      </c>
      <c r="C77" t="s">
        <v>68</v>
      </c>
      <c r="D77" t="s">
        <v>102</v>
      </c>
      <c r="E77">
        <v>1</v>
      </c>
      <c r="U77" t="e">
        <v>#N/A</v>
      </c>
      <c r="V77" t="str">
        <f t="shared" si="28"/>
        <v>税金及附加</v>
      </c>
      <c r="W77" t="e">
        <f t="shared" si="29"/>
        <v>#VALUE!</v>
      </c>
      <c r="X77" t="e">
        <f>VLOOKUP(W77,科目!$A:$C,2,0)</f>
        <v>#VALUE!</v>
      </c>
      <c r="Y77" t="e">
        <f>VLOOKUP(W77,科目!$A:$C,3,0)</f>
        <v>#VALUE!</v>
      </c>
      <c r="Z77" t="e">
        <f t="shared" si="30"/>
        <v>#N/A</v>
      </c>
      <c r="AA77">
        <f t="shared" si="31"/>
        <v>0</v>
      </c>
      <c r="AB77">
        <f t="shared" si="32"/>
        <v>0</v>
      </c>
      <c r="AE77" t="e">
        <v>#N/A</v>
      </c>
      <c r="AF77" t="e">
        <f t="shared" si="33"/>
        <v>#VALUE!</v>
      </c>
      <c r="AG77">
        <f t="shared" si="34"/>
        <v>1000</v>
      </c>
      <c r="AH77" t="e">
        <f t="shared" si="35"/>
        <v>#VALUE!</v>
      </c>
      <c r="AI77" t="e">
        <v>#N/A</v>
      </c>
      <c r="AJ77" t="e">
        <f>VLOOKUP(W77,科目!$A:$D,4,0)</f>
        <v>#VALUE!</v>
      </c>
      <c r="AK77" t="e">
        <f t="shared" si="36"/>
        <v>#N/A</v>
      </c>
      <c r="AL77" t="e">
        <v>#N/A</v>
      </c>
      <c r="AM77" t="e">
        <f t="shared" si="37"/>
        <v>#N/A</v>
      </c>
      <c r="AN77" t="e">
        <v>#N/A</v>
      </c>
      <c r="AO77">
        <f t="shared" si="38"/>
        <v>0</v>
      </c>
      <c r="AP77" t="e">
        <f t="shared" si="39"/>
        <v>#VALUE!</v>
      </c>
      <c r="AQ77" t="e">
        <f t="shared" si="40"/>
        <v>#VALUE!</v>
      </c>
      <c r="AR77" t="e">
        <f t="shared" si="41"/>
        <v>#VALUE!</v>
      </c>
    </row>
    <row r="78" spans="1:44">
      <c r="A78" t="s">
        <v>69</v>
      </c>
      <c r="B78" t="s">
        <v>133</v>
      </c>
      <c r="C78" s="1" t="s">
        <v>72</v>
      </c>
      <c r="D78" t="s">
        <v>102</v>
      </c>
      <c r="E78">
        <v>1</v>
      </c>
      <c r="U78" t="e">
        <v>#N/A</v>
      </c>
      <c r="V78" t="str">
        <f t="shared" si="28"/>
        <v>财务费用</v>
      </c>
      <c r="W78" t="e">
        <f t="shared" si="29"/>
        <v>#VALUE!</v>
      </c>
      <c r="X78" t="e">
        <f>VLOOKUP(W78,科目!$A:$C,2,0)</f>
        <v>#VALUE!</v>
      </c>
      <c r="Y78" t="e">
        <f>VLOOKUP(W78,科目!$A:$C,3,0)</f>
        <v>#VALUE!</v>
      </c>
      <c r="Z78" t="e">
        <f t="shared" si="30"/>
        <v>#N/A</v>
      </c>
      <c r="AA78">
        <f t="shared" si="31"/>
        <v>0</v>
      </c>
      <c r="AB78">
        <f t="shared" si="32"/>
        <v>0</v>
      </c>
      <c r="AE78" t="e">
        <v>#N/A</v>
      </c>
      <c r="AF78" t="e">
        <f t="shared" si="33"/>
        <v>#VALUE!</v>
      </c>
      <c r="AG78">
        <f t="shared" si="34"/>
        <v>1000</v>
      </c>
      <c r="AH78" t="e">
        <f t="shared" si="35"/>
        <v>#VALUE!</v>
      </c>
      <c r="AI78" t="e">
        <v>#N/A</v>
      </c>
      <c r="AJ78" t="e">
        <f>VLOOKUP(W78,科目!$A:$D,4,0)</f>
        <v>#VALUE!</v>
      </c>
      <c r="AK78" t="e">
        <f t="shared" si="36"/>
        <v>#N/A</v>
      </c>
      <c r="AL78" t="e">
        <v>#N/A</v>
      </c>
      <c r="AM78" t="e">
        <f t="shared" si="37"/>
        <v>#N/A</v>
      </c>
      <c r="AN78" t="e">
        <v>#N/A</v>
      </c>
      <c r="AO78">
        <f t="shared" si="38"/>
        <v>0</v>
      </c>
      <c r="AP78" t="e">
        <f t="shared" si="39"/>
        <v>#VALUE!</v>
      </c>
      <c r="AQ78" t="e">
        <f t="shared" si="40"/>
        <v>#VALUE!</v>
      </c>
      <c r="AR78" t="e">
        <f t="shared" si="41"/>
        <v>#VALUE!</v>
      </c>
    </row>
    <row r="79" spans="1:44">
      <c r="A79" t="s">
        <v>70</v>
      </c>
      <c r="B79" t="s">
        <v>153</v>
      </c>
      <c r="C79" s="1" t="s">
        <v>87</v>
      </c>
      <c r="D79" t="s">
        <v>102</v>
      </c>
      <c r="E79">
        <v>1</v>
      </c>
      <c r="U79" t="e">
        <v>#N/A</v>
      </c>
      <c r="V79" t="str">
        <f t="shared" si="28"/>
        <v>销售费用</v>
      </c>
      <c r="W79" t="e">
        <f t="shared" si="29"/>
        <v>#VALUE!</v>
      </c>
      <c r="X79" t="e">
        <f>VLOOKUP(W79,科目!$A:$C,2,0)</f>
        <v>#VALUE!</v>
      </c>
      <c r="Y79" t="e">
        <f>VLOOKUP(W79,科目!$A:$C,3,0)</f>
        <v>#VALUE!</v>
      </c>
      <c r="Z79" t="e">
        <f t="shared" si="30"/>
        <v>#N/A</v>
      </c>
      <c r="AA79">
        <f t="shared" si="31"/>
        <v>0</v>
      </c>
      <c r="AB79">
        <f t="shared" si="32"/>
        <v>0</v>
      </c>
      <c r="AE79" t="e">
        <v>#N/A</v>
      </c>
      <c r="AF79" t="e">
        <f t="shared" si="33"/>
        <v>#VALUE!</v>
      </c>
      <c r="AG79">
        <f t="shared" si="34"/>
        <v>1000</v>
      </c>
      <c r="AH79" t="e">
        <f t="shared" si="35"/>
        <v>#VALUE!</v>
      </c>
      <c r="AI79" t="e">
        <v>#N/A</v>
      </c>
      <c r="AJ79" t="e">
        <f>VLOOKUP(W79,科目!$A:$D,4,0)</f>
        <v>#VALUE!</v>
      </c>
      <c r="AK79" t="e">
        <f t="shared" si="36"/>
        <v>#N/A</v>
      </c>
      <c r="AL79" t="e">
        <v>#N/A</v>
      </c>
      <c r="AM79" t="e">
        <f t="shared" si="37"/>
        <v>#N/A</v>
      </c>
      <c r="AN79" t="e">
        <v>#N/A</v>
      </c>
      <c r="AO79">
        <f t="shared" si="38"/>
        <v>0</v>
      </c>
      <c r="AP79" t="e">
        <f t="shared" si="39"/>
        <v>#VALUE!</v>
      </c>
      <c r="AQ79" t="e">
        <f t="shared" si="40"/>
        <v>#VALUE!</v>
      </c>
      <c r="AR79" t="e">
        <f t="shared" si="41"/>
        <v>#VALUE!</v>
      </c>
    </row>
    <row r="80" spans="1:44">
      <c r="A80" t="s">
        <v>71</v>
      </c>
      <c r="B80" t="s">
        <v>140</v>
      </c>
      <c r="C80" t="s">
        <v>71</v>
      </c>
      <c r="D80" t="s">
        <v>102</v>
      </c>
      <c r="E80">
        <v>1</v>
      </c>
      <c r="U80" t="e">
        <v>#N/A</v>
      </c>
      <c r="V80" t="str">
        <f t="shared" si="28"/>
        <v>管理费用</v>
      </c>
      <c r="W80" t="e">
        <f t="shared" si="29"/>
        <v>#VALUE!</v>
      </c>
      <c r="X80" t="e">
        <f>VLOOKUP(W80,科目!$A:$C,2,0)</f>
        <v>#VALUE!</v>
      </c>
      <c r="Y80" t="e">
        <f>VLOOKUP(W80,科目!$A:$C,3,0)</f>
        <v>#VALUE!</v>
      </c>
      <c r="Z80" t="e">
        <f t="shared" si="30"/>
        <v>#N/A</v>
      </c>
      <c r="AA80">
        <f t="shared" si="31"/>
        <v>0</v>
      </c>
      <c r="AB80">
        <f t="shared" si="32"/>
        <v>0</v>
      </c>
      <c r="AE80" t="e">
        <v>#N/A</v>
      </c>
      <c r="AF80" t="e">
        <f t="shared" si="33"/>
        <v>#VALUE!</v>
      </c>
      <c r="AG80">
        <f t="shared" si="34"/>
        <v>1000</v>
      </c>
      <c r="AH80" t="e">
        <f t="shared" si="35"/>
        <v>#VALUE!</v>
      </c>
      <c r="AI80" t="e">
        <v>#N/A</v>
      </c>
      <c r="AJ80" t="e">
        <f>VLOOKUP(W80,科目!$A:$D,4,0)</f>
        <v>#VALUE!</v>
      </c>
      <c r="AK80" t="e">
        <f t="shared" si="36"/>
        <v>#N/A</v>
      </c>
      <c r="AL80" t="e">
        <v>#N/A</v>
      </c>
      <c r="AM80" t="e">
        <f t="shared" si="37"/>
        <v>#N/A</v>
      </c>
      <c r="AN80" t="e">
        <v>#N/A</v>
      </c>
      <c r="AO80">
        <f t="shared" si="38"/>
        <v>0</v>
      </c>
      <c r="AP80" t="e">
        <f t="shared" si="39"/>
        <v>#VALUE!</v>
      </c>
      <c r="AQ80" t="e">
        <f t="shared" si="40"/>
        <v>#VALUE!</v>
      </c>
      <c r="AR80" t="e">
        <f t="shared" si="41"/>
        <v>#VALUE!</v>
      </c>
    </row>
    <row r="81" spans="1:44">
      <c r="A81" t="s">
        <v>130</v>
      </c>
      <c r="B81" t="s">
        <v>154</v>
      </c>
      <c r="C81" t="s">
        <v>130</v>
      </c>
      <c r="D81" t="s">
        <v>102</v>
      </c>
      <c r="E81">
        <v>1</v>
      </c>
    </row>
    <row r="82" spans="1:44">
      <c r="A82" t="s">
        <v>72</v>
      </c>
      <c r="B82" t="s">
        <v>133</v>
      </c>
      <c r="C82" t="s">
        <v>72</v>
      </c>
      <c r="D82" t="s">
        <v>102</v>
      </c>
      <c r="E82">
        <v>1</v>
      </c>
      <c r="U82" t="e">
        <v>#N/A</v>
      </c>
      <c r="V82" t="str">
        <f t="shared" si="28"/>
        <v>财务费用</v>
      </c>
      <c r="W82" t="e">
        <f t="shared" si="29"/>
        <v>#VALUE!</v>
      </c>
      <c r="X82" t="e">
        <f>VLOOKUP(W82,科目!$A:$C,2,0)</f>
        <v>#VALUE!</v>
      </c>
      <c r="Y82" t="e">
        <f>VLOOKUP(W82,科目!$A:$C,3,0)</f>
        <v>#VALUE!</v>
      </c>
      <c r="Z82" t="e">
        <f t="shared" si="30"/>
        <v>#N/A</v>
      </c>
      <c r="AA82">
        <f t="shared" si="31"/>
        <v>0</v>
      </c>
      <c r="AB82">
        <f t="shared" si="32"/>
        <v>0</v>
      </c>
      <c r="AE82" t="e">
        <v>#N/A</v>
      </c>
      <c r="AF82" t="e">
        <f t="shared" si="33"/>
        <v>#VALUE!</v>
      </c>
      <c r="AG82">
        <f t="shared" si="34"/>
        <v>1000</v>
      </c>
      <c r="AH82" t="e">
        <f t="shared" si="35"/>
        <v>#VALUE!</v>
      </c>
      <c r="AI82" t="e">
        <v>#N/A</v>
      </c>
      <c r="AJ82" t="e">
        <f>VLOOKUP(W82,科目!$A:$D,4,0)</f>
        <v>#VALUE!</v>
      </c>
      <c r="AK82" t="e">
        <f t="shared" si="36"/>
        <v>#N/A</v>
      </c>
      <c r="AL82" t="e">
        <v>#N/A</v>
      </c>
      <c r="AM82" t="e">
        <f t="shared" si="37"/>
        <v>#N/A</v>
      </c>
      <c r="AN82" t="e">
        <v>#N/A</v>
      </c>
      <c r="AO82">
        <f t="shared" si="38"/>
        <v>0</v>
      </c>
      <c r="AP82" t="e">
        <f t="shared" si="39"/>
        <v>#VALUE!</v>
      </c>
      <c r="AQ82" t="e">
        <f t="shared" si="40"/>
        <v>#VALUE!</v>
      </c>
      <c r="AR82" t="e">
        <f t="shared" si="41"/>
        <v>#VALUE!</v>
      </c>
    </row>
    <row r="83" spans="1:44">
      <c r="A83" t="s">
        <v>247</v>
      </c>
      <c r="B83" t="s">
        <v>237</v>
      </c>
      <c r="C83" t="s">
        <v>248</v>
      </c>
      <c r="D83" t="s">
        <v>102</v>
      </c>
      <c r="E83">
        <v>-1</v>
      </c>
      <c r="U83" t="e">
        <v>#N/A</v>
      </c>
      <c r="V83" t="str">
        <f t="shared" si="28"/>
        <v>信用减值损失（损失以“－”号填列）</v>
      </c>
      <c r="W83" t="e">
        <f t="shared" si="29"/>
        <v>#VALUE!</v>
      </c>
      <c r="X83" t="e">
        <f>VLOOKUP(W83,科目!$A:$C,2,0)</f>
        <v>#VALUE!</v>
      </c>
      <c r="Y83" t="e">
        <f>VLOOKUP(W83,科目!$A:$C,3,0)</f>
        <v>#VALUE!</v>
      </c>
      <c r="Z83" t="e">
        <f t="shared" si="30"/>
        <v>#N/A</v>
      </c>
      <c r="AA83">
        <f t="shared" si="31"/>
        <v>0</v>
      </c>
      <c r="AB83">
        <f t="shared" si="32"/>
        <v>0</v>
      </c>
      <c r="AE83" t="e">
        <v>#N/A</v>
      </c>
      <c r="AF83" t="e">
        <f t="shared" si="33"/>
        <v>#VALUE!</v>
      </c>
      <c r="AG83">
        <f t="shared" si="34"/>
        <v>1000</v>
      </c>
      <c r="AH83" t="e">
        <f t="shared" si="35"/>
        <v>#VALUE!</v>
      </c>
      <c r="AI83" t="e">
        <v>#N/A</v>
      </c>
      <c r="AJ83" t="e">
        <f>VLOOKUP(W83,科目!$A:$D,4,0)</f>
        <v>#VALUE!</v>
      </c>
      <c r="AK83" t="e">
        <f t="shared" si="36"/>
        <v>#N/A</v>
      </c>
      <c r="AL83" t="e">
        <v>#N/A</v>
      </c>
      <c r="AM83" t="e">
        <f t="shared" si="37"/>
        <v>#N/A</v>
      </c>
      <c r="AN83" t="e">
        <v>#N/A</v>
      </c>
      <c r="AO83">
        <f t="shared" si="38"/>
        <v>0</v>
      </c>
      <c r="AP83" t="e">
        <f t="shared" si="39"/>
        <v>#VALUE!</v>
      </c>
      <c r="AQ83" t="e">
        <f t="shared" si="40"/>
        <v>#VALUE!</v>
      </c>
      <c r="AR83" t="e">
        <f t="shared" si="41"/>
        <v>#VALUE!</v>
      </c>
    </row>
    <row r="84" spans="1:44">
      <c r="A84" t="s">
        <v>73</v>
      </c>
      <c r="B84" t="s">
        <v>246</v>
      </c>
      <c r="C84" t="s">
        <v>73</v>
      </c>
      <c r="D84" t="s">
        <v>102</v>
      </c>
      <c r="E84">
        <v>-1</v>
      </c>
    </row>
    <row r="85" spans="1:44">
      <c r="A85" t="s">
        <v>74</v>
      </c>
      <c r="B85" t="s">
        <v>166</v>
      </c>
      <c r="C85" s="1" t="s">
        <v>90</v>
      </c>
      <c r="D85" t="s">
        <v>102</v>
      </c>
      <c r="E85">
        <v>1</v>
      </c>
      <c r="U85" t="e">
        <v>#N/A</v>
      </c>
      <c r="V85" t="str">
        <f t="shared" si="28"/>
        <v>减：营业外支出</v>
      </c>
      <c r="W85" t="e">
        <f t="shared" si="29"/>
        <v>#VALUE!</v>
      </c>
      <c r="X85" t="e">
        <f>VLOOKUP(W85,科目!$A:$C,2,0)</f>
        <v>#VALUE!</v>
      </c>
      <c r="Y85" t="e">
        <f>VLOOKUP(W85,科目!$A:$C,3,0)</f>
        <v>#VALUE!</v>
      </c>
      <c r="Z85" t="e">
        <f t="shared" si="30"/>
        <v>#N/A</v>
      </c>
      <c r="AA85">
        <f t="shared" si="31"/>
        <v>0</v>
      </c>
      <c r="AB85">
        <f t="shared" si="32"/>
        <v>0</v>
      </c>
      <c r="AE85" t="e">
        <v>#N/A</v>
      </c>
      <c r="AF85" t="e">
        <f t="shared" si="33"/>
        <v>#VALUE!</v>
      </c>
      <c r="AG85">
        <f t="shared" si="34"/>
        <v>1000</v>
      </c>
      <c r="AH85" t="e">
        <f t="shared" si="35"/>
        <v>#VALUE!</v>
      </c>
      <c r="AI85" t="e">
        <v>#N/A</v>
      </c>
      <c r="AJ85" t="e">
        <f>VLOOKUP(W85,科目!$A:$D,4,0)</f>
        <v>#VALUE!</v>
      </c>
      <c r="AK85" t="e">
        <f t="shared" si="36"/>
        <v>#N/A</v>
      </c>
      <c r="AL85" t="e">
        <v>#N/A</v>
      </c>
      <c r="AM85" t="e">
        <f t="shared" si="37"/>
        <v>#N/A</v>
      </c>
      <c r="AN85" t="e">
        <v>#N/A</v>
      </c>
      <c r="AO85">
        <f t="shared" si="38"/>
        <v>0</v>
      </c>
      <c r="AP85" t="e">
        <f t="shared" si="39"/>
        <v>#VALUE!</v>
      </c>
      <c r="AQ85" t="e">
        <f t="shared" si="40"/>
        <v>#VALUE!</v>
      </c>
      <c r="AR85" t="e">
        <f t="shared" si="41"/>
        <v>#VALUE!</v>
      </c>
    </row>
    <row r="86" spans="1:44">
      <c r="A86" t="s">
        <v>75</v>
      </c>
      <c r="B86" t="s">
        <v>152</v>
      </c>
      <c r="C86" s="1" t="s">
        <v>91</v>
      </c>
      <c r="D86" t="s">
        <v>102</v>
      </c>
      <c r="E86">
        <v>1</v>
      </c>
      <c r="U86" t="e">
        <v>#N/A</v>
      </c>
      <c r="V86" t="str">
        <f t="shared" si="28"/>
        <v>减：所得税费用</v>
      </c>
      <c r="W86" t="e">
        <f t="shared" si="29"/>
        <v>#VALUE!</v>
      </c>
      <c r="X86" t="e">
        <f>VLOOKUP(W86,科目!$A:$C,2,0)</f>
        <v>#VALUE!</v>
      </c>
      <c r="Y86" t="e">
        <f>VLOOKUP(W86,科目!$A:$C,3,0)</f>
        <v>#VALUE!</v>
      </c>
      <c r="Z86" t="e">
        <f t="shared" si="30"/>
        <v>#N/A</v>
      </c>
      <c r="AA86">
        <f t="shared" si="31"/>
        <v>0</v>
      </c>
      <c r="AB86">
        <f t="shared" si="32"/>
        <v>0</v>
      </c>
      <c r="AE86" t="e">
        <v>#N/A</v>
      </c>
      <c r="AF86" t="e">
        <f t="shared" si="33"/>
        <v>#VALUE!</v>
      </c>
      <c r="AG86">
        <f t="shared" si="34"/>
        <v>1000</v>
      </c>
      <c r="AH86" t="e">
        <f t="shared" si="35"/>
        <v>#VALUE!</v>
      </c>
      <c r="AI86" t="e">
        <v>#N/A</v>
      </c>
      <c r="AJ86" t="e">
        <f>VLOOKUP(W86,科目!$A:$D,4,0)</f>
        <v>#VALUE!</v>
      </c>
      <c r="AK86" t="e">
        <f t="shared" si="36"/>
        <v>#N/A</v>
      </c>
      <c r="AL86" t="e">
        <v>#N/A</v>
      </c>
      <c r="AM86" t="e">
        <f t="shared" si="37"/>
        <v>#N/A</v>
      </c>
      <c r="AN86" t="e">
        <v>#N/A</v>
      </c>
      <c r="AO86">
        <f t="shared" si="38"/>
        <v>0</v>
      </c>
      <c r="AP86" t="e">
        <f t="shared" si="39"/>
        <v>#VALUE!</v>
      </c>
      <c r="AQ86" t="e">
        <f t="shared" si="40"/>
        <v>#VALUE!</v>
      </c>
      <c r="AR86" t="e">
        <f t="shared" si="41"/>
        <v>#VALUE!</v>
      </c>
    </row>
    <row r="87" spans="1:44">
      <c r="U87" t="e">
        <v>#N/A</v>
      </c>
      <c r="V87" t="str">
        <f t="shared" si="28"/>
        <v/>
      </c>
      <c r="W87" t="e">
        <f t="shared" si="29"/>
        <v>#VALUE!</v>
      </c>
      <c r="X87" t="e">
        <f>VLOOKUP(W87,科目!$A:$C,2,0)</f>
        <v>#VALUE!</v>
      </c>
      <c r="Y87" t="e">
        <f>VLOOKUP(W87,科目!$A:$C,3,0)</f>
        <v>#VALUE!</v>
      </c>
      <c r="Z87" t="e">
        <f t="shared" si="30"/>
        <v>#N/A</v>
      </c>
      <c r="AA87">
        <f t="shared" si="31"/>
        <v>0</v>
      </c>
      <c r="AB87">
        <f t="shared" si="32"/>
        <v>0</v>
      </c>
      <c r="AE87" t="e">
        <v>#N/A</v>
      </c>
      <c r="AF87" t="e">
        <f t="shared" si="33"/>
        <v>#VALUE!</v>
      </c>
      <c r="AG87">
        <f t="shared" si="34"/>
        <v>1000</v>
      </c>
      <c r="AH87" t="e">
        <f t="shared" si="35"/>
        <v>#VALUE!</v>
      </c>
      <c r="AI87" t="e">
        <v>#N/A</v>
      </c>
      <c r="AJ87" t="e">
        <f>VLOOKUP(W87,科目!$A:$D,4,0)</f>
        <v>#VALUE!</v>
      </c>
      <c r="AK87" t="e">
        <f t="shared" si="36"/>
        <v>#N/A</v>
      </c>
      <c r="AL87" t="e">
        <v>#N/A</v>
      </c>
      <c r="AM87" t="e">
        <f t="shared" si="37"/>
        <v>#N/A</v>
      </c>
      <c r="AN87" t="e">
        <v>#N/A</v>
      </c>
      <c r="AO87">
        <f t="shared" si="38"/>
        <v>0</v>
      </c>
      <c r="AP87" t="e">
        <f t="shared" si="39"/>
        <v>#VALUE!</v>
      </c>
      <c r="AQ87" t="e">
        <f t="shared" si="40"/>
        <v>#VALUE!</v>
      </c>
      <c r="AR87" t="e">
        <f t="shared" si="41"/>
        <v>#VALUE!</v>
      </c>
    </row>
    <row r="88" spans="1:44">
      <c r="A88" t="s">
        <v>104</v>
      </c>
      <c r="D88" t="s">
        <v>99</v>
      </c>
      <c r="U88" t="e">
        <v>#N/A</v>
      </c>
      <c r="V88" t="str">
        <f t="shared" si="28"/>
        <v/>
      </c>
      <c r="W88" t="e">
        <f t="shared" si="29"/>
        <v>#VALUE!</v>
      </c>
      <c r="X88" t="e">
        <f>VLOOKUP(W88,科目!$A:$C,2,0)</f>
        <v>#VALUE!</v>
      </c>
      <c r="Y88" t="e">
        <f>VLOOKUP(W88,科目!$A:$C,3,0)</f>
        <v>#VALUE!</v>
      </c>
      <c r="Z88" t="e">
        <f t="shared" si="30"/>
        <v>#N/A</v>
      </c>
      <c r="AA88">
        <f t="shared" si="31"/>
        <v>0</v>
      </c>
      <c r="AB88">
        <f t="shared" si="32"/>
        <v>0</v>
      </c>
      <c r="AE88" t="e">
        <v>#N/A</v>
      </c>
      <c r="AF88" t="e">
        <f t="shared" si="33"/>
        <v>#VALUE!</v>
      </c>
      <c r="AG88">
        <f t="shared" si="34"/>
        <v>1000</v>
      </c>
      <c r="AH88" t="e">
        <f t="shared" si="35"/>
        <v>#VALUE!</v>
      </c>
      <c r="AI88" t="e">
        <v>#N/A</v>
      </c>
      <c r="AJ88" t="e">
        <f>VLOOKUP(W88,科目!$A:$D,4,0)</f>
        <v>#VALUE!</v>
      </c>
      <c r="AK88" t="e">
        <f t="shared" si="36"/>
        <v>#N/A</v>
      </c>
      <c r="AL88" t="e">
        <v>#N/A</v>
      </c>
      <c r="AM88" t="e">
        <f t="shared" si="37"/>
        <v>#N/A</v>
      </c>
      <c r="AN88" t="e">
        <v>#N/A</v>
      </c>
      <c r="AO88">
        <f t="shared" si="38"/>
        <v>0</v>
      </c>
      <c r="AP88" t="e">
        <f t="shared" si="39"/>
        <v>#VALUE!</v>
      </c>
      <c r="AQ88" t="e">
        <f t="shared" si="40"/>
        <v>#VALUE!</v>
      </c>
      <c r="AR88" t="e">
        <f t="shared" si="41"/>
        <v>#VALUE!</v>
      </c>
    </row>
    <row r="89" spans="1:44">
      <c r="A89" t="s">
        <v>56</v>
      </c>
      <c r="B89" s="1" t="s">
        <v>143</v>
      </c>
      <c r="C89" s="6" t="s">
        <v>240</v>
      </c>
      <c r="D89" s="1" t="s">
        <v>102</v>
      </c>
      <c r="E89">
        <v>-1</v>
      </c>
      <c r="U89" t="e">
        <v>#N/A</v>
      </c>
      <c r="V89" t="str">
        <f>TRIM($B89)</f>
        <v>未分配利润</v>
      </c>
      <c r="W89" t="e">
        <f>_xlfn.IFNA(AE89,AH89)</f>
        <v>#VALUE!</v>
      </c>
      <c r="X89" t="e">
        <f>VLOOKUP(W89,科目!$A:$C,2,0)</f>
        <v>#VALUE!</v>
      </c>
      <c r="Y89" t="e">
        <f>VLOOKUP(W89,科目!$A:$C,3,0)</f>
        <v>#VALUE!</v>
      </c>
      <c r="Z89" t="e">
        <f>U89&amp;"\"&amp;$C89</f>
        <v>#N/A</v>
      </c>
      <c r="AA89">
        <f>IF($P89="借",$R89,-$R89)</f>
        <v>0</v>
      </c>
      <c r="AB89">
        <f>_xlfn.IFNA(IF(AE89="重复明细",0,AO89),AO89)</f>
        <v>0</v>
      </c>
      <c r="AE89" t="e">
        <v>#N/A</v>
      </c>
      <c r="AF89" t="e">
        <f>FIND("\",$C89)</f>
        <v>#VALUE!</v>
      </c>
      <c r="AG89">
        <f>IFERROR(FIND("\",$C89,AF89+1),1000)</f>
        <v>1000</v>
      </c>
      <c r="AH89" t="e">
        <f>MID($C89,AF89+1,AG89-AF89-1)</f>
        <v>#VALUE!</v>
      </c>
      <c r="AI89" t="e">
        <v>#N/A</v>
      </c>
      <c r="AJ89" t="e">
        <f>VLOOKUP(W89,科目!$A:$D,4,0)</f>
        <v>#VALUE!</v>
      </c>
      <c r="AK89" t="e">
        <f>AI89&amp;"/"&amp;AJ89</f>
        <v>#N/A</v>
      </c>
      <c r="AL89" t="e">
        <v>#N/A</v>
      </c>
      <c r="AM89" t="e">
        <f>ROUND(AA89*AL89,2)</f>
        <v>#N/A</v>
      </c>
      <c r="AN89" t="e">
        <v>#N/A</v>
      </c>
      <c r="AO89">
        <f>IFERROR(_xlfn.IFNA(AM89,AN89),0)</f>
        <v>0</v>
      </c>
      <c r="AP89" t="e">
        <f>FIND("]",AO89)</f>
        <v>#VALUE!</v>
      </c>
      <c r="AQ89" t="e">
        <f>FIND("#",AO89)</f>
        <v>#VALUE!</v>
      </c>
      <c r="AR89" t="e">
        <f>FIND("#",AO89,AQ89+1)</f>
        <v>#VALUE!</v>
      </c>
    </row>
    <row r="90" spans="1:44">
      <c r="A90" t="s">
        <v>103</v>
      </c>
      <c r="B90" t="s">
        <v>103</v>
      </c>
      <c r="C90" t="s">
        <v>103</v>
      </c>
      <c r="D90" s="1" t="s">
        <v>102</v>
      </c>
      <c r="E90">
        <v>-1</v>
      </c>
      <c r="U90" t="e">
        <v>#N/A</v>
      </c>
      <c r="V90" t="str">
        <f t="shared" si="28"/>
        <v>本年利润抵消明细</v>
      </c>
      <c r="W90" t="e">
        <f t="shared" si="29"/>
        <v>#VALUE!</v>
      </c>
      <c r="X90" t="e">
        <f>VLOOKUP(W90,科目!$A:$C,2,0)</f>
        <v>#VALUE!</v>
      </c>
      <c r="Y90" t="e">
        <f>VLOOKUP(W90,科目!$A:$C,3,0)</f>
        <v>#VALUE!</v>
      </c>
      <c r="Z90" t="e">
        <f t="shared" si="30"/>
        <v>#N/A</v>
      </c>
      <c r="AA90">
        <f t="shared" si="31"/>
        <v>0</v>
      </c>
      <c r="AB90">
        <f t="shared" si="32"/>
        <v>0</v>
      </c>
      <c r="AE90" t="e">
        <v>#N/A</v>
      </c>
      <c r="AF90" t="e">
        <f t="shared" si="33"/>
        <v>#VALUE!</v>
      </c>
      <c r="AG90">
        <f t="shared" si="34"/>
        <v>1000</v>
      </c>
      <c r="AH90" t="e">
        <f t="shared" si="35"/>
        <v>#VALUE!</v>
      </c>
      <c r="AI90" t="e">
        <v>#N/A</v>
      </c>
      <c r="AJ90" t="e">
        <f>VLOOKUP(W90,科目!$A:$D,4,0)</f>
        <v>#VALUE!</v>
      </c>
      <c r="AK90" t="e">
        <f t="shared" si="36"/>
        <v>#N/A</v>
      </c>
      <c r="AL90" t="e">
        <v>#N/A</v>
      </c>
      <c r="AM90" t="e">
        <f t="shared" si="37"/>
        <v>#N/A</v>
      </c>
      <c r="AN90" t="e">
        <v>#N/A</v>
      </c>
      <c r="AO90">
        <f t="shared" si="38"/>
        <v>0</v>
      </c>
      <c r="AP90" t="e">
        <f t="shared" si="39"/>
        <v>#VALUE!</v>
      </c>
      <c r="AQ90" t="e">
        <f t="shared" si="40"/>
        <v>#VALUE!</v>
      </c>
      <c r="AR90" t="e">
        <f t="shared" si="41"/>
        <v>#VALUE!</v>
      </c>
    </row>
    <row r="91" spans="1:44">
      <c r="A91" t="s">
        <v>105</v>
      </c>
      <c r="B91" t="s">
        <v>243</v>
      </c>
      <c r="C91" t="s">
        <v>243</v>
      </c>
      <c r="D91" t="s">
        <v>101</v>
      </c>
      <c r="E91">
        <v>1</v>
      </c>
      <c r="U91" t="e">
        <v>#N/A</v>
      </c>
      <c r="V91" t="str">
        <f t="shared" si="28"/>
        <v>外币报表折算</v>
      </c>
      <c r="W91" t="e">
        <f t="shared" si="29"/>
        <v>#VALUE!</v>
      </c>
      <c r="X91" t="e">
        <f>VLOOKUP(W91,科目!$A:$C,2,0)</f>
        <v>#VALUE!</v>
      </c>
      <c r="Y91" t="e">
        <f>VLOOKUP(W91,科目!$A:$C,3,0)</f>
        <v>#VALUE!</v>
      </c>
      <c r="Z91" t="e">
        <f t="shared" si="30"/>
        <v>#N/A</v>
      </c>
      <c r="AA91">
        <f t="shared" si="31"/>
        <v>0</v>
      </c>
      <c r="AB91">
        <f t="shared" si="32"/>
        <v>0</v>
      </c>
      <c r="AE91" t="e">
        <v>#N/A</v>
      </c>
      <c r="AF91" t="e">
        <f t="shared" si="33"/>
        <v>#VALUE!</v>
      </c>
      <c r="AG91">
        <f t="shared" si="34"/>
        <v>1000</v>
      </c>
      <c r="AH91" t="e">
        <f t="shared" si="35"/>
        <v>#VALUE!</v>
      </c>
      <c r="AI91" t="e">
        <v>#N/A</v>
      </c>
      <c r="AJ91" t="e">
        <f>VLOOKUP(W91,科目!$A:$D,4,0)</f>
        <v>#VALUE!</v>
      </c>
      <c r="AK91" t="e">
        <f t="shared" si="36"/>
        <v>#N/A</v>
      </c>
      <c r="AL91" t="e">
        <v>#N/A</v>
      </c>
      <c r="AM91" t="e">
        <f t="shared" si="37"/>
        <v>#N/A</v>
      </c>
      <c r="AN91" t="e">
        <v>#N/A</v>
      </c>
      <c r="AO91">
        <f t="shared" si="38"/>
        <v>0</v>
      </c>
      <c r="AP91" t="e">
        <f t="shared" si="39"/>
        <v>#VALUE!</v>
      </c>
      <c r="AQ91" t="e">
        <f t="shared" si="40"/>
        <v>#VALUE!</v>
      </c>
      <c r="AR91" t="e">
        <f t="shared" si="41"/>
        <v>#VALUE!</v>
      </c>
    </row>
    <row r="92" spans="1:44">
      <c r="A92" t="s">
        <v>126</v>
      </c>
      <c r="B92" t="s">
        <v>126</v>
      </c>
      <c r="C92" t="s">
        <v>241</v>
      </c>
      <c r="D92" t="s">
        <v>102</v>
      </c>
      <c r="E92">
        <v>-1</v>
      </c>
    </row>
    <row r="93" spans="1:44">
      <c r="A93" t="s">
        <v>127</v>
      </c>
      <c r="B93" t="s">
        <v>177</v>
      </c>
      <c r="C93" t="s">
        <v>242</v>
      </c>
      <c r="D93" t="s">
        <v>102</v>
      </c>
      <c r="E93">
        <v>-1</v>
      </c>
    </row>
    <row r="94" spans="1:44">
      <c r="A94" t="s">
        <v>232</v>
      </c>
      <c r="B94" s="1" t="s">
        <v>233</v>
      </c>
      <c r="C94" s="1" t="s">
        <v>10</v>
      </c>
      <c r="D94" s="1" t="s">
        <v>234</v>
      </c>
    </row>
    <row r="95" spans="1:44">
      <c r="A95" t="s">
        <v>245</v>
      </c>
      <c r="B95" t="s">
        <v>134</v>
      </c>
      <c r="C95" t="s">
        <v>77</v>
      </c>
      <c r="D95" t="s">
        <v>99</v>
      </c>
      <c r="E95">
        <v>1</v>
      </c>
    </row>
  </sheetData>
  <autoFilter ref="A1:G94" xr:uid="{1611A6C3-6C6A-44A7-AA58-C620DCB769F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10AC-1346-4694-B4F4-56288D977667}">
  <sheetPr codeName="Sheet2"/>
  <dimension ref="A1:F34"/>
  <sheetViews>
    <sheetView topLeftCell="A4" workbookViewId="0">
      <selection activeCell="A37" sqref="A37:XFD96"/>
    </sheetView>
  </sheetViews>
  <sheetFormatPr defaultRowHeight="14.25"/>
  <cols>
    <col min="1" max="3" width="25.625" style="5" bestFit="1" customWidth="1"/>
  </cols>
  <sheetData>
    <row r="1" spans="1:6">
      <c r="A1" s="4" t="s">
        <v>181</v>
      </c>
      <c r="B1" s="4" t="s">
        <v>182</v>
      </c>
      <c r="C1" s="4" t="s">
        <v>183</v>
      </c>
    </row>
    <row r="2" spans="1:6">
      <c r="A2" s="5" t="s">
        <v>79</v>
      </c>
      <c r="B2" s="5" t="s">
        <v>39</v>
      </c>
      <c r="C2" s="5" t="s">
        <v>184</v>
      </c>
      <c r="E2">
        <v>1</v>
      </c>
      <c r="F2">
        <v>-1</v>
      </c>
    </row>
    <row r="3" spans="1:6">
      <c r="A3" s="5" t="s">
        <v>185</v>
      </c>
      <c r="B3" s="5" t="s">
        <v>186</v>
      </c>
      <c r="C3" s="5" t="s">
        <v>187</v>
      </c>
      <c r="E3">
        <v>1</v>
      </c>
      <c r="F3">
        <v>-1</v>
      </c>
    </row>
    <row r="4" spans="1:6">
      <c r="A4" s="5" t="s">
        <v>188</v>
      </c>
      <c r="B4" s="5" t="s">
        <v>189</v>
      </c>
      <c r="C4" s="5" t="s">
        <v>190</v>
      </c>
      <c r="E4">
        <v>1</v>
      </c>
      <c r="F4">
        <v>-1</v>
      </c>
    </row>
    <row r="5" spans="1:6">
      <c r="A5" s="5" t="s">
        <v>5</v>
      </c>
      <c r="B5" s="5" t="s">
        <v>40</v>
      </c>
      <c r="C5" s="5" t="s">
        <v>70</v>
      </c>
      <c r="E5">
        <v>1</v>
      </c>
      <c r="F5">
        <v>-1</v>
      </c>
    </row>
    <row r="6" spans="1:6">
      <c r="A6" s="5" t="s">
        <v>6</v>
      </c>
      <c r="B6" s="5" t="s">
        <v>41</v>
      </c>
      <c r="C6" s="5" t="s">
        <v>71</v>
      </c>
      <c r="E6">
        <v>1</v>
      </c>
      <c r="F6">
        <v>-1</v>
      </c>
    </row>
    <row r="7" spans="1:6">
      <c r="A7" s="5" t="s">
        <v>191</v>
      </c>
      <c r="B7" s="5" t="s">
        <v>78</v>
      </c>
      <c r="C7" s="5" t="s">
        <v>192</v>
      </c>
      <c r="E7">
        <v>1</v>
      </c>
      <c r="F7">
        <v>-1</v>
      </c>
    </row>
    <row r="8" spans="1:6">
      <c r="A8" s="5" t="s">
        <v>76</v>
      </c>
      <c r="B8" s="5" t="s">
        <v>193</v>
      </c>
      <c r="C8" s="5" t="s">
        <v>72</v>
      </c>
      <c r="E8">
        <v>1</v>
      </c>
      <c r="F8">
        <v>-1</v>
      </c>
    </row>
    <row r="9" spans="1:6">
      <c r="A9" s="5" t="s">
        <v>10</v>
      </c>
      <c r="B9" s="5" t="s">
        <v>43</v>
      </c>
      <c r="C9" s="5" t="s">
        <v>194</v>
      </c>
      <c r="E9">
        <v>1</v>
      </c>
      <c r="F9">
        <v>-1</v>
      </c>
    </row>
    <row r="10" spans="1:6">
      <c r="A10" s="5" t="s">
        <v>77</v>
      </c>
      <c r="B10" s="5" t="s">
        <v>44</v>
      </c>
      <c r="C10" s="5" t="s">
        <v>195</v>
      </c>
      <c r="E10">
        <v>1</v>
      </c>
      <c r="F10">
        <v>-1</v>
      </c>
    </row>
    <row r="11" spans="1:6">
      <c r="A11" s="5" t="s">
        <v>196</v>
      </c>
      <c r="B11" s="5" t="s">
        <v>47</v>
      </c>
      <c r="C11" s="5" t="s">
        <v>197</v>
      </c>
      <c r="E11">
        <v>1</v>
      </c>
      <c r="F11">
        <v>-1</v>
      </c>
    </row>
    <row r="12" spans="1:6">
      <c r="A12" s="5" t="s">
        <v>198</v>
      </c>
      <c r="B12" s="5" t="s">
        <v>199</v>
      </c>
      <c r="C12" s="5" t="s">
        <v>200</v>
      </c>
      <c r="E12">
        <v>1</v>
      </c>
      <c r="F12">
        <v>-1</v>
      </c>
    </row>
    <row r="13" spans="1:6">
      <c r="A13" s="5" t="s">
        <v>201</v>
      </c>
      <c r="B13" s="5" t="s">
        <v>202</v>
      </c>
      <c r="C13" s="5" t="s">
        <v>203</v>
      </c>
      <c r="E13">
        <v>1</v>
      </c>
      <c r="F13">
        <v>-1</v>
      </c>
    </row>
    <row r="14" spans="1:6">
      <c r="A14" s="5" t="s">
        <v>204</v>
      </c>
      <c r="B14" s="5" t="s">
        <v>205</v>
      </c>
      <c r="C14" s="5" t="s">
        <v>206</v>
      </c>
      <c r="E14">
        <v>1</v>
      </c>
      <c r="F14">
        <v>-1</v>
      </c>
    </row>
    <row r="15" spans="1:6">
      <c r="A15" s="5" t="s">
        <v>207</v>
      </c>
      <c r="B15" s="5" t="s">
        <v>49</v>
      </c>
      <c r="C15" s="5" t="s">
        <v>208</v>
      </c>
      <c r="E15">
        <v>1</v>
      </c>
      <c r="F15">
        <v>-1</v>
      </c>
    </row>
    <row r="16" spans="1:6">
      <c r="A16" s="5" t="s">
        <v>209</v>
      </c>
      <c r="B16" s="5" t="s">
        <v>210</v>
      </c>
      <c r="C16" s="5" t="s">
        <v>211</v>
      </c>
      <c r="E16">
        <v>1</v>
      </c>
      <c r="F16">
        <v>-1</v>
      </c>
    </row>
    <row r="17" spans="1:6">
      <c r="A17" s="5" t="s">
        <v>26</v>
      </c>
      <c r="B17" s="5" t="s">
        <v>212</v>
      </c>
      <c r="C17" s="5" t="s">
        <v>230</v>
      </c>
      <c r="E17">
        <v>1</v>
      </c>
      <c r="F17">
        <v>-1</v>
      </c>
    </row>
    <row r="18" spans="1:6">
      <c r="A18" s="5" t="s">
        <v>24</v>
      </c>
      <c r="B18" s="5" t="s">
        <v>213</v>
      </c>
      <c r="C18" s="5" t="s">
        <v>90</v>
      </c>
      <c r="E18">
        <v>1</v>
      </c>
      <c r="F18">
        <v>-1</v>
      </c>
    </row>
    <row r="19" spans="1:6">
      <c r="A19" s="5" t="s">
        <v>214</v>
      </c>
      <c r="B19" s="5" t="s">
        <v>96</v>
      </c>
      <c r="C19" s="5" t="s">
        <v>215</v>
      </c>
      <c r="E19">
        <v>1</v>
      </c>
      <c r="F19">
        <v>-1</v>
      </c>
    </row>
    <row r="20" spans="1:6">
      <c r="A20" s="5" t="s">
        <v>216</v>
      </c>
      <c r="B20" s="5" t="s">
        <v>50</v>
      </c>
      <c r="E20">
        <v>1</v>
      </c>
      <c r="F20">
        <v>-1</v>
      </c>
    </row>
    <row r="21" spans="1:6">
      <c r="A21" s="5" t="s">
        <v>217</v>
      </c>
      <c r="B21" s="5" t="s">
        <v>51</v>
      </c>
      <c r="E21">
        <v>1</v>
      </c>
      <c r="F21">
        <v>-1</v>
      </c>
    </row>
    <row r="22" spans="1:6">
      <c r="A22" s="5" t="s">
        <v>27</v>
      </c>
      <c r="B22" s="5" t="s">
        <v>48</v>
      </c>
      <c r="E22">
        <v>1</v>
      </c>
      <c r="F22">
        <v>-1</v>
      </c>
    </row>
    <row r="23" spans="1:6">
      <c r="A23" s="5" t="s">
        <v>30</v>
      </c>
      <c r="B23" s="5" t="s">
        <v>52</v>
      </c>
      <c r="E23">
        <v>1</v>
      </c>
      <c r="F23">
        <v>-1</v>
      </c>
    </row>
    <row r="24" spans="1:6">
      <c r="A24" s="5" t="s">
        <v>218</v>
      </c>
      <c r="B24" s="5" t="s">
        <v>219</v>
      </c>
      <c r="E24">
        <v>1</v>
      </c>
      <c r="F24">
        <v>-1</v>
      </c>
    </row>
    <row r="25" spans="1:6">
      <c r="A25" s="5" t="s">
        <v>220</v>
      </c>
      <c r="B25" s="5" t="s">
        <v>221</v>
      </c>
      <c r="E25">
        <v>1</v>
      </c>
      <c r="F25">
        <v>-1</v>
      </c>
    </row>
    <row r="26" spans="1:6">
      <c r="A26" s="5" t="s">
        <v>222</v>
      </c>
      <c r="B26" s="5" t="s">
        <v>223</v>
      </c>
      <c r="E26">
        <v>1</v>
      </c>
      <c r="F26">
        <v>-1</v>
      </c>
    </row>
    <row r="27" spans="1:6">
      <c r="A27" s="5" t="s">
        <v>33</v>
      </c>
      <c r="B27" s="5" t="s">
        <v>212</v>
      </c>
      <c r="E27">
        <v>1</v>
      </c>
      <c r="F27">
        <v>-1</v>
      </c>
    </row>
    <row r="28" spans="1:6">
      <c r="A28" s="5" t="s">
        <v>224</v>
      </c>
      <c r="B28" s="5" t="s">
        <v>213</v>
      </c>
      <c r="E28">
        <v>1</v>
      </c>
      <c r="F28">
        <v>-1</v>
      </c>
    </row>
    <row r="29" spans="1:6">
      <c r="A29" s="5" t="s">
        <v>36</v>
      </c>
      <c r="B29" s="5" t="s">
        <v>54</v>
      </c>
      <c r="E29">
        <v>1</v>
      </c>
      <c r="F29">
        <v>-1</v>
      </c>
    </row>
    <row r="30" spans="1:6">
      <c r="A30" s="5" t="s">
        <v>37</v>
      </c>
      <c r="B30" s="5" t="s">
        <v>225</v>
      </c>
      <c r="E30">
        <v>1</v>
      </c>
      <c r="F30">
        <v>-1</v>
      </c>
    </row>
    <row r="31" spans="1:6">
      <c r="A31" s="5" t="s">
        <v>38</v>
      </c>
      <c r="B31" s="5" t="s">
        <v>226</v>
      </c>
      <c r="E31">
        <v>1</v>
      </c>
      <c r="F31">
        <v>-1</v>
      </c>
    </row>
    <row r="32" spans="1:6">
      <c r="A32" s="5" t="s">
        <v>227</v>
      </c>
      <c r="B32" s="5" t="s">
        <v>228</v>
      </c>
      <c r="E32">
        <v>1</v>
      </c>
      <c r="F32">
        <v>-1</v>
      </c>
    </row>
    <row r="33" spans="2:6">
      <c r="B33" s="5" t="s">
        <v>55</v>
      </c>
      <c r="F33">
        <v>-1</v>
      </c>
    </row>
    <row r="34" spans="2:6">
      <c r="B34" s="5" t="s">
        <v>229</v>
      </c>
      <c r="F34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科目</vt:lpstr>
      <vt:lpstr>报表筛选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2022-01-12T09:49:16Z</dcterms:modified>
</cp:coreProperties>
</file>