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workbookProtection/>
  <bookViews>
    <workbookView xWindow="360" yWindow="15" windowWidth="20955" windowHeight="9720" activeTab="0" showHorizontalScroll="1" showVerticalScroll="1"/>
  </bookViews>
  <sheets>
    <sheet name="Konfigurasi" sheetId="1" state="visible" r:id="rId1"/>
    <sheet name="Rubrik" sheetId="2" state="visible" r:id="rId2"/>
    <sheet name="Master" sheetId="3" state="visible" r:id="rId3"/>
    <sheet name="Kelas 1" sheetId="4" state="visible" r:id="rId4"/>
    <sheet name="Kelas 2" sheetId="5" state="visible" r:id="rId5"/>
    <sheet name="Kelas 3" sheetId="6" state="visible" r:id="rId6"/>
    <sheet name="Kelas 4" sheetId="7" state="visible" r:id="rId7"/>
    <sheet name="Kelas 5" sheetId="8" state="visible" r:id="rId8"/>
    <sheet name="Kelas 6" sheetId="9" state="visible" r:id="rId9"/>
    <sheet name="Kelas 7" sheetId="10" state="visible" r:id="rId10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<sst xmlns="http://schemas.openxmlformats.org/spreadsheetml/2006/main" count="113" uniqueCount="113">
  <si>
    <t xml:space="preserve">Pemetaan Level → Persentase</t>
  </si>
  <si>
    <t xml:space="preserve">Bobot Kriteria (HANYA DI SINI)</t>
  </si>
  <si>
    <t>Level</t>
  </si>
  <si>
    <t xml:space="preserve">Persentase (0–1)</t>
  </si>
  <si>
    <t>Kriteria</t>
  </si>
  <si>
    <t xml:space="preserve">Bobot (0–1)</t>
  </si>
  <si>
    <t>Kerapian</t>
  </si>
  <si>
    <t>Ketepatan</t>
  </si>
  <si>
    <t>Cakupan</t>
  </si>
  <si>
    <t>Kedalaman</t>
  </si>
  <si>
    <t>Rujukan</t>
  </si>
  <si>
    <t xml:space="preserve">Level 4 – Sangat Baik</t>
  </si>
  <si>
    <t xml:space="preserve">Level 3 – Baik</t>
  </si>
  <si>
    <t xml:space="preserve">Level 2 – Cukup</t>
  </si>
  <si>
    <t xml:space="preserve">Level 1 – Kurang</t>
  </si>
  <si>
    <t xml:space="preserve">Kerapian &amp; Tata Tulis (OnlyOffice)</t>
  </si>
  <si>
    <t xml:space="preserve">Struktur rapi &amp; konsisten: Heading, TOC, penomoran gambar/tabel, margin &amp; spasi konsisten, ejaan baik, nomor halaman.</t>
  </si>
  <si>
    <t xml:space="preserve">Umumnya rapi; 1–2 ketidakkonsistenan minor (heading/spasi/penomoran).</t>
  </si>
  <si>
    <t xml:space="preserve">Beberapa bagian tidak konsisten; struktur kurang jelas.</t>
  </si>
  <si>
    <t xml:space="preserve">Berantakan; sulit diikuti; banyak salah ejaan; tanpa struktur.</t>
  </si>
  <si>
    <t xml:space="preserve">Ketepatan Jawaban</t>
  </si>
  <si>
    <t xml:space="preserve">Konsep/istilah tepat; tidak ada miskonsepsi; contoh/perhitungan/simulasi akurat.</t>
  </si>
  <si>
    <t xml:space="preserve">Hampir seluruhnya tepat; kekeliruan minor tidak mengubah makna.</t>
  </si>
  <si>
    <t xml:space="preserve">Beberapa kesalahan konsep/istilah; contoh kurang akurat.</t>
  </si>
  <si>
    <t xml:space="preserve">Dominan keliru/miskonsepsi; contoh/perhitungan banyak salah.</t>
  </si>
  <si>
    <t xml:space="preserve">Cakupan (Lingkup CPMK)</t>
  </si>
  <si>
    <t xml:space="preserve">Semua aspek inti CPMK dibahas (definisi, tujuan, konteks pada mata kuliah, indikator, contoh penerapan/kasus).</t>
  </si>
  <si>
    <t xml:space="preserve">Hampir semua aspek tercakup; ada 1 aspek minor terlewat/dangkal.</t>
  </si>
  <si>
    <t xml:space="preserve">Cakupan parsial; 2–3 aspek inti terlewat.</t>
  </si>
  <si>
    <t xml:space="preserve">Sangat sempit; sebagian besar aspek inti terlewat.</t>
  </si>
  <si>
    <t xml:space="preserve">Kedalaman (Analisis &amp; Elaborasi)</t>
  </si>
  <si>
    <t xml:space="preserve">Alur logis; alasan why/how jelas; analisis perbandingan/trade-off; keterkaitan dengan kegiatan belajar/asesmen/lab.</t>
  </si>
  <si>
    <t xml:space="preserve">Ada analisis &amp; alasan; belum konsisten di semua subbagian; contoh cukup.</t>
  </si>
  <si>
    <t xml:space="preserve">Lebih deskriptif daripada analitis; argumen tipis; contoh minim.</t>
  </si>
  <si>
    <t xml:space="preserve">Hanya menyebut ulang; tanpa analisis atau argumen.</t>
  </si>
  <si>
    <t xml:space="preserve">Rujukan/Referensi yang Benar</t>
  </si>
  <si>
    <t xml:space="preserve">≥2 sumber primer relevan per CPMK; sitasi konsisten (APA/IEEE); daftar pustaka lengkap (DOI/URL bila ada).</t>
  </si>
  <si>
    <t xml:space="preserve">Ada sitasi &amp; daftar pustaka; 1 kekurangan minor.</t>
  </si>
  <si>
    <t xml:space="preserve">Referensi terbatas/tidak konsisten; beberapa entri tidak lengkap.</t>
  </si>
  <si>
    <t xml:space="preserve">Hampir tanpa rujukan; format salah; sumber tidak kredibel.</t>
  </si>
  <si>
    <t>Kelas</t>
  </si>
  <si>
    <t>Kelompok</t>
  </si>
  <si>
    <t>Nama</t>
  </si>
  <si>
    <t>NIM</t>
  </si>
  <si>
    <t xml:space="preserve">Student 01</t>
  </si>
  <si>
    <t>216421001</t>
  </si>
  <si>
    <t xml:space="preserve">Student 02</t>
  </si>
  <si>
    <t>216421002</t>
  </si>
  <si>
    <t xml:space="preserve">Student 03</t>
  </si>
  <si>
    <t>216421003</t>
  </si>
  <si>
    <t xml:space="preserve">Student 04</t>
  </si>
  <si>
    <t>216421004</t>
  </si>
  <si>
    <t xml:space="preserve">Student 05</t>
  </si>
  <si>
    <t>216421005</t>
  </si>
  <si>
    <t xml:space="preserve">Student 06</t>
  </si>
  <si>
    <t>216421006</t>
  </si>
  <si>
    <t xml:space="preserve">Student 07</t>
  </si>
  <si>
    <t>216421007</t>
  </si>
  <si>
    <t xml:space="preserve">Student 08</t>
  </si>
  <si>
    <t>216421008</t>
  </si>
  <si>
    <t xml:space="preserve">Student 09</t>
  </si>
  <si>
    <t>216421009</t>
  </si>
  <si>
    <t xml:space="preserve">Student 10</t>
  </si>
  <si>
    <t>216421010</t>
  </si>
  <si>
    <t xml:space="preserve">Student 11</t>
  </si>
  <si>
    <t>216421011</t>
  </si>
  <si>
    <t xml:space="preserve">Student 12</t>
  </si>
  <si>
    <t>216421012</t>
  </si>
  <si>
    <t xml:space="preserve">Student 13</t>
  </si>
  <si>
    <t>216421013</t>
  </si>
  <si>
    <t xml:space="preserve">Student 14</t>
  </si>
  <si>
    <t>216421014</t>
  </si>
  <si>
    <t xml:space="preserve">Student 15</t>
  </si>
  <si>
    <t>216421015</t>
  </si>
  <si>
    <t xml:space="preserve">Student 16</t>
  </si>
  <si>
    <t>216421016</t>
  </si>
  <si>
    <t xml:space="preserve">Student 17</t>
  </si>
  <si>
    <t>216421017</t>
  </si>
  <si>
    <t xml:space="preserve">Student 18</t>
  </si>
  <si>
    <t>216421018</t>
  </si>
  <si>
    <t xml:space="preserve">Student 19</t>
  </si>
  <si>
    <t>216421019</t>
  </si>
  <si>
    <t xml:space="preserve">Student 20</t>
  </si>
  <si>
    <t>216421020</t>
  </si>
  <si>
    <t xml:space="preserve">Student 21</t>
  </si>
  <si>
    <t>216421021</t>
  </si>
  <si>
    <t xml:space="preserve">Student 22</t>
  </si>
  <si>
    <t>216421022</t>
  </si>
  <si>
    <t xml:space="preserve">Student 23</t>
  </si>
  <si>
    <t>216421023</t>
  </si>
  <si>
    <t xml:space="preserve">Student 24</t>
  </si>
  <si>
    <t>216421024</t>
  </si>
  <si>
    <t xml:space="preserve">Student 25</t>
  </si>
  <si>
    <t>216421025</t>
  </si>
  <si>
    <t xml:space="preserve">Nama (pilih)</t>
  </si>
  <si>
    <t xml:space="preserve">NIM (auto)</t>
  </si>
  <si>
    <t>CPMK</t>
  </si>
  <si>
    <t xml:space="preserve">Kerapian (1–4)</t>
  </si>
  <si>
    <t xml:space="preserve">Ketepatan (1–4)</t>
  </si>
  <si>
    <t xml:space="preserve">Cakupan (1–4)</t>
  </si>
  <si>
    <t xml:space="preserve">Kedalaman (1–4)</t>
  </si>
  <si>
    <t xml:space="preserve">Rujukan (1–4)</t>
  </si>
  <si>
    <t xml:space="preserve">Nilai CPMKᵢ (%)</t>
  </si>
  <si>
    <t xml:space="preserve">Rata2 per Nama (%)</t>
  </si>
  <si>
    <t xml:space="preserve">Rata2 per CPMK (%)</t>
  </si>
  <si>
    <t xml:space="preserve">Petunjuk (OnlyOffice):</t>
  </si>
  <si>
    <t xml:space="preserve">1) Isi Kelas &amp; Kelompok; pilih Nama dari dropdown kolom C.</t>
  </si>
  <si>
    <t xml:space="preserve">2) Kolom D (NIM) terisi otomatis dari sheet Master berdasarkan Nama.</t>
  </si>
  <si>
    <t xml:space="preserve">3) Masukkan Level 1–4 untuk kolom F–J. Skor &amp; rata-rata dihitung otomatis.</t>
  </si>
  <si>
    <t xml:space="preserve">4) Data dibatasi 20 baris (row 2–21). Tambah baris? Duplikasi rumus &amp; sesuaikan rentang.</t>
  </si>
  <si>
    <t>CPMK-1</t>
  </si>
  <si>
    <t>CPMK-2</t>
  </si>
  <si>
    <t>CPMK-3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</si>
</sst>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rgb="FFFFF2CC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 quotePrefix="0" pivotButton="0"/>
    <xf fontId="1" fillId="0" borderId="0" numFmtId="0" xfId="0" applyFont="1" quotePrefix="0" pivotButton="0"/>
    <xf fontId="1" fillId="0" borderId="1" numFmtId="0" xfId="0" applyFont="1" applyBorder="1" quotePrefix="0" pivotButton="0"/>
    <xf fontId="0" fillId="0" borderId="1" numFmtId="0" xfId="0" applyBorder="1" quotePrefix="0" pivotButton="0"/>
    <xf fontId="1" fillId="2" borderId="1" numFmtId="0" xfId="0" applyFont="1" applyFill="1" applyBorder="1" applyAlignment="1" quotePrefix="0" pivotButton="0">
      <alignment vertical="top" wrapText="1"/>
    </xf>
    <xf fontId="0" fillId="0" borderId="1" numFmtId="0" xfId="0" applyBorder="1" applyAlignment="1" quotePrefix="0" pivotButton="0">
      <alignment vertical="top" wrapText="1"/>
    </xf>
    <xf fontId="1" fillId="3" borderId="0" numFmtId="0" xfId="0" applyFont="1" applyFill="1" applyAlignment="1" quotePrefix="0" pivotButton="0">
      <alignment horizontal="center" vertical="center"/>
    </xf>
    <xf fontId="0" fillId="0" borderId="0" numFmtId="2" xfId="0" applyNumberFormat="1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theme" Target="theme/theme1.xml"/><Relationship  Id="rId12" Type="http://schemas.openxmlformats.org/officeDocument/2006/relationships/sharedStrings" Target="sharedStrings.xml"/><Relationship  Id="rId13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cols>
    <col customWidth="1" min="1" max="1" width="12.140625"/>
    <col customWidth="1" min="2" max="2" width="18.28125"/>
    <col customWidth="1" min="3" max="3" width="11.28125"/>
    <col customWidth="1" min="4" max="4" width="15.00390625"/>
    <col customWidth="1" min="5" max="5" width="13.7109375"/>
  </cols>
  <sheetData>
    <row r="1">
      <c r="A1" s="1" t="s">
        <v>0</v>
      </c>
      <c r="D1" s="1" t="s">
        <v>1</v>
      </c>
    </row>
    <row r="2">
      <c r="A2" s="2" t="s">
        <v>2</v>
      </c>
      <c r="B2" s="2" t="s">
        <v>3</v>
      </c>
      <c r="D2" s="2" t="s">
        <v>4</v>
      </c>
      <c r="E2" s="2" t="s">
        <v>5</v>
      </c>
    </row>
    <row r="3">
      <c r="A3" s="3">
        <v>4</v>
      </c>
      <c r="B3" s="3">
        <v>1</v>
      </c>
      <c r="D3" s="3" t="s">
        <v>6</v>
      </c>
      <c r="E3" s="3">
        <v>0.20000000000000001</v>
      </c>
    </row>
    <row r="4">
      <c r="A4" s="3">
        <v>3</v>
      </c>
      <c r="B4" s="3">
        <v>0.75</v>
      </c>
      <c r="D4" s="3" t="s">
        <v>7</v>
      </c>
      <c r="E4" s="3">
        <v>0.29999999999999999</v>
      </c>
    </row>
    <row r="5">
      <c r="A5" s="3">
        <v>2</v>
      </c>
      <c r="B5" s="3">
        <v>0.5</v>
      </c>
      <c r="D5" s="3" t="s">
        <v>8</v>
      </c>
      <c r="E5" s="3">
        <v>0.20000000000000001</v>
      </c>
    </row>
    <row r="6">
      <c r="A6" s="3">
        <v>1</v>
      </c>
      <c r="B6" s="3">
        <v>0.25</v>
      </c>
      <c r="D6" s="3" t="s">
        <v>9</v>
      </c>
      <c r="E6" s="3">
        <v>0.14999999999999999</v>
      </c>
    </row>
    <row r="7">
      <c r="D7" s="3" t="s">
        <v>10</v>
      </c>
      <c r="E7" s="3">
        <v>0.14999999999999999</v>
      </c>
    </row>
    <row r="8" ht="14.25">
      <c r="E8">
        <f>SUM(E3:E7)</f>
        <v>1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D1"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A2">
        <v>7</v>
      </c>
      <c r="B2">
        <v>1</v>
      </c>
      <c r="C2" t="s">
        <v>56</v>
      </c>
      <c r="D2" t="str">
        <f>IFERROR(IF(C2="",,VLOOKUP(C2,Master!$C$2:$D$26,2,FALSE)),"")</f>
        <v>216421007</v>
      </c>
      <c r="E2" t="s">
        <v>110</v>
      </c>
      <c r="F2">
        <v>4</v>
      </c>
      <c r="G2">
        <v>4</v>
      </c>
      <c r="H2">
        <v>4</v>
      </c>
      <c r="I2">
        <v>4</v>
      </c>
      <c r="J2">
        <v>4</v>
      </c>
      <c r="K2" s="7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>100</v>
      </c>
      <c r="L2" s="7">
        <f t="shared" ref="L2:L9" si="24">IFERROR(IF(C2="",,AVERAGEIF($C$2:$C$21,C2,$K$2:$K$21)),"")</f>
        <v>100</v>
      </c>
      <c r="M2" s="7">
        <f t="shared" ref="M2:M9" si="25">IFERROR(IF(E2="",,AVERAGEIF($E$2:$E$21,E2,$K$2:$K$21)),"")</f>
        <v>59</v>
      </c>
    </row>
    <row r="3">
      <c r="A3">
        <v>7</v>
      </c>
      <c r="B3">
        <v>2</v>
      </c>
      <c r="C3" t="s">
        <v>70</v>
      </c>
      <c r="D3" t="str">
        <f>IFERROR(IF(C3="",,VLOOKUP(C3,Master!$C$2:$D$26,2,FALSE)),"")</f>
        <v>216421014</v>
      </c>
      <c r="E3" t="s">
        <v>111</v>
      </c>
      <c r="F3">
        <v>3</v>
      </c>
      <c r="G3">
        <v>3</v>
      </c>
      <c r="H3">
        <v>2</v>
      </c>
      <c r="I3">
        <v>3</v>
      </c>
      <c r="J3">
        <v>4</v>
      </c>
      <c r="K3" s="7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>73.75</v>
      </c>
      <c r="L3" s="7">
        <f t="shared" si="24"/>
        <v>73.75</v>
      </c>
      <c r="M3" s="7">
        <f t="shared" si="25"/>
        <v>73.75</v>
      </c>
    </row>
    <row r="4">
      <c r="A4">
        <v>7</v>
      </c>
      <c r="B4">
        <v>3</v>
      </c>
      <c r="C4" t="s">
        <v>84</v>
      </c>
      <c r="D4" t="str">
        <f>IFERROR(IF(C4="",,VLOOKUP(C4,Master!$C$2:$D$26,2,FALSE)),"")</f>
        <v>216421021</v>
      </c>
      <c r="E4" t="s">
        <v>112</v>
      </c>
      <c r="F4">
        <v>4</v>
      </c>
      <c r="G4">
        <v>4</v>
      </c>
      <c r="H4">
        <v>3</v>
      </c>
      <c r="I4">
        <v>4</v>
      </c>
      <c r="J4">
        <v>4</v>
      </c>
      <c r="K4" s="7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>95</v>
      </c>
      <c r="L4" s="7">
        <f t="shared" si="24"/>
        <v>95</v>
      </c>
      <c r="M4" s="7">
        <f t="shared" si="25"/>
        <v>95</v>
      </c>
    </row>
    <row r="5">
      <c r="A5">
        <v>1</v>
      </c>
      <c r="B5">
        <v>1</v>
      </c>
      <c r="C5" t="s">
        <v>44</v>
      </c>
      <c r="D5" t="str">
        <f>IFERROR(IF(C5="",,VLOOKUP(C5,Master!$C$2:$D$26,2,FALSE)),"")</f>
        <v>216421001</v>
      </c>
      <c r="E5" t="s">
        <v>110</v>
      </c>
      <c r="F5">
        <v>2</v>
      </c>
      <c r="G5">
        <v>2</v>
      </c>
      <c r="H5">
        <v>1</v>
      </c>
      <c r="I5">
        <v>2</v>
      </c>
      <c r="J5">
        <v>3</v>
      </c>
      <c r="K5" s="7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>48.75</v>
      </c>
      <c r="L5" s="7">
        <f t="shared" si="24"/>
        <v>48.75</v>
      </c>
      <c r="M5" s="7">
        <f t="shared" si="25"/>
        <v>59</v>
      </c>
    </row>
    <row r="6">
      <c r="A6">
        <v>2</v>
      </c>
      <c r="B6">
        <v>2</v>
      </c>
      <c r="C6" t="s">
        <v>46</v>
      </c>
      <c r="D6" t="str">
        <f>IFERROR(IF(C6="",,VLOOKUP(C6,Master!$C$2:$D$26,2,FALSE)),"")</f>
        <v>216421002</v>
      </c>
      <c r="E6" t="s">
        <v>111</v>
      </c>
      <c r="F6">
        <v>3</v>
      </c>
      <c r="G6">
        <v>3</v>
      </c>
      <c r="H6">
        <v>2</v>
      </c>
      <c r="I6">
        <v>3</v>
      </c>
      <c r="J6">
        <v>4</v>
      </c>
      <c r="K6" s="7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>73.75</v>
      </c>
      <c r="L6" s="7">
        <f t="shared" si="24"/>
        <v>73.75</v>
      </c>
      <c r="M6" s="7">
        <f t="shared" si="25"/>
        <v>73.75</v>
      </c>
    </row>
    <row r="7">
      <c r="A7">
        <v>3</v>
      </c>
      <c r="B7">
        <v>3</v>
      </c>
      <c r="C7" t="s">
        <v>48</v>
      </c>
      <c r="D7" t="str">
        <f>IFERROR(IF(C7="",,VLOOKUP(C7,Master!$C$2:$D$26,2,FALSE)),"")</f>
        <v>216421003</v>
      </c>
      <c r="E7" t="s">
        <v>112</v>
      </c>
      <c r="F7">
        <v>4</v>
      </c>
      <c r="G7">
        <v>4</v>
      </c>
      <c r="H7">
        <v>3</v>
      </c>
      <c r="I7">
        <v>4</v>
      </c>
      <c r="J7">
        <v>4</v>
      </c>
      <c r="K7" s="7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>95</v>
      </c>
      <c r="L7" s="7">
        <f t="shared" si="24"/>
        <v>95</v>
      </c>
      <c r="M7" s="7">
        <f t="shared" si="25"/>
        <v>95</v>
      </c>
    </row>
    <row r="8">
      <c r="A8">
        <v>4</v>
      </c>
      <c r="B8">
        <v>1</v>
      </c>
      <c r="C8" t="s">
        <v>50</v>
      </c>
      <c r="D8" t="str">
        <f>IFERROR(IF(C8="",,VLOOKUP(C8,Master!$C$2:$D$26,2,FALSE)),"")</f>
        <v>216421004</v>
      </c>
      <c r="E8" t="s">
        <v>110</v>
      </c>
      <c r="F8">
        <v>2</v>
      </c>
      <c r="G8">
        <v>2</v>
      </c>
      <c r="H8">
        <v>1</v>
      </c>
      <c r="I8">
        <v>2</v>
      </c>
      <c r="J8">
        <v>3</v>
      </c>
      <c r="K8" s="7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>48.75</v>
      </c>
      <c r="L8" s="7">
        <f t="shared" si="24"/>
        <v>48.75</v>
      </c>
      <c r="M8" s="7">
        <f t="shared" si="25"/>
        <v>59</v>
      </c>
    </row>
    <row r="9">
      <c r="A9">
        <v>5</v>
      </c>
      <c r="B9">
        <v>2</v>
      </c>
      <c r="C9" t="s">
        <v>52</v>
      </c>
      <c r="D9" t="str">
        <f>IFERROR(IF(C9="",,VLOOKUP(C9,Master!$C$2:$D$26,2,FALSE)),"")</f>
        <v>216421005</v>
      </c>
      <c r="E9" t="s">
        <v>111</v>
      </c>
      <c r="F9">
        <v>3</v>
      </c>
      <c r="G9">
        <v>3</v>
      </c>
      <c r="H9">
        <v>2</v>
      </c>
      <c r="I9">
        <v>3</v>
      </c>
      <c r="J9">
        <v>4</v>
      </c>
      <c r="K9" s="7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>73.75</v>
      </c>
      <c r="L9" s="7">
        <f t="shared" si="24"/>
        <v>73.75</v>
      </c>
      <c r="M9" s="7">
        <f t="shared" si="25"/>
        <v>73.75</v>
      </c>
    </row>
    <row r="10">
      <c r="A10">
        <v>6</v>
      </c>
      <c r="B10">
        <v>3</v>
      </c>
      <c r="C10" t="s">
        <v>54</v>
      </c>
      <c r="D10" t="str">
        <f>IFERROR(IF(C10="",,VLOOKUP(C10,Master!$C$2:$D$26,2,FALSE)),"")</f>
        <v>216421006</v>
      </c>
      <c r="E10" t="s">
        <v>112</v>
      </c>
      <c r="F10">
        <v>4</v>
      </c>
      <c r="G10">
        <v>4</v>
      </c>
      <c r="H10">
        <v>3</v>
      </c>
      <c r="I10">
        <v>4</v>
      </c>
      <c r="J10">
        <v>4</v>
      </c>
      <c r="K10" s="7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>95</v>
      </c>
      <c r="L10" s="7">
        <f t="shared" ref="L10:L21" si="26">IFERROR(IF(C10="",,AVERAGEIF($C$2:$C$21,C10,$K$2:$K$21)),"")</f>
        <v>95</v>
      </c>
      <c r="M10" s="7">
        <f t="shared" ref="M10:M21" si="27">IFERROR(IF(E10="",,AVERAGEIF($E$2:$E$21,E10,$K$2:$K$21)),"")</f>
        <v>95</v>
      </c>
    </row>
    <row r="11">
      <c r="A11">
        <v>1</v>
      </c>
      <c r="B11">
        <v>2</v>
      </c>
      <c r="C11" t="s">
        <v>58</v>
      </c>
      <c r="D11" t="str">
        <f>IFERROR(IF(C11="",,VLOOKUP(C11,Master!$C$2:$D$26,2,FALSE)),"")</f>
        <v>216421008</v>
      </c>
      <c r="E11" t="s">
        <v>110</v>
      </c>
      <c r="F11">
        <v>2</v>
      </c>
      <c r="G11">
        <v>2</v>
      </c>
      <c r="H11">
        <v>1</v>
      </c>
      <c r="I11">
        <v>2</v>
      </c>
      <c r="J11">
        <v>3</v>
      </c>
      <c r="K11" s="7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>48.75</v>
      </c>
      <c r="L11" s="7">
        <f t="shared" si="26"/>
        <v>48.75</v>
      </c>
      <c r="M11" s="7">
        <f t="shared" si="27"/>
        <v>59</v>
      </c>
    </row>
    <row r="12">
      <c r="A12">
        <v>2</v>
      </c>
      <c r="B12">
        <v>3</v>
      </c>
      <c r="C12" t="s">
        <v>60</v>
      </c>
      <c r="D12" t="str">
        <f>IFERROR(IF(C12="",,VLOOKUP(C12,Master!$C$2:$D$26,2,FALSE)),"")</f>
        <v>216421009</v>
      </c>
      <c r="E12" t="s">
        <v>111</v>
      </c>
      <c r="F12">
        <v>3</v>
      </c>
      <c r="G12">
        <v>3</v>
      </c>
      <c r="H12">
        <v>2</v>
      </c>
      <c r="I12">
        <v>3</v>
      </c>
      <c r="J12">
        <v>4</v>
      </c>
      <c r="K12" s="7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>73.75</v>
      </c>
      <c r="L12" s="7">
        <f t="shared" si="26"/>
        <v>73.75</v>
      </c>
      <c r="M12" s="7">
        <f t="shared" si="27"/>
        <v>73.75</v>
      </c>
    </row>
    <row r="13">
      <c r="A13">
        <v>3</v>
      </c>
      <c r="B13">
        <v>1</v>
      </c>
      <c r="C13" t="s">
        <v>62</v>
      </c>
      <c r="D13" t="str">
        <f>IFERROR(IF(C13="",,VLOOKUP(C13,Master!$C$2:$D$26,2,FALSE)),"")</f>
        <v>216421010</v>
      </c>
      <c r="E13" t="s">
        <v>112</v>
      </c>
      <c r="F13">
        <v>4</v>
      </c>
      <c r="G13">
        <v>4</v>
      </c>
      <c r="H13">
        <v>3</v>
      </c>
      <c r="I13">
        <v>4</v>
      </c>
      <c r="J13">
        <v>4</v>
      </c>
      <c r="K13" s="7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>95</v>
      </c>
      <c r="L13" s="7">
        <f t="shared" si="26"/>
        <v>95</v>
      </c>
      <c r="M13" s="7">
        <f t="shared" si="27"/>
        <v>95</v>
      </c>
    </row>
    <row r="14">
      <c r="A14">
        <v>4</v>
      </c>
      <c r="B14">
        <v>2</v>
      </c>
      <c r="C14" t="s">
        <v>64</v>
      </c>
      <c r="D14" t="str">
        <f>IFERROR(IF(C14="",,VLOOKUP(C14,Master!$C$2:$D$26,2,FALSE)),"")</f>
        <v>216421011</v>
      </c>
      <c r="E14" t="s">
        <v>110</v>
      </c>
      <c r="F14">
        <v>2</v>
      </c>
      <c r="G14">
        <v>2</v>
      </c>
      <c r="H14">
        <v>1</v>
      </c>
      <c r="I14">
        <v>2</v>
      </c>
      <c r="J14">
        <v>3</v>
      </c>
      <c r="K14" s="7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>48.75</v>
      </c>
      <c r="L14" s="7">
        <f t="shared" si="26"/>
        <v>48.75</v>
      </c>
      <c r="M14" s="7">
        <f t="shared" si="27"/>
        <v>59</v>
      </c>
    </row>
    <row r="15">
      <c r="A15">
        <v>5</v>
      </c>
      <c r="B15">
        <v>3</v>
      </c>
      <c r="C15" t="s">
        <v>66</v>
      </c>
      <c r="D15" t="str">
        <f>IFERROR(IF(C15="",,VLOOKUP(C15,Master!$C$2:$D$26,2,FALSE)),"")</f>
        <v>216421012</v>
      </c>
      <c r="E15" t="s">
        <v>111</v>
      </c>
      <c r="F15">
        <v>3</v>
      </c>
      <c r="G15">
        <v>3</v>
      </c>
      <c r="H15">
        <v>2</v>
      </c>
      <c r="I15">
        <v>3</v>
      </c>
      <c r="J15">
        <v>4</v>
      </c>
      <c r="K15" s="7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>73.75</v>
      </c>
      <c r="L15" s="7">
        <f t="shared" si="26"/>
        <v>73.75</v>
      </c>
      <c r="M15" s="7">
        <f t="shared" si="27"/>
        <v>73.75</v>
      </c>
    </row>
    <row r="16">
      <c r="A16">
        <v>6</v>
      </c>
      <c r="B16">
        <v>1</v>
      </c>
      <c r="C16" t="s">
        <v>68</v>
      </c>
      <c r="D16" t="str">
        <f>IFERROR(IF(C16="",,VLOOKUP(C16,Master!$C$2:$D$26,2,FALSE)),"")</f>
        <v>216421013</v>
      </c>
      <c r="E16" t="s">
        <v>112</v>
      </c>
      <c r="F16">
        <v>4</v>
      </c>
      <c r="G16">
        <v>4</v>
      </c>
      <c r="H16">
        <v>3</v>
      </c>
      <c r="I16">
        <v>4</v>
      </c>
      <c r="J16">
        <v>4</v>
      </c>
      <c r="K16" s="7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>95</v>
      </c>
      <c r="L16" s="7">
        <f t="shared" si="26"/>
        <v>95</v>
      </c>
      <c r="M16" s="7">
        <f t="shared" si="27"/>
        <v>95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6"/>
        <v>0</v>
      </c>
      <c r="M17" s="7">
        <f t="shared" si="27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6"/>
        <v>0</v>
      </c>
      <c r="M18" s="7">
        <f t="shared" si="27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6"/>
        <v>0</v>
      </c>
      <c r="M19" s="7">
        <f t="shared" si="27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6"/>
        <v>0</v>
      </c>
      <c r="M20" s="7">
        <f t="shared" si="27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6"/>
        <v>0</v>
      </c>
      <c r="M21" s="7">
        <f t="shared" si="27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3001F-00AF-46A5-B0A9-00F600B3005E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cols>
    <col customWidth="1" min="1" max="5" width="35"/>
  </cols>
  <sheetData>
    <row r="1">
      <c r="A1" s="4" t="s">
        <v>4</v>
      </c>
      <c r="B1" s="4" t="s">
        <v>11</v>
      </c>
      <c r="C1" s="4" t="s">
        <v>12</v>
      </c>
      <c r="D1" s="4" t="s">
        <v>13</v>
      </c>
      <c r="E1" s="4" t="s">
        <v>14</v>
      </c>
    </row>
    <row r="2">
      <c r="A2" s="5" t="s">
        <v>15</v>
      </c>
      <c r="B2" s="5" t="s">
        <v>16</v>
      </c>
      <c r="C2" s="5" t="s">
        <v>17</v>
      </c>
      <c r="D2" s="5" t="s">
        <v>18</v>
      </c>
      <c r="E2" s="5" t="s">
        <v>19</v>
      </c>
    </row>
    <row r="3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</row>
    <row r="4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</row>
    <row r="5">
      <c r="A5" s="5" t="s">
        <v>30</v>
      </c>
      <c r="B5" s="5" t="s">
        <v>31</v>
      </c>
      <c r="C5" s="5" t="s">
        <v>32</v>
      </c>
      <c r="D5" s="5" t="s">
        <v>33</v>
      </c>
      <c r="E5" s="5" t="s">
        <v>34</v>
      </c>
    </row>
    <row r="6">
      <c r="A6" s="5" t="s">
        <v>35</v>
      </c>
      <c r="B6" s="5" t="s">
        <v>36</v>
      </c>
      <c r="C6" s="5" t="s">
        <v>37</v>
      </c>
      <c r="D6" s="5" t="s">
        <v>38</v>
      </c>
      <c r="E6" s="5" t="s">
        <v>39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cols>
    <col customWidth="1" min="1" max="4" width="22"/>
  </cols>
  <sheetData>
    <row r="1" ht="18" customHeight="1">
      <c r="A1" s="1" t="s">
        <v>40</v>
      </c>
      <c r="B1" s="1" t="s">
        <v>41</v>
      </c>
      <c r="C1" s="1" t="s">
        <v>42</v>
      </c>
      <c r="D1" s="1" t="s">
        <v>43</v>
      </c>
    </row>
    <row r="2">
      <c r="A2">
        <v>1</v>
      </c>
      <c r="B2">
        <v>1</v>
      </c>
      <c r="C2" t="s">
        <v>44</v>
      </c>
      <c r="D2" t="s">
        <v>45</v>
      </c>
    </row>
    <row r="3">
      <c r="A3">
        <v>2</v>
      </c>
      <c r="B3">
        <v>2</v>
      </c>
      <c r="C3" t="s">
        <v>46</v>
      </c>
      <c r="D3" t="s">
        <v>47</v>
      </c>
    </row>
    <row r="4">
      <c r="A4">
        <v>3</v>
      </c>
      <c r="B4">
        <v>3</v>
      </c>
      <c r="C4" t="s">
        <v>48</v>
      </c>
      <c r="D4" t="s">
        <v>49</v>
      </c>
    </row>
    <row r="5">
      <c r="A5">
        <v>4</v>
      </c>
      <c r="B5">
        <v>1</v>
      </c>
      <c r="C5" t="s">
        <v>50</v>
      </c>
      <c r="D5" t="s">
        <v>51</v>
      </c>
    </row>
    <row r="6">
      <c r="A6">
        <v>5</v>
      </c>
      <c r="B6">
        <v>2</v>
      </c>
      <c r="C6" t="s">
        <v>52</v>
      </c>
      <c r="D6" t="s">
        <v>53</v>
      </c>
    </row>
    <row r="7">
      <c r="A7">
        <v>6</v>
      </c>
      <c r="B7">
        <v>3</v>
      </c>
      <c r="C7" t="s">
        <v>54</v>
      </c>
      <c r="D7" t="s">
        <v>55</v>
      </c>
    </row>
    <row r="8">
      <c r="A8">
        <v>7</v>
      </c>
      <c r="B8">
        <v>1</v>
      </c>
      <c r="C8" t="s">
        <v>56</v>
      </c>
      <c r="D8" t="s">
        <v>57</v>
      </c>
    </row>
    <row r="9">
      <c r="A9">
        <v>1</v>
      </c>
      <c r="B9">
        <v>2</v>
      </c>
      <c r="C9" t="s">
        <v>58</v>
      </c>
      <c r="D9" t="s">
        <v>59</v>
      </c>
    </row>
    <row r="10">
      <c r="A10">
        <v>2</v>
      </c>
      <c r="B10">
        <v>3</v>
      </c>
      <c r="C10" t="s">
        <v>60</v>
      </c>
      <c r="D10" t="s">
        <v>61</v>
      </c>
    </row>
    <row r="11">
      <c r="A11">
        <v>3</v>
      </c>
      <c r="B11">
        <v>1</v>
      </c>
      <c r="C11" t="s">
        <v>62</v>
      </c>
      <c r="D11" t="s">
        <v>63</v>
      </c>
    </row>
    <row r="12">
      <c r="A12">
        <v>4</v>
      </c>
      <c r="B12">
        <v>2</v>
      </c>
      <c r="C12" t="s">
        <v>64</v>
      </c>
      <c r="D12" t="s">
        <v>65</v>
      </c>
    </row>
    <row r="13">
      <c r="A13">
        <v>5</v>
      </c>
      <c r="B13">
        <v>3</v>
      </c>
      <c r="C13" t="s">
        <v>66</v>
      </c>
      <c r="D13" t="s">
        <v>67</v>
      </c>
    </row>
    <row r="14">
      <c r="A14">
        <v>6</v>
      </c>
      <c r="B14">
        <v>1</v>
      </c>
      <c r="C14" t="s">
        <v>68</v>
      </c>
      <c r="D14" t="s">
        <v>69</v>
      </c>
    </row>
    <row r="15">
      <c r="A15">
        <v>7</v>
      </c>
      <c r="B15">
        <v>2</v>
      </c>
      <c r="C15" t="s">
        <v>70</v>
      </c>
      <c r="D15" t="s">
        <v>71</v>
      </c>
    </row>
    <row r="16">
      <c r="A16">
        <v>1</v>
      </c>
      <c r="B16">
        <v>3</v>
      </c>
      <c r="C16" t="s">
        <v>72</v>
      </c>
      <c r="D16" t="s">
        <v>73</v>
      </c>
    </row>
    <row r="17">
      <c r="A17">
        <v>2</v>
      </c>
      <c r="B17">
        <v>1</v>
      </c>
      <c r="C17" t="s">
        <v>74</v>
      </c>
      <c r="D17" t="s">
        <v>75</v>
      </c>
    </row>
    <row r="18">
      <c r="A18">
        <v>3</v>
      </c>
      <c r="B18">
        <v>2</v>
      </c>
      <c r="C18" t="s">
        <v>76</v>
      </c>
      <c r="D18" t="s">
        <v>77</v>
      </c>
    </row>
    <row r="19">
      <c r="A19">
        <v>4</v>
      </c>
      <c r="B19">
        <v>3</v>
      </c>
      <c r="C19" t="s">
        <v>78</v>
      </c>
      <c r="D19" t="s">
        <v>79</v>
      </c>
    </row>
    <row r="20">
      <c r="A20">
        <v>5</v>
      </c>
      <c r="B20">
        <v>1</v>
      </c>
      <c r="C20" t="s">
        <v>80</v>
      </c>
      <c r="D20" t="s">
        <v>81</v>
      </c>
    </row>
    <row r="21">
      <c r="A21">
        <v>6</v>
      </c>
      <c r="B21">
        <v>2</v>
      </c>
      <c r="C21" t="s">
        <v>82</v>
      </c>
      <c r="D21" t="s">
        <v>83</v>
      </c>
    </row>
    <row r="22">
      <c r="A22">
        <v>7</v>
      </c>
      <c r="B22">
        <v>3</v>
      </c>
      <c r="C22" t="s">
        <v>84</v>
      </c>
      <c r="D22" t="s">
        <v>85</v>
      </c>
    </row>
    <row r="23">
      <c r="A23">
        <v>1</v>
      </c>
      <c r="B23">
        <v>1</v>
      </c>
      <c r="C23" t="s">
        <v>86</v>
      </c>
      <c r="D23" t="s">
        <v>87</v>
      </c>
    </row>
    <row r="24">
      <c r="A24">
        <v>2</v>
      </c>
      <c r="B24">
        <v>2</v>
      </c>
      <c r="C24" t="s">
        <v>88</v>
      </c>
      <c r="D24" t="s">
        <v>89</v>
      </c>
    </row>
    <row r="25">
      <c r="A25">
        <v>3</v>
      </c>
      <c r="B25">
        <v>3</v>
      </c>
      <c r="C25" t="s">
        <v>90</v>
      </c>
      <c r="D25" t="s">
        <v>91</v>
      </c>
    </row>
    <row r="26">
      <c r="A26">
        <v>4</v>
      </c>
      <c r="B26">
        <v>1</v>
      </c>
      <c r="C26" t="s">
        <v>92</v>
      </c>
      <c r="D26" t="s">
        <v>93</v>
      </c>
    </row>
  </sheetData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baseColWidth="8" defaultRowHeight="14.2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J2">
        <v>4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0">IFERROR(IF(C2="",,AVERAGEIF($C$2:$C$21,C2,$K$2:$K$21)),"")</f>
        <v>0</v>
      </c>
      <c r="M2" s="7">
        <f t="shared" ref="M2:M9" si="1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0"/>
        <v>0</v>
      </c>
      <c r="M3" s="7">
        <f t="shared" si="1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0"/>
        <v>0</v>
      </c>
      <c r="M4" s="7">
        <f t="shared" si="1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0"/>
        <v>0</v>
      </c>
      <c r="M5" s="7">
        <f t="shared" si="1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0"/>
        <v>0</v>
      </c>
      <c r="M6" s="7">
        <f t="shared" si="1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0"/>
        <v>0</v>
      </c>
      <c r="M7" s="7">
        <f t="shared" si="1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0"/>
        <v>0</v>
      </c>
      <c r="M8" s="7">
        <f t="shared" si="1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0"/>
        <v>0</v>
      </c>
      <c r="M9" s="7">
        <f t="shared" si="1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2">IFERROR(IF(C10="",,AVERAGEIF($C$2:$C$21,C10,$K$2:$K$21)),"")</f>
        <v>0</v>
      </c>
      <c r="M10" s="7">
        <f t="shared" ref="M10:M21" si="3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2"/>
        <v>0</v>
      </c>
      <c r="M11" s="7">
        <f t="shared" si="3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2"/>
        <v>0</v>
      </c>
      <c r="M12" s="7">
        <f t="shared" si="3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2"/>
        <v>0</v>
      </c>
      <c r="M13" s="7">
        <f t="shared" si="3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2"/>
        <v>0</v>
      </c>
      <c r="M14" s="7">
        <f t="shared" si="3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2"/>
        <v>0</v>
      </c>
      <c r="M15" s="7">
        <f t="shared" si="3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2"/>
        <v>0</v>
      </c>
      <c r="M16" s="7">
        <f t="shared" si="3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"/>
        <v>0</v>
      </c>
      <c r="M17" s="7">
        <f t="shared" si="3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"/>
        <v>0</v>
      </c>
      <c r="M18" s="7">
        <f t="shared" si="3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"/>
        <v>0</v>
      </c>
      <c r="M19" s="7">
        <f t="shared" si="3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"/>
        <v>0</v>
      </c>
      <c r="M20" s="7">
        <f t="shared" si="3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"/>
        <v>0</v>
      </c>
      <c r="M21" s="7">
        <f t="shared" si="3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80092-00CA-4AA7-B384-005300A80054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4">IFERROR(IF(C2="",,AVERAGEIF($C$2:$C$21,C2,$K$2:$K$21)),"")</f>
        <v>0</v>
      </c>
      <c r="M2" s="7">
        <f t="shared" ref="M2:M9" si="5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4"/>
        <v>0</v>
      </c>
      <c r="M3" s="7">
        <f t="shared" si="5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4"/>
        <v>0</v>
      </c>
      <c r="M4" s="7">
        <f t="shared" si="5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4"/>
        <v>0</v>
      </c>
      <c r="M5" s="7">
        <f t="shared" si="5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4"/>
        <v>0</v>
      </c>
      <c r="M6" s="7">
        <f t="shared" si="5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4"/>
        <v>0</v>
      </c>
      <c r="M7" s="7">
        <f t="shared" si="5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4"/>
        <v>0</v>
      </c>
      <c r="M8" s="7">
        <f t="shared" si="5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4"/>
        <v>0</v>
      </c>
      <c r="M9" s="7">
        <f t="shared" si="5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6">IFERROR(IF(C10="",,AVERAGEIF($C$2:$C$21,C10,$K$2:$K$21)),"")</f>
        <v>0</v>
      </c>
      <c r="M10" s="7">
        <f t="shared" ref="M10:M21" si="7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6"/>
        <v>0</v>
      </c>
      <c r="M11" s="7">
        <f t="shared" si="7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6"/>
        <v>0</v>
      </c>
      <c r="M12" s="7">
        <f t="shared" si="7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6"/>
        <v>0</v>
      </c>
      <c r="M13" s="7">
        <f t="shared" si="7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6"/>
        <v>0</v>
      </c>
      <c r="M14" s="7">
        <f t="shared" si="7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6"/>
        <v>0</v>
      </c>
      <c r="M15" s="7">
        <f t="shared" si="7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6"/>
        <v>0</v>
      </c>
      <c r="M16" s="7">
        <f t="shared" si="7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6"/>
        <v>0</v>
      </c>
      <c r="M17" s="7">
        <f t="shared" si="7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6"/>
        <v>0</v>
      </c>
      <c r="M18" s="7">
        <f t="shared" si="7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6"/>
        <v>0</v>
      </c>
      <c r="M19" s="7">
        <f t="shared" si="7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6"/>
        <v>0</v>
      </c>
      <c r="M20" s="7">
        <f t="shared" si="7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6"/>
        <v>0</v>
      </c>
      <c r="M21" s="7">
        <f t="shared" si="7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72007B-00B3-477D-992A-001D0004001B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8">IFERROR(IF(C2="",,AVERAGEIF($C$2:$C$21,C2,$K$2:$K$21)),"")</f>
        <v>0</v>
      </c>
      <c r="M2" s="7">
        <f t="shared" ref="M2:M9" si="9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8"/>
        <v>0</v>
      </c>
      <c r="M3" s="7">
        <f t="shared" si="9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8"/>
        <v>0</v>
      </c>
      <c r="M4" s="7">
        <f t="shared" si="9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8"/>
        <v>0</v>
      </c>
      <c r="M5" s="7">
        <f t="shared" si="9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8"/>
        <v>0</v>
      </c>
      <c r="M6" s="7">
        <f t="shared" si="9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8"/>
        <v>0</v>
      </c>
      <c r="M7" s="7">
        <f t="shared" si="9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8"/>
        <v>0</v>
      </c>
      <c r="M8" s="7">
        <f t="shared" si="9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8"/>
        <v>0</v>
      </c>
      <c r="M9" s="7">
        <f t="shared" si="9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0">IFERROR(IF(C10="",,AVERAGEIF($C$2:$C$21,C10,$K$2:$K$21)),"")</f>
        <v>0</v>
      </c>
      <c r="M10" s="7">
        <f t="shared" ref="M10:M21" si="11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0"/>
        <v>0</v>
      </c>
      <c r="M11" s="7">
        <f t="shared" si="11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0"/>
        <v>0</v>
      </c>
      <c r="M12" s="7">
        <f t="shared" si="11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0"/>
        <v>0</v>
      </c>
      <c r="M13" s="7">
        <f t="shared" si="11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0"/>
        <v>0</v>
      </c>
      <c r="M14" s="7">
        <f t="shared" si="11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0"/>
        <v>0</v>
      </c>
      <c r="M15" s="7">
        <f t="shared" si="11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0"/>
        <v>0</v>
      </c>
      <c r="M16" s="7">
        <f t="shared" si="11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0"/>
        <v>0</v>
      </c>
      <c r="M17" s="7">
        <f t="shared" si="11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0"/>
        <v>0</v>
      </c>
      <c r="M18" s="7">
        <f t="shared" si="11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0"/>
        <v>0</v>
      </c>
      <c r="M19" s="7">
        <f t="shared" si="11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0"/>
        <v>0</v>
      </c>
      <c r="M20" s="7">
        <f t="shared" si="11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0"/>
        <v>0</v>
      </c>
      <c r="M21" s="7">
        <f t="shared" si="11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2A00B8-00F2-4996-ADB8-009D001C005B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12">IFERROR(IF(C2="",,AVERAGEIF($C$2:$C$21,C2,$K$2:$K$21)),"")</f>
        <v>0</v>
      </c>
      <c r="M2" s="7">
        <f t="shared" ref="M2:M9" si="13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12"/>
        <v>0</v>
      </c>
      <c r="M3" s="7">
        <f t="shared" si="13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12"/>
        <v>0</v>
      </c>
      <c r="M4" s="7">
        <f t="shared" si="13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12"/>
        <v>0</v>
      </c>
      <c r="M5" s="7">
        <f t="shared" si="13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12"/>
        <v>0</v>
      </c>
      <c r="M6" s="7">
        <f t="shared" si="13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12"/>
        <v>0</v>
      </c>
      <c r="M7" s="7">
        <f t="shared" si="13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12"/>
        <v>0</v>
      </c>
      <c r="M8" s="7">
        <f t="shared" si="13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12"/>
        <v>0</v>
      </c>
      <c r="M9" s="7">
        <f t="shared" si="13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4">IFERROR(IF(C10="",,AVERAGEIF($C$2:$C$21,C10,$K$2:$K$21)),"")</f>
        <v>0</v>
      </c>
      <c r="M10" s="7">
        <f t="shared" ref="M10:M21" si="15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4"/>
        <v>0</v>
      </c>
      <c r="M11" s="7">
        <f t="shared" si="15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4"/>
        <v>0</v>
      </c>
      <c r="M12" s="7">
        <f t="shared" si="15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4"/>
        <v>0</v>
      </c>
      <c r="M13" s="7">
        <f t="shared" si="15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4"/>
        <v>0</v>
      </c>
      <c r="M14" s="7">
        <f t="shared" si="15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4"/>
        <v>0</v>
      </c>
      <c r="M15" s="7">
        <f t="shared" si="15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4"/>
        <v>0</v>
      </c>
      <c r="M16" s="7">
        <f t="shared" si="15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4"/>
        <v>0</v>
      </c>
      <c r="M17" s="7">
        <f t="shared" si="15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4"/>
        <v>0</v>
      </c>
      <c r="M18" s="7">
        <f t="shared" si="15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4"/>
        <v>0</v>
      </c>
      <c r="M19" s="7">
        <f t="shared" si="15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4"/>
        <v>0</v>
      </c>
      <c r="M20" s="7">
        <f t="shared" si="15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4"/>
        <v>0</v>
      </c>
      <c r="M21" s="7">
        <f t="shared" si="15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3F0057-0053-4EEB-BFED-008100D8008E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16">IFERROR(IF(C2="",,AVERAGEIF($C$2:$C$21,C2,$K$2:$K$21)),"")</f>
        <v>0</v>
      </c>
      <c r="M2" s="7">
        <f t="shared" ref="M2:M9" si="17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16"/>
        <v>0</v>
      </c>
      <c r="M3" s="7">
        <f t="shared" si="17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16"/>
        <v>0</v>
      </c>
      <c r="M4" s="7">
        <f t="shared" si="17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16"/>
        <v>0</v>
      </c>
      <c r="M5" s="7">
        <f t="shared" si="17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16"/>
        <v>0</v>
      </c>
      <c r="M6" s="7">
        <f t="shared" si="17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16"/>
        <v>0</v>
      </c>
      <c r="M7" s="7">
        <f t="shared" si="17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16"/>
        <v>0</v>
      </c>
      <c r="M8" s="7">
        <f t="shared" si="17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16"/>
        <v>0</v>
      </c>
      <c r="M9" s="7">
        <f t="shared" si="17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18">IFERROR(IF(C10="",,AVERAGEIF($C$2:$C$21,C10,$K$2:$K$21)),"")</f>
        <v>0</v>
      </c>
      <c r="M10" s="7">
        <f t="shared" ref="M10:M21" si="19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18"/>
        <v>0</v>
      </c>
      <c r="M11" s="7">
        <f t="shared" si="19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18"/>
        <v>0</v>
      </c>
      <c r="M12" s="7">
        <f t="shared" si="19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18"/>
        <v>0</v>
      </c>
      <c r="M13" s="7">
        <f t="shared" si="19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18"/>
        <v>0</v>
      </c>
      <c r="M14" s="7">
        <f t="shared" si="19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18"/>
        <v>0</v>
      </c>
      <c r="M15" s="7">
        <f t="shared" si="19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18"/>
        <v>0</v>
      </c>
      <c r="M16" s="7">
        <f t="shared" si="19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18"/>
        <v>0</v>
      </c>
      <c r="M17" s="7">
        <f t="shared" si="19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18"/>
        <v>0</v>
      </c>
      <c r="M18" s="7">
        <f t="shared" si="19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18"/>
        <v>0</v>
      </c>
      <c r="M19" s="7">
        <f t="shared" si="19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18"/>
        <v>0</v>
      </c>
      <c r="M20" s="7">
        <f t="shared" si="19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18"/>
        <v>0</v>
      </c>
      <c r="M21" s="7">
        <f t="shared" si="19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0003A-0022-4274-B2D2-009000AA00FB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ySplit="1" topLeftCell="A2" activePane="bottomLeft" state="frozen"/>
      <selection activeCell="A1" activeCellId="0" sqref="A1"/>
    </sheetView>
  </sheetViews>
  <sheetFormatPr baseColWidth="8" defaultRowHeight="15"/>
  <cols>
    <col customWidth="1" min="1" max="13" width="20"/>
  </cols>
  <sheetData>
    <row r="1">
      <c r="A1" s="6" t="s">
        <v>40</v>
      </c>
      <c r="B1" s="6" t="s">
        <v>41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99</v>
      </c>
      <c r="I1" s="6" t="s">
        <v>100</v>
      </c>
      <c r="J1" s="6" t="s">
        <v>101</v>
      </c>
      <c r="K1" s="6" t="s">
        <v>102</v>
      </c>
      <c r="L1" s="6" t="s">
        <v>103</v>
      </c>
      <c r="M1" s="6" t="s">
        <v>104</v>
      </c>
    </row>
    <row r="2">
      <c r="D2">
        <f>IFERROR(IF(C2="",,VLOOKUP(C2,Master!$C$2:$D$26,2,FALSE)),"")</f>
        <v>0</v>
      </c>
      <c r="K2" s="7" t="str">
        <f>IFERROR((VLOOKUP(F2,Konfigurasi!$A$3:$B$6,2,FALSE)*Konfigurasi!$E$3+VLOOKUP(G2,Konfigurasi!$A$3:$B$6,2,FALSE)*Konfigurasi!$E$4+VLOOKUP(H2,Konfigurasi!$A$3:$B$6,2,FALSE)*Konfigurasi!$E$5+VLOOKUP(I2,Konfigurasi!$A$3:$B$6,2,FALSE)*Konfigurasi!$E$6+VLOOKUP(J2,Konfigurasi!$A$3:$B$6,2,FALSE)*Konfigurasi!$E$7)*100,"")</f>
        <v/>
      </c>
      <c r="L2" s="7">
        <f t="shared" ref="L2:L9" si="20">IFERROR(IF(C2="",,AVERAGEIF($C$2:$C$21,C2,$K$2:$K$21)),"")</f>
        <v>0</v>
      </c>
      <c r="M2" s="7">
        <f t="shared" ref="M2:M9" si="21">IFERROR(IF(E2="",,AVERAGEIF($E$2:$E$21,E2,$K$2:$K$21)),"")</f>
        <v>0</v>
      </c>
    </row>
    <row r="3">
      <c r="D3">
        <f>IFERROR(IF(C3="",,VLOOKUP(C3,Master!$C$2:$D$26,2,FALSE)),"")</f>
        <v>0</v>
      </c>
      <c r="K3" s="7" t="str">
        <f>IFERROR((VLOOKUP(F3,Konfigurasi!$A$3:$B$6,2,FALSE)*Konfigurasi!$E$3+VLOOKUP(G3,Konfigurasi!$A$3:$B$6,2,FALSE)*Konfigurasi!$E$4+VLOOKUP(H3,Konfigurasi!$A$3:$B$6,2,FALSE)*Konfigurasi!$E$5+VLOOKUP(I3,Konfigurasi!$A$3:$B$6,2,FALSE)*Konfigurasi!$E$6+VLOOKUP(J3,Konfigurasi!$A$3:$B$6,2,FALSE)*Konfigurasi!$E$7)*100,"")</f>
        <v/>
      </c>
      <c r="L3" s="7">
        <f t="shared" si="20"/>
        <v>0</v>
      </c>
      <c r="M3" s="7">
        <f t="shared" si="21"/>
        <v>0</v>
      </c>
    </row>
    <row r="4">
      <c r="D4">
        <f>IFERROR(IF(C4="",,VLOOKUP(C4,Master!$C$2:$D$26,2,FALSE)),"")</f>
        <v>0</v>
      </c>
      <c r="K4" s="7" t="str">
        <f>IFERROR((VLOOKUP(F4,Konfigurasi!$A$3:$B$6,2,FALSE)*Konfigurasi!$E$3+VLOOKUP(G4,Konfigurasi!$A$3:$B$6,2,FALSE)*Konfigurasi!$E$4+VLOOKUP(H4,Konfigurasi!$A$3:$B$6,2,FALSE)*Konfigurasi!$E$5+VLOOKUP(I4,Konfigurasi!$A$3:$B$6,2,FALSE)*Konfigurasi!$E$6+VLOOKUP(J4,Konfigurasi!$A$3:$B$6,2,FALSE)*Konfigurasi!$E$7)*100,"")</f>
        <v/>
      </c>
      <c r="L4" s="7">
        <f t="shared" si="20"/>
        <v>0</v>
      </c>
      <c r="M4" s="7">
        <f t="shared" si="21"/>
        <v>0</v>
      </c>
    </row>
    <row r="5">
      <c r="D5">
        <f>IFERROR(IF(C5="",,VLOOKUP(C5,Master!$C$2:$D$26,2,FALSE)),"")</f>
        <v>0</v>
      </c>
      <c r="K5" s="7" t="str">
        <f>IFERROR((VLOOKUP(F5,Konfigurasi!$A$3:$B$6,2,FALSE)*Konfigurasi!$E$3+VLOOKUP(G5,Konfigurasi!$A$3:$B$6,2,FALSE)*Konfigurasi!$E$4+VLOOKUP(H5,Konfigurasi!$A$3:$B$6,2,FALSE)*Konfigurasi!$E$5+VLOOKUP(I5,Konfigurasi!$A$3:$B$6,2,FALSE)*Konfigurasi!$E$6+VLOOKUP(J5,Konfigurasi!$A$3:$B$6,2,FALSE)*Konfigurasi!$E$7)*100,"")</f>
        <v/>
      </c>
      <c r="L5" s="7">
        <f t="shared" si="20"/>
        <v>0</v>
      </c>
      <c r="M5" s="7">
        <f t="shared" si="21"/>
        <v>0</v>
      </c>
    </row>
    <row r="6">
      <c r="D6">
        <f>IFERROR(IF(C6="",,VLOOKUP(C6,Master!$C$2:$D$26,2,FALSE)),"")</f>
        <v>0</v>
      </c>
      <c r="K6" s="7" t="str">
        <f>IFERROR((VLOOKUP(F6,Konfigurasi!$A$3:$B$6,2,FALSE)*Konfigurasi!$E$3+VLOOKUP(G6,Konfigurasi!$A$3:$B$6,2,FALSE)*Konfigurasi!$E$4+VLOOKUP(H6,Konfigurasi!$A$3:$B$6,2,FALSE)*Konfigurasi!$E$5+VLOOKUP(I6,Konfigurasi!$A$3:$B$6,2,FALSE)*Konfigurasi!$E$6+VLOOKUP(J6,Konfigurasi!$A$3:$B$6,2,FALSE)*Konfigurasi!$E$7)*100,"")</f>
        <v/>
      </c>
      <c r="L6" s="7">
        <f t="shared" si="20"/>
        <v>0</v>
      </c>
      <c r="M6" s="7">
        <f t="shared" si="21"/>
        <v>0</v>
      </c>
    </row>
    <row r="7">
      <c r="D7">
        <f>IFERROR(IF(C7="",,VLOOKUP(C7,Master!$C$2:$D$26,2,FALSE)),"")</f>
        <v>0</v>
      </c>
      <c r="K7" s="7" t="str">
        <f>IFERROR((VLOOKUP(F7,Konfigurasi!$A$3:$B$6,2,FALSE)*Konfigurasi!$E$3+VLOOKUP(G7,Konfigurasi!$A$3:$B$6,2,FALSE)*Konfigurasi!$E$4+VLOOKUP(H7,Konfigurasi!$A$3:$B$6,2,FALSE)*Konfigurasi!$E$5+VLOOKUP(I7,Konfigurasi!$A$3:$B$6,2,FALSE)*Konfigurasi!$E$6+VLOOKUP(J7,Konfigurasi!$A$3:$B$6,2,FALSE)*Konfigurasi!$E$7)*100,"")</f>
        <v/>
      </c>
      <c r="L7" s="7">
        <f t="shared" si="20"/>
        <v>0</v>
      </c>
      <c r="M7" s="7">
        <f t="shared" si="21"/>
        <v>0</v>
      </c>
    </row>
    <row r="8">
      <c r="D8">
        <f>IFERROR(IF(C8="",,VLOOKUP(C8,Master!$C$2:$D$26,2,FALSE)),"")</f>
        <v>0</v>
      </c>
      <c r="K8" s="7" t="str">
        <f>IFERROR((VLOOKUP(F8,Konfigurasi!$A$3:$B$6,2,FALSE)*Konfigurasi!$E$3+VLOOKUP(G8,Konfigurasi!$A$3:$B$6,2,FALSE)*Konfigurasi!$E$4+VLOOKUP(H8,Konfigurasi!$A$3:$B$6,2,FALSE)*Konfigurasi!$E$5+VLOOKUP(I8,Konfigurasi!$A$3:$B$6,2,FALSE)*Konfigurasi!$E$6+VLOOKUP(J8,Konfigurasi!$A$3:$B$6,2,FALSE)*Konfigurasi!$E$7)*100,"")</f>
        <v/>
      </c>
      <c r="L8" s="7">
        <f t="shared" si="20"/>
        <v>0</v>
      </c>
      <c r="M8" s="7">
        <f t="shared" si="21"/>
        <v>0</v>
      </c>
    </row>
    <row r="9">
      <c r="D9">
        <f>IFERROR(IF(C9="",,VLOOKUP(C9,Master!$C$2:$D$26,2,FALSE)),"")</f>
        <v>0</v>
      </c>
      <c r="K9" s="7" t="str">
        <f>IFERROR((VLOOKUP(F9,Konfigurasi!$A$3:$B$6,2,FALSE)*Konfigurasi!$E$3+VLOOKUP(G9,Konfigurasi!$A$3:$B$6,2,FALSE)*Konfigurasi!$E$4+VLOOKUP(H9,Konfigurasi!$A$3:$B$6,2,FALSE)*Konfigurasi!$E$5+VLOOKUP(I9,Konfigurasi!$A$3:$B$6,2,FALSE)*Konfigurasi!$E$6+VLOOKUP(J9,Konfigurasi!$A$3:$B$6,2,FALSE)*Konfigurasi!$E$7)*100,"")</f>
        <v/>
      </c>
      <c r="L9" s="7">
        <f t="shared" si="20"/>
        <v>0</v>
      </c>
      <c r="M9" s="7">
        <f t="shared" si="21"/>
        <v>0</v>
      </c>
    </row>
    <row r="10">
      <c r="D10">
        <f>IFERROR(IF(C10="",,VLOOKUP(C10,Master!$C$2:$D$26,2,FALSE)),"")</f>
        <v>0</v>
      </c>
      <c r="K10" s="7" t="str">
        <f>IFERROR((VLOOKUP(F10,Konfigurasi!$A$3:$B$6,2,FALSE)*Konfigurasi!$E$3+VLOOKUP(G10,Konfigurasi!$A$3:$B$6,2,FALSE)*Konfigurasi!$E$4+VLOOKUP(H10,Konfigurasi!$A$3:$B$6,2,FALSE)*Konfigurasi!$E$5+VLOOKUP(I10,Konfigurasi!$A$3:$B$6,2,FALSE)*Konfigurasi!$E$6+VLOOKUP(J10,Konfigurasi!$A$3:$B$6,2,FALSE)*Konfigurasi!$E$7)*100,"")</f>
        <v/>
      </c>
      <c r="L10" s="7">
        <f t="shared" ref="L10:L21" si="22">IFERROR(IF(C10="",,AVERAGEIF($C$2:$C$21,C10,$K$2:$K$21)),"")</f>
        <v>0</v>
      </c>
      <c r="M10" s="7">
        <f t="shared" ref="M10:M21" si="23">IFERROR(IF(E10="",,AVERAGEIF($E$2:$E$21,E10,$K$2:$K$21)),"")</f>
        <v>0</v>
      </c>
    </row>
    <row r="11">
      <c r="D11">
        <f>IFERROR(IF(C11="",,VLOOKUP(C11,Master!$C$2:$D$26,2,FALSE)),"")</f>
        <v>0</v>
      </c>
      <c r="K11" s="7" t="str">
        <f>IFERROR((VLOOKUP(F11,Konfigurasi!$A$3:$B$6,2,FALSE)*Konfigurasi!$E$3+VLOOKUP(G11,Konfigurasi!$A$3:$B$6,2,FALSE)*Konfigurasi!$E$4+VLOOKUP(H11,Konfigurasi!$A$3:$B$6,2,FALSE)*Konfigurasi!$E$5+VLOOKUP(I11,Konfigurasi!$A$3:$B$6,2,FALSE)*Konfigurasi!$E$6+VLOOKUP(J11,Konfigurasi!$A$3:$B$6,2,FALSE)*Konfigurasi!$E$7)*100,"")</f>
        <v/>
      </c>
      <c r="L11" s="7">
        <f t="shared" si="22"/>
        <v>0</v>
      </c>
      <c r="M11" s="7">
        <f t="shared" si="23"/>
        <v>0</v>
      </c>
    </row>
    <row r="12">
      <c r="D12">
        <f>IFERROR(IF(C12="",,VLOOKUP(C12,Master!$C$2:$D$26,2,FALSE)),"")</f>
        <v>0</v>
      </c>
      <c r="K12" s="7" t="str">
        <f>IFERROR((VLOOKUP(F12,Konfigurasi!$A$3:$B$6,2,FALSE)*Konfigurasi!$E$3+VLOOKUP(G12,Konfigurasi!$A$3:$B$6,2,FALSE)*Konfigurasi!$E$4+VLOOKUP(H12,Konfigurasi!$A$3:$B$6,2,FALSE)*Konfigurasi!$E$5+VLOOKUP(I12,Konfigurasi!$A$3:$B$6,2,FALSE)*Konfigurasi!$E$6+VLOOKUP(J12,Konfigurasi!$A$3:$B$6,2,FALSE)*Konfigurasi!$E$7)*100,"")</f>
        <v/>
      </c>
      <c r="L12" s="7">
        <f t="shared" si="22"/>
        <v>0</v>
      </c>
      <c r="M12" s="7">
        <f t="shared" si="23"/>
        <v>0</v>
      </c>
    </row>
    <row r="13">
      <c r="D13">
        <f>IFERROR(IF(C13="",,VLOOKUP(C13,Master!$C$2:$D$26,2,FALSE)),"")</f>
        <v>0</v>
      </c>
      <c r="K13" s="7" t="str">
        <f>IFERROR((VLOOKUP(F13,Konfigurasi!$A$3:$B$6,2,FALSE)*Konfigurasi!$E$3+VLOOKUP(G13,Konfigurasi!$A$3:$B$6,2,FALSE)*Konfigurasi!$E$4+VLOOKUP(H13,Konfigurasi!$A$3:$B$6,2,FALSE)*Konfigurasi!$E$5+VLOOKUP(I13,Konfigurasi!$A$3:$B$6,2,FALSE)*Konfigurasi!$E$6+VLOOKUP(J13,Konfigurasi!$A$3:$B$6,2,FALSE)*Konfigurasi!$E$7)*100,"")</f>
        <v/>
      </c>
      <c r="L13" s="7">
        <f t="shared" si="22"/>
        <v>0</v>
      </c>
      <c r="M13" s="7">
        <f t="shared" si="23"/>
        <v>0</v>
      </c>
    </row>
    <row r="14">
      <c r="D14">
        <f>IFERROR(IF(C14="",,VLOOKUP(C14,Master!$C$2:$D$26,2,FALSE)),"")</f>
        <v>0</v>
      </c>
      <c r="K14" s="7" t="str">
        <f>IFERROR((VLOOKUP(F14,Konfigurasi!$A$3:$B$6,2,FALSE)*Konfigurasi!$E$3+VLOOKUP(G14,Konfigurasi!$A$3:$B$6,2,FALSE)*Konfigurasi!$E$4+VLOOKUP(H14,Konfigurasi!$A$3:$B$6,2,FALSE)*Konfigurasi!$E$5+VLOOKUP(I14,Konfigurasi!$A$3:$B$6,2,FALSE)*Konfigurasi!$E$6+VLOOKUP(J14,Konfigurasi!$A$3:$B$6,2,FALSE)*Konfigurasi!$E$7)*100,"")</f>
        <v/>
      </c>
      <c r="L14" s="7">
        <f t="shared" si="22"/>
        <v>0</v>
      </c>
      <c r="M14" s="7">
        <f t="shared" si="23"/>
        <v>0</v>
      </c>
    </row>
    <row r="15">
      <c r="D15">
        <f>IFERROR(IF(C15="",,VLOOKUP(C15,Master!$C$2:$D$26,2,FALSE)),"")</f>
        <v>0</v>
      </c>
      <c r="K15" s="7" t="str">
        <f>IFERROR((VLOOKUP(F15,Konfigurasi!$A$3:$B$6,2,FALSE)*Konfigurasi!$E$3+VLOOKUP(G15,Konfigurasi!$A$3:$B$6,2,FALSE)*Konfigurasi!$E$4+VLOOKUP(H15,Konfigurasi!$A$3:$B$6,2,FALSE)*Konfigurasi!$E$5+VLOOKUP(I15,Konfigurasi!$A$3:$B$6,2,FALSE)*Konfigurasi!$E$6+VLOOKUP(J15,Konfigurasi!$A$3:$B$6,2,FALSE)*Konfigurasi!$E$7)*100,"")</f>
        <v/>
      </c>
      <c r="L15" s="7">
        <f t="shared" si="22"/>
        <v>0</v>
      </c>
      <c r="M15" s="7">
        <f t="shared" si="23"/>
        <v>0</v>
      </c>
    </row>
    <row r="16">
      <c r="D16">
        <f>IFERROR(IF(C16="",,VLOOKUP(C16,Master!$C$2:$D$26,2,FALSE)),"")</f>
        <v>0</v>
      </c>
      <c r="K16" s="7" t="str">
        <f>IFERROR((VLOOKUP(F16,Konfigurasi!$A$3:$B$6,2,FALSE)*Konfigurasi!$E$3+VLOOKUP(G16,Konfigurasi!$A$3:$B$6,2,FALSE)*Konfigurasi!$E$4+VLOOKUP(H16,Konfigurasi!$A$3:$B$6,2,FALSE)*Konfigurasi!$E$5+VLOOKUP(I16,Konfigurasi!$A$3:$B$6,2,FALSE)*Konfigurasi!$E$6+VLOOKUP(J16,Konfigurasi!$A$3:$B$6,2,FALSE)*Konfigurasi!$E$7)*100,"")</f>
        <v/>
      </c>
      <c r="L16" s="7">
        <f t="shared" si="22"/>
        <v>0</v>
      </c>
      <c r="M16" s="7">
        <f t="shared" si="23"/>
        <v>0</v>
      </c>
    </row>
    <row r="17">
      <c r="D17">
        <f>IFERROR(IF(C17="",,VLOOKUP(C17,Master!$C$2:$D$26,2,FALSE)),"")</f>
        <v>0</v>
      </c>
      <c r="K17" s="7" t="str">
        <f>IFERROR((VLOOKUP(F17,Konfigurasi!$A$3:$B$6,2,FALSE)*Konfigurasi!$E$3+VLOOKUP(G17,Konfigurasi!$A$3:$B$6,2,FALSE)*Konfigurasi!$E$4+VLOOKUP(H17,Konfigurasi!$A$3:$B$6,2,FALSE)*Konfigurasi!$E$5+VLOOKUP(I17,Konfigurasi!$A$3:$B$6,2,FALSE)*Konfigurasi!$E$6+VLOOKUP(J17,Konfigurasi!$A$3:$B$6,2,FALSE)*Konfigurasi!$E$7)*100,"")</f>
        <v/>
      </c>
      <c r="L17" s="7">
        <f t="shared" si="22"/>
        <v>0</v>
      </c>
      <c r="M17" s="7">
        <f t="shared" si="23"/>
        <v>0</v>
      </c>
    </row>
    <row r="18">
      <c r="D18">
        <f>IFERROR(IF(C18="",,VLOOKUP(C18,Master!$C$2:$D$26,2,FALSE)),"")</f>
        <v>0</v>
      </c>
      <c r="K18" s="7" t="str">
        <f>IFERROR((VLOOKUP(F18,Konfigurasi!$A$3:$B$6,2,FALSE)*Konfigurasi!$E$3+VLOOKUP(G18,Konfigurasi!$A$3:$B$6,2,FALSE)*Konfigurasi!$E$4+VLOOKUP(H18,Konfigurasi!$A$3:$B$6,2,FALSE)*Konfigurasi!$E$5+VLOOKUP(I18,Konfigurasi!$A$3:$B$6,2,FALSE)*Konfigurasi!$E$6+VLOOKUP(J18,Konfigurasi!$A$3:$B$6,2,FALSE)*Konfigurasi!$E$7)*100,"")</f>
        <v/>
      </c>
      <c r="L18" s="7">
        <f t="shared" si="22"/>
        <v>0</v>
      </c>
      <c r="M18" s="7">
        <f t="shared" si="23"/>
        <v>0</v>
      </c>
    </row>
    <row r="19">
      <c r="D19">
        <f>IFERROR(IF(C19="",,VLOOKUP(C19,Master!$C$2:$D$26,2,FALSE)),"")</f>
        <v>0</v>
      </c>
      <c r="K19" s="7" t="str">
        <f>IFERROR((VLOOKUP(F19,Konfigurasi!$A$3:$B$6,2,FALSE)*Konfigurasi!$E$3+VLOOKUP(G19,Konfigurasi!$A$3:$B$6,2,FALSE)*Konfigurasi!$E$4+VLOOKUP(H19,Konfigurasi!$A$3:$B$6,2,FALSE)*Konfigurasi!$E$5+VLOOKUP(I19,Konfigurasi!$A$3:$B$6,2,FALSE)*Konfigurasi!$E$6+VLOOKUP(J19,Konfigurasi!$A$3:$B$6,2,FALSE)*Konfigurasi!$E$7)*100,"")</f>
        <v/>
      </c>
      <c r="L19" s="7">
        <f t="shared" si="22"/>
        <v>0</v>
      </c>
      <c r="M19" s="7">
        <f t="shared" si="23"/>
        <v>0</v>
      </c>
    </row>
    <row r="20">
      <c r="D20">
        <f>IFERROR(IF(C20="",,VLOOKUP(C20,Master!$C$2:$D$26,2,FALSE)),"")</f>
        <v>0</v>
      </c>
      <c r="K20" s="7" t="str">
        <f>IFERROR((VLOOKUP(F20,Konfigurasi!$A$3:$B$6,2,FALSE)*Konfigurasi!$E$3+VLOOKUP(G20,Konfigurasi!$A$3:$B$6,2,FALSE)*Konfigurasi!$E$4+VLOOKUP(H20,Konfigurasi!$A$3:$B$6,2,FALSE)*Konfigurasi!$E$5+VLOOKUP(I20,Konfigurasi!$A$3:$B$6,2,FALSE)*Konfigurasi!$E$6+VLOOKUP(J20,Konfigurasi!$A$3:$B$6,2,FALSE)*Konfigurasi!$E$7)*100,"")</f>
        <v/>
      </c>
      <c r="L20" s="7">
        <f t="shared" si="22"/>
        <v>0</v>
      </c>
      <c r="M20" s="7">
        <f t="shared" si="23"/>
        <v>0</v>
      </c>
    </row>
    <row r="21">
      <c r="D21">
        <f>IFERROR(IF(C21="",,VLOOKUP(C21,Master!$C$2:$D$26,2,FALSE)),"")</f>
        <v>0</v>
      </c>
      <c r="K21" s="7" t="str">
        <f>IFERROR((VLOOKUP(F21,Konfigurasi!$A$3:$B$6,2,FALSE)*Konfigurasi!$E$3+VLOOKUP(G21,Konfigurasi!$A$3:$B$6,2,FALSE)*Konfigurasi!$E$4+VLOOKUP(H21,Konfigurasi!$A$3:$B$6,2,FALSE)*Konfigurasi!$E$5+VLOOKUP(I21,Konfigurasi!$A$3:$B$6,2,FALSE)*Konfigurasi!$E$6+VLOOKUP(J21,Konfigurasi!$A$3:$B$6,2,FALSE)*Konfigurasi!$E$7)*100,"")</f>
        <v/>
      </c>
      <c r="L21" s="7">
        <f t="shared" si="22"/>
        <v>0</v>
      </c>
      <c r="M21" s="7">
        <f t="shared" si="23"/>
        <v>0</v>
      </c>
    </row>
    <row r="30">
      <c r="A30" s="1" t="s">
        <v>105</v>
      </c>
    </row>
    <row r="31">
      <c r="A31" t="s">
        <v>106</v>
      </c>
    </row>
    <row r="32">
      <c r="A32" t="s">
        <v>107</v>
      </c>
    </row>
    <row r="33">
      <c r="A33" t="s">
        <v>108</v>
      </c>
    </row>
    <row r="34">
      <c r="A34" t="s">
        <v>109</v>
      </c>
    </row>
  </sheetData>
  <mergeCells count="4">
    <mergeCell ref="A31:M31"/>
    <mergeCell ref="A32:M32"/>
    <mergeCell ref="A33:M33"/>
    <mergeCell ref="A34:M34"/>
  </mergeCells>
  <dataValidations count="1" disablePrompts="0">
    <dataValidation sqref="C2:C21" type="list" allowBlank="1" errorStyle="stop" imeMode="noControl" operator="between" showDropDown="0" showErrorMessage="1" showInputMessage="1">
      <formula1>Master!$C$2:$C$26</formula1>
    </dataValidation>
  </dataValidations>
  <printOptions headings="0" gridLines="0"/>
  <pageMargins left="0.75" right="0.75" top="1" bottom="1" header="0.5" footer="0.5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670015-0041-4D0B-8389-00C600580026}" type="whole" allowBlank="1" error="Masukkan angka 1–4 saja." errorStyle="stop" errorTitle="Level tidak valid" imeMode="noControl" operator="between" showDropDown="0" showErrorMessage="1" showInputMessage="1">
          <x14:formula1>
            <xm:f>1</xm:f>
          </x14:formula1>
          <x14:formula2>
            <xm:f>4</xm:f>
          </x14:formula2>
          <xm:sqref>F2:J21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2</cp:revision>
  <dcterms:created xsi:type="dcterms:W3CDTF">2025-08-14T10:18:10Z</dcterms:created>
  <dcterms:modified xsi:type="dcterms:W3CDTF">2025-08-17T04:02:55Z</dcterms:modified>
</cp:coreProperties>
</file>