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PMS-activation\"/>
    </mc:Choice>
  </mc:AlternateContent>
  <xr:revisionPtr revIDLastSave="0" documentId="13_ncr:1_{57673A52-1956-40EE-A560-372B008F67B7}" xr6:coauthVersionLast="47" xr6:coauthVersionMax="47" xr10:uidLastSave="{00000000-0000-0000-0000-000000000000}"/>
  <bookViews>
    <workbookView xWindow="-120" yWindow="-120" windowWidth="29040" windowHeight="15840" xr2:uid="{BDFAB2F2-2434-45DE-975C-CF895A501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2" i="1"/>
  <c r="J2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V53" i="1" s="1"/>
  <c r="T54" i="1"/>
  <c r="T55" i="1"/>
  <c r="T56" i="1"/>
  <c r="T57" i="1"/>
  <c r="T58" i="1"/>
  <c r="T59" i="1"/>
  <c r="T60" i="1"/>
  <c r="T61" i="1"/>
  <c r="T6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2" i="1"/>
  <c r="Q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2" i="1"/>
  <c r="M2" i="1"/>
  <c r="V48" i="1" l="1"/>
  <c r="W48" i="1" s="1"/>
  <c r="V55" i="1"/>
  <c r="W55" i="1" s="1"/>
  <c r="V43" i="1"/>
  <c r="V31" i="1"/>
  <c r="W31" i="1" s="1"/>
  <c r="V19" i="1"/>
  <c r="W19" i="1" s="1"/>
  <c r="V7" i="1"/>
  <c r="W7" i="1" s="1"/>
  <c r="V52" i="1"/>
  <c r="W52" i="1" s="1"/>
  <c r="V16" i="1"/>
  <c r="W43" i="1"/>
  <c r="V54" i="1"/>
  <c r="W54" i="1" s="1"/>
  <c r="V42" i="1"/>
  <c r="W42" i="1" s="1"/>
  <c r="V30" i="1"/>
  <c r="W30" i="1" s="1"/>
  <c r="V18" i="1"/>
  <c r="W18" i="1" s="1"/>
  <c r="V4" i="1"/>
  <c r="W4" i="1" s="1"/>
  <c r="V61" i="1"/>
  <c r="W61" i="1" s="1"/>
  <c r="V49" i="1"/>
  <c r="W49" i="1" s="1"/>
  <c r="V37" i="1"/>
  <c r="W37" i="1" s="1"/>
  <c r="V13" i="1"/>
  <c r="W13" i="1" s="1"/>
  <c r="W53" i="1"/>
  <c r="W16" i="1"/>
  <c r="V58" i="1"/>
  <c r="W58" i="1" s="1"/>
  <c r="V46" i="1"/>
  <c r="W46" i="1" s="1"/>
  <c r="V34" i="1"/>
  <c r="W34" i="1" s="1"/>
  <c r="V22" i="1"/>
  <c r="W22" i="1" s="1"/>
  <c r="V10" i="1"/>
  <c r="W10" i="1" s="1"/>
  <c r="V62" i="1"/>
  <c r="W62" i="1" s="1"/>
  <c r="V50" i="1"/>
  <c r="W50" i="1" s="1"/>
  <c r="V38" i="1"/>
  <c r="W38" i="1" s="1"/>
  <c r="V26" i="1"/>
  <c r="W26" i="1" s="1"/>
  <c r="V57" i="1"/>
  <c r="W57" i="1" s="1"/>
  <c r="V45" i="1"/>
  <c r="W45" i="1" s="1"/>
  <c r="V33" i="1"/>
  <c r="W33" i="1" s="1"/>
  <c r="V21" i="1"/>
  <c r="W21" i="1" s="1"/>
  <c r="V9" i="1"/>
  <c r="W9" i="1" s="1"/>
  <c r="V41" i="1"/>
  <c r="W41" i="1" s="1"/>
  <c r="V29" i="1"/>
  <c r="W29" i="1" s="1"/>
  <c r="V17" i="1"/>
  <c r="W17" i="1" s="1"/>
  <c r="V5" i="1"/>
  <c r="W5" i="1" s="1"/>
  <c r="V51" i="1"/>
  <c r="W51" i="1" s="1"/>
  <c r="V39" i="1"/>
  <c r="W39" i="1" s="1"/>
  <c r="V15" i="1"/>
  <c r="W15" i="1" s="1"/>
  <c r="V3" i="1"/>
  <c r="W3" i="1" s="1"/>
  <c r="V6" i="1"/>
  <c r="W6" i="1" s="1"/>
  <c r="V25" i="1"/>
  <c r="W25" i="1" s="1"/>
  <c r="V40" i="1"/>
  <c r="W40" i="1" s="1"/>
  <c r="V28" i="1"/>
  <c r="W28" i="1" s="1"/>
  <c r="V60" i="1"/>
  <c r="W60" i="1" s="1"/>
  <c r="V36" i="1"/>
  <c r="W36" i="1" s="1"/>
  <c r="V24" i="1"/>
  <c r="W24" i="1" s="1"/>
  <c r="V12" i="1"/>
  <c r="W12" i="1" s="1"/>
  <c r="V59" i="1"/>
  <c r="W59" i="1" s="1"/>
  <c r="V47" i="1"/>
  <c r="W47" i="1" s="1"/>
  <c r="V35" i="1"/>
  <c r="W35" i="1" s="1"/>
  <c r="V23" i="1"/>
  <c r="W23" i="1" s="1"/>
  <c r="V11" i="1"/>
  <c r="W11" i="1" s="1"/>
  <c r="V56" i="1"/>
  <c r="W56" i="1" s="1"/>
  <c r="V44" i="1"/>
  <c r="W44" i="1" s="1"/>
  <c r="V32" i="1"/>
  <c r="W32" i="1" s="1"/>
  <c r="V20" i="1"/>
  <c r="W20" i="1" s="1"/>
  <c r="V8" i="1"/>
  <c r="W8" i="1" s="1"/>
  <c r="V2" i="1"/>
  <c r="W2" i="1" s="1"/>
  <c r="V27" i="1"/>
  <c r="W27" i="1" s="1"/>
  <c r="V14" i="1"/>
  <c r="W14" i="1" s="1"/>
  <c r="Q3" i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62" i="1"/>
  <c r="R62" i="1" s="1"/>
  <c r="R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</calcChain>
</file>

<file path=xl/sharedStrings.xml><?xml version="1.0" encoding="utf-8"?>
<sst xmlns="http://schemas.openxmlformats.org/spreadsheetml/2006/main" count="69" uniqueCount="69">
  <si>
    <t>electronegativity</t>
  </si>
  <si>
    <t>group</t>
  </si>
  <si>
    <t>d_electrons</t>
  </si>
  <si>
    <t>radius</t>
  </si>
  <si>
    <t>N_numbers</t>
  </si>
  <si>
    <t>Ebar</t>
  </si>
  <si>
    <t>Sc_2</t>
    <phoneticPr fontId="1" type="noConversion"/>
  </si>
  <si>
    <t>Ti_2</t>
    <phoneticPr fontId="1" type="noConversion"/>
  </si>
  <si>
    <t>V_2</t>
    <phoneticPr fontId="1" type="noConversion"/>
  </si>
  <si>
    <t>Cr_2</t>
    <phoneticPr fontId="1" type="noConversion"/>
  </si>
  <si>
    <t>Co_2</t>
    <phoneticPr fontId="1" type="noConversion"/>
  </si>
  <si>
    <t>Y_2</t>
    <phoneticPr fontId="1" type="noConversion"/>
  </si>
  <si>
    <t>Zr_2</t>
    <phoneticPr fontId="1" type="noConversion"/>
  </si>
  <si>
    <t>Hf_2</t>
    <phoneticPr fontId="1" type="noConversion"/>
  </si>
  <si>
    <t>Ir_2</t>
    <phoneticPr fontId="1" type="noConversion"/>
  </si>
  <si>
    <t>Ir_3</t>
    <phoneticPr fontId="1" type="noConversion"/>
  </si>
  <si>
    <t>Mn_2</t>
    <phoneticPr fontId="1" type="noConversion"/>
  </si>
  <si>
    <t>Fe_2</t>
    <phoneticPr fontId="1" type="noConversion"/>
  </si>
  <si>
    <t>Ni_2</t>
    <phoneticPr fontId="1" type="noConversion"/>
  </si>
  <si>
    <t>Cu_2</t>
    <phoneticPr fontId="1" type="noConversion"/>
  </si>
  <si>
    <t>Zn_2</t>
    <phoneticPr fontId="1" type="noConversion"/>
  </si>
  <si>
    <t>Ru_2</t>
    <phoneticPr fontId="1" type="noConversion"/>
  </si>
  <si>
    <t>Rh_2</t>
    <phoneticPr fontId="1" type="noConversion"/>
  </si>
  <si>
    <t>Pd_2</t>
    <phoneticPr fontId="1" type="noConversion"/>
  </si>
  <si>
    <t>Ag_2</t>
    <phoneticPr fontId="1" type="noConversion"/>
  </si>
  <si>
    <t>Cd_2</t>
    <phoneticPr fontId="1" type="noConversion"/>
  </si>
  <si>
    <t>Os_2</t>
    <phoneticPr fontId="1" type="noConversion"/>
  </si>
  <si>
    <t>Pt_2</t>
    <phoneticPr fontId="1" type="noConversion"/>
  </si>
  <si>
    <t>Au_2</t>
    <phoneticPr fontId="1" type="noConversion"/>
  </si>
  <si>
    <t>Sc_3</t>
    <phoneticPr fontId="1" type="noConversion"/>
  </si>
  <si>
    <t>V_3</t>
    <phoneticPr fontId="1" type="noConversion"/>
  </si>
  <si>
    <t>Ni_3</t>
    <phoneticPr fontId="1" type="noConversion"/>
  </si>
  <si>
    <t>Cd_3</t>
    <phoneticPr fontId="1" type="noConversion"/>
  </si>
  <si>
    <t>Ag_3</t>
    <phoneticPr fontId="1" type="noConversion"/>
  </si>
  <si>
    <t>Rh_3</t>
    <phoneticPr fontId="1" type="noConversion"/>
  </si>
  <si>
    <t>Ru_3</t>
    <phoneticPr fontId="1" type="noConversion"/>
  </si>
  <si>
    <t>Zn_3</t>
    <phoneticPr fontId="1" type="noConversion"/>
  </si>
  <si>
    <t>Cu_3</t>
    <phoneticPr fontId="1" type="noConversion"/>
  </si>
  <si>
    <t>Ti_3</t>
    <phoneticPr fontId="1" type="noConversion"/>
  </si>
  <si>
    <t>Cr_3</t>
    <phoneticPr fontId="1" type="noConversion"/>
  </si>
  <si>
    <t>Mn_3</t>
    <phoneticPr fontId="1" type="noConversion"/>
  </si>
  <si>
    <t>Fe_3</t>
    <phoneticPr fontId="1" type="noConversion"/>
  </si>
  <si>
    <t>Co_3</t>
    <phoneticPr fontId="1" type="noConversion"/>
  </si>
  <si>
    <t>Y_3</t>
    <phoneticPr fontId="1" type="noConversion"/>
  </si>
  <si>
    <t>Pd_3</t>
    <phoneticPr fontId="1" type="noConversion"/>
  </si>
  <si>
    <t>Hf_3</t>
    <phoneticPr fontId="1" type="noConversion"/>
  </si>
  <si>
    <t>Os_3</t>
    <phoneticPr fontId="1" type="noConversion"/>
  </si>
  <si>
    <t>Pt_3</t>
    <phoneticPr fontId="1" type="noConversion"/>
  </si>
  <si>
    <t>Au_3</t>
    <phoneticPr fontId="1" type="noConversion"/>
  </si>
  <si>
    <t>Sc_4</t>
    <phoneticPr fontId="1" type="noConversion"/>
  </si>
  <si>
    <t>V_4</t>
    <phoneticPr fontId="1" type="noConversion"/>
  </si>
  <si>
    <t>Cr_4</t>
    <phoneticPr fontId="1" type="noConversion"/>
  </si>
  <si>
    <t>Y_4</t>
    <phoneticPr fontId="1" type="noConversion"/>
  </si>
  <si>
    <t>Rh_4</t>
    <phoneticPr fontId="1" type="noConversion"/>
  </si>
  <si>
    <t>Pd_4</t>
    <phoneticPr fontId="1" type="noConversion"/>
  </si>
  <si>
    <t>Cd_4</t>
    <phoneticPr fontId="1" type="noConversion"/>
  </si>
  <si>
    <t>Ir_4</t>
    <phoneticPr fontId="1" type="noConversion"/>
  </si>
  <si>
    <t>Pt_4</t>
    <phoneticPr fontId="1" type="noConversion"/>
  </si>
  <si>
    <t>Os_4</t>
    <phoneticPr fontId="1" type="noConversion"/>
  </si>
  <si>
    <t>Ru_4</t>
    <phoneticPr fontId="1" type="noConversion"/>
  </si>
  <si>
    <t>Zn_4</t>
    <phoneticPr fontId="1" type="noConversion"/>
  </si>
  <si>
    <t>Cu_4</t>
    <phoneticPr fontId="1" type="noConversion"/>
  </si>
  <si>
    <t>Ni_4</t>
    <phoneticPr fontId="1" type="noConversion"/>
  </si>
  <si>
    <t>Co_4</t>
    <phoneticPr fontId="1" type="noConversion"/>
  </si>
  <si>
    <t>Fe_4</t>
    <phoneticPr fontId="1" type="noConversion"/>
  </si>
  <si>
    <t>Mn_4</t>
    <phoneticPr fontId="1" type="noConversion"/>
  </si>
  <si>
    <t>Ti_4</t>
    <phoneticPr fontId="1" type="noConversion"/>
  </si>
  <si>
    <t>element</t>
    <phoneticPr fontId="1" type="noConversion"/>
  </si>
  <si>
    <t>1/r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</si>
</sst>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1"/>
      <color theme="1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8">
    <dxf>
      <fill>
        <patternFill patternType="none">
          <fgColor indexed="64"/>
          <bgColor indexed="65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thin">
          <color rgb="FF000000"/>
        </top>
      </border>
    </dxf>
    <dxf>
      <font>
        <b/>
        <color rgb="FF000000"/>
      </font>
      <border>
        <bottom style="thin">
          <color rgb="FF000000"/>
        </bottom>
      </border>
    </dxf>
    <dxf>
      <font>
        <color rgb="FF000000"/>
      </font>
      <border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Light1 2" pivot="0" count="7" xr9:uid="{E9FBBBE0-D218-4993-971F-88DAB6603951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159B-7A65-4042-900D-718D1672DA32}">
  <sheetPr codeName="Sheet1"/>
  <dimension ref="A1:W62"/>
  <sheetViews>
    <sheetView tabSelected="1" topLeftCell="A13" zoomScaleNormal="100" workbookViewId="0">
      <selection activeCell="A26" sqref="A26"/>
    </sheetView>
  </sheetViews>
  <sheetFormatPr defaultColWidth="15.375" defaultRowHeight="18.75" x14ac:dyDescent="0.2"/>
  <cols>
    <col min="1" max="1" width="15.375" style="1"/>
    <col min="2" max="2" width="19.375" style="1" customWidth="1"/>
    <col min="3" max="3" width="22.75" style="1" customWidth="1"/>
    <col min="4" max="5" width="15.375" style="1"/>
    <col min="6" max="6" width="26" style="1" customWidth="1"/>
    <col min="7" max="9" width="22.625" style="8" customWidth="1"/>
    <col min="10" max="12" width="22.625" style="1" customWidth="1"/>
    <col min="13" max="13" width="15.375" style="1"/>
    <col min="14" max="14" width="22.625" style="1" customWidth="1"/>
    <col min="15" max="16384" width="15.375" style="1"/>
  </cols>
  <sheetData>
    <row r="1" spans="1:23" x14ac:dyDescent="0.2">
      <c r="A1" s="2" t="s">
        <v>67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6" t="s">
        <v>5</v>
      </c>
      <c r="H1" s="6" t="s">
        <v>68</v>
      </c>
      <c r="I1" s="6"/>
      <c r="N1" s="2"/>
    </row>
    <row r="2" spans="1:23" x14ac:dyDescent="0.2">
      <c r="A2" s="2" t="s">
        <v>6</v>
      </c>
      <c r="B2" s="2">
        <v>1.36</v>
      </c>
      <c r="C2" s="2">
        <v>1</v>
      </c>
      <c r="D2" s="2">
        <v>3</v>
      </c>
      <c r="E2" s="2">
        <v>1.7</v>
      </c>
      <c r="F2" s="2">
        <v>2</v>
      </c>
      <c r="G2" s="6">
        <v>2.36</v>
      </c>
      <c r="H2" s="6">
        <f t="shared" ref="H2:H33" si="0">1/E2</f>
        <v>0.58823529411764708</v>
      </c>
      <c r="I2" s="6">
        <f t="shared" ref="I2:I33" si="1">D2*(C2*B2/E2+3.04/0.7/F2)</f>
        <v>8.9142857142857146</v>
      </c>
      <c r="J2" s="1">
        <f t="shared" ref="J2:J33" si="2">(D2*C2*B2/E2+F2*3.04/0.7)</f>
        <v>11.085714285714287</v>
      </c>
      <c r="K2" s="1">
        <f>(D2*C2*B2/E2+0.1*F2*3.04/0.7)</f>
        <v>3.2685714285714287</v>
      </c>
      <c r="M2" s="1">
        <f t="shared" ref="M2:M33" si="3">-1-1.6*B2+3.8*C2-2.5*D2+3.1*E2+0.3*F2</f>
        <v>-1.0060000000000007</v>
      </c>
      <c r="N2" s="2">
        <f t="shared" ref="N2:N33" si="4">B2*C2*D2/(E2+F2)</f>
        <v>1.1027027027027028</v>
      </c>
      <c r="O2" s="2">
        <f t="shared" ref="O2:O33" si="5">B2*C2*D2/(B2/E2+F2*3.04/0.7)</f>
        <v>0.43012048192771074</v>
      </c>
      <c r="P2" s="2">
        <f t="shared" ref="P2:P33" si="6">B2*C2*D2/(F2*3.04/0.7)/E2</f>
        <v>0.27631578947368418</v>
      </c>
      <c r="Q2" s="1">
        <f t="shared" ref="Q2:Q33" si="7">B2*C2*D2</f>
        <v>4.08</v>
      </c>
      <c r="R2" s="1">
        <f t="shared" ref="R2:R33" si="8">G2/Q2</f>
        <v>0.57843137254901955</v>
      </c>
      <c r="S2" s="1">
        <f t="shared" ref="S2:S33" si="9">C2*D2</f>
        <v>3</v>
      </c>
      <c r="T2" s="1">
        <f t="shared" ref="T2:T33" si="10">B2/E2</f>
        <v>0.8</v>
      </c>
      <c r="U2" s="1">
        <f t="shared" ref="U2:U33" si="11">3.04/0.7/F2</f>
        <v>2.1714285714285717</v>
      </c>
      <c r="V2" s="1">
        <f t="shared" ref="V2:V33" si="12">T2+U2</f>
        <v>2.9714285714285715</v>
      </c>
      <c r="W2" s="1">
        <f t="shared" ref="W2:W33" si="13">V2*S2</f>
        <v>8.9142857142857146</v>
      </c>
    </row>
    <row r="3" spans="1:23" x14ac:dyDescent="0.2">
      <c r="A3" s="2" t="s">
        <v>7</v>
      </c>
      <c r="B3" s="2">
        <v>1.54</v>
      </c>
      <c r="C3" s="2">
        <v>2</v>
      </c>
      <c r="D3" s="2">
        <v>4</v>
      </c>
      <c r="E3" s="2">
        <v>1.6</v>
      </c>
      <c r="F3" s="2">
        <v>2</v>
      </c>
      <c r="G3" s="6">
        <v>4.2</v>
      </c>
      <c r="H3" s="6">
        <f t="shared" si="0"/>
        <v>0.625</v>
      </c>
      <c r="I3" s="6">
        <f t="shared" si="1"/>
        <v>16.385714285714286</v>
      </c>
      <c r="J3" s="1">
        <f t="shared" si="2"/>
        <v>16.385714285714286</v>
      </c>
      <c r="K3" s="1">
        <f t="shared" ref="K3:K62" si="14">(D3*C3*B3/E3+0.1*F3*3.04/0.7)</f>
        <v>8.5685714285714294</v>
      </c>
      <c r="M3" s="1">
        <f t="shared" si="3"/>
        <v>-0.30399999999999994</v>
      </c>
      <c r="N3" s="2">
        <f t="shared" si="4"/>
        <v>3.4222222222222221</v>
      </c>
      <c r="O3" s="2">
        <f t="shared" si="5"/>
        <v>1.2769202295021282</v>
      </c>
      <c r="P3" s="2">
        <f t="shared" si="6"/>
        <v>0.88651315789473673</v>
      </c>
      <c r="Q3" s="1">
        <f t="shared" si="7"/>
        <v>12.32</v>
      </c>
      <c r="R3" s="1">
        <f t="shared" si="8"/>
        <v>0.34090909090909094</v>
      </c>
      <c r="S3" s="1">
        <f t="shared" si="9"/>
        <v>8</v>
      </c>
      <c r="T3" s="1">
        <f t="shared" si="10"/>
        <v>0.96250000000000002</v>
      </c>
      <c r="U3" s="1">
        <f t="shared" si="11"/>
        <v>2.1714285714285717</v>
      </c>
      <c r="V3" s="1">
        <f t="shared" si="12"/>
        <v>3.1339285714285716</v>
      </c>
      <c r="W3" s="1">
        <f t="shared" si="13"/>
        <v>25.071428571428573</v>
      </c>
    </row>
    <row r="4" spans="1:23" x14ac:dyDescent="0.2">
      <c r="A4" s="5" t="s">
        <v>8</v>
      </c>
      <c r="B4" s="2">
        <v>1.63</v>
      </c>
      <c r="C4" s="2">
        <v>3</v>
      </c>
      <c r="D4" s="2">
        <v>5</v>
      </c>
      <c r="E4" s="2">
        <v>1.53</v>
      </c>
      <c r="F4" s="2">
        <v>2</v>
      </c>
      <c r="G4" s="6">
        <v>2.25</v>
      </c>
      <c r="H4" s="6">
        <f t="shared" si="0"/>
        <v>0.65359477124183007</v>
      </c>
      <c r="I4" s="6">
        <f t="shared" si="1"/>
        <v>26.837535014005603</v>
      </c>
      <c r="J4" s="1">
        <f t="shared" si="2"/>
        <v>24.666106442577032</v>
      </c>
      <c r="K4" s="1">
        <f t="shared" si="14"/>
        <v>16.848963585434173</v>
      </c>
      <c r="M4" s="1">
        <f t="shared" si="3"/>
        <v>0.63499999999999834</v>
      </c>
      <c r="N4" s="2">
        <f t="shared" si="4"/>
        <v>6.9263456090651552</v>
      </c>
      <c r="O4" s="2">
        <f t="shared" si="5"/>
        <v>2.5074161671486292</v>
      </c>
      <c r="P4" s="2">
        <f t="shared" si="6"/>
        <v>1.8398477812177501</v>
      </c>
      <c r="Q4" s="1">
        <f t="shared" si="7"/>
        <v>24.45</v>
      </c>
      <c r="R4" s="1">
        <f t="shared" si="8"/>
        <v>9.202453987730061E-2</v>
      </c>
      <c r="S4" s="1">
        <f t="shared" si="9"/>
        <v>15</v>
      </c>
      <c r="T4" s="1">
        <f t="shared" si="10"/>
        <v>1.065359477124183</v>
      </c>
      <c r="U4" s="1">
        <f t="shared" si="11"/>
        <v>2.1714285714285717</v>
      </c>
      <c r="V4" s="1">
        <f t="shared" si="12"/>
        <v>3.2367880485527545</v>
      </c>
      <c r="W4" s="1">
        <f t="shared" si="13"/>
        <v>48.551820728291318</v>
      </c>
    </row>
    <row r="5" spans="1:23" x14ac:dyDescent="0.2">
      <c r="A5" s="2" t="s">
        <v>9</v>
      </c>
      <c r="B5" s="2">
        <v>1.66</v>
      </c>
      <c r="C5" s="2">
        <v>5</v>
      </c>
      <c r="D5" s="2">
        <v>6</v>
      </c>
      <c r="E5" s="2">
        <v>1.39</v>
      </c>
      <c r="F5" s="2">
        <v>2</v>
      </c>
      <c r="G5" s="6">
        <v>1.78</v>
      </c>
      <c r="H5" s="6">
        <f t="shared" si="0"/>
        <v>0.71942446043165476</v>
      </c>
      <c r="I5" s="6">
        <f t="shared" si="1"/>
        <v>48.855909558067829</v>
      </c>
      <c r="J5" s="1">
        <f t="shared" si="2"/>
        <v>44.513052415210694</v>
      </c>
      <c r="K5" s="1">
        <f t="shared" si="14"/>
        <v>36.695909558067832</v>
      </c>
      <c r="M5" s="1">
        <f t="shared" si="3"/>
        <v>5.2529999999999992</v>
      </c>
      <c r="N5" s="2">
        <f t="shared" si="4"/>
        <v>14.690265486725664</v>
      </c>
      <c r="O5" s="2">
        <f t="shared" si="5"/>
        <v>5.0405068031456741</v>
      </c>
      <c r="P5" s="2">
        <f t="shared" si="6"/>
        <v>4.1248580083301771</v>
      </c>
      <c r="Q5" s="1">
        <f t="shared" si="7"/>
        <v>49.8</v>
      </c>
      <c r="R5" s="1">
        <f t="shared" si="8"/>
        <v>3.5742971887550205E-2</v>
      </c>
      <c r="S5" s="1">
        <f t="shared" si="9"/>
        <v>30</v>
      </c>
      <c r="T5" s="1">
        <f t="shared" si="10"/>
        <v>1.1942446043165469</v>
      </c>
      <c r="U5" s="1">
        <f t="shared" si="11"/>
        <v>2.1714285714285717</v>
      </c>
      <c r="V5" s="1">
        <f t="shared" si="12"/>
        <v>3.3656731757451186</v>
      </c>
      <c r="W5" s="1">
        <f t="shared" si="13"/>
        <v>100.97019527235356</v>
      </c>
    </row>
    <row r="6" spans="1:23" x14ac:dyDescent="0.2">
      <c r="A6" s="2" t="s">
        <v>10</v>
      </c>
      <c r="B6" s="2">
        <v>1.88</v>
      </c>
      <c r="C6" s="2">
        <v>7</v>
      </c>
      <c r="D6" s="2">
        <v>9</v>
      </c>
      <c r="E6" s="2">
        <v>1.26</v>
      </c>
      <c r="F6" s="2">
        <v>2</v>
      </c>
      <c r="G6" s="6">
        <v>7.81</v>
      </c>
      <c r="H6" s="6">
        <f t="shared" si="0"/>
        <v>0.79365079365079361</v>
      </c>
      <c r="I6" s="6">
        <f t="shared" si="1"/>
        <v>113.54285714285716</v>
      </c>
      <c r="J6" s="1">
        <f t="shared" si="2"/>
        <v>102.68571428571428</v>
      </c>
      <c r="K6" s="1">
        <f t="shared" si="14"/>
        <v>94.868571428571428</v>
      </c>
      <c r="M6" s="1">
        <f t="shared" si="3"/>
        <v>4.597999999999999</v>
      </c>
      <c r="N6" s="2">
        <f t="shared" si="4"/>
        <v>36.331288343558285</v>
      </c>
      <c r="O6" s="2">
        <f t="shared" si="5"/>
        <v>11.637117903930129</v>
      </c>
      <c r="P6" s="2">
        <f t="shared" si="6"/>
        <v>10.82236842105263</v>
      </c>
      <c r="Q6" s="1">
        <f t="shared" si="7"/>
        <v>118.44</v>
      </c>
      <c r="R6" s="1">
        <f t="shared" si="8"/>
        <v>6.5940560621411681E-2</v>
      </c>
      <c r="S6" s="1">
        <f t="shared" si="9"/>
        <v>63</v>
      </c>
      <c r="T6" s="1">
        <f t="shared" si="10"/>
        <v>1.4920634920634919</v>
      </c>
      <c r="U6" s="1">
        <f t="shared" si="11"/>
        <v>2.1714285714285717</v>
      </c>
      <c r="V6" s="1">
        <f t="shared" si="12"/>
        <v>3.6634920634920638</v>
      </c>
      <c r="W6" s="1">
        <f t="shared" si="13"/>
        <v>230.8</v>
      </c>
    </row>
    <row r="7" spans="1:23" x14ac:dyDescent="0.2">
      <c r="A7" s="5" t="s">
        <v>11</v>
      </c>
      <c r="B7" s="2">
        <v>1.22</v>
      </c>
      <c r="C7" s="2">
        <v>1</v>
      </c>
      <c r="D7" s="2">
        <v>3</v>
      </c>
      <c r="E7" s="2">
        <v>1.9</v>
      </c>
      <c r="F7" s="2">
        <v>2</v>
      </c>
      <c r="G7" s="6">
        <v>0.75</v>
      </c>
      <c r="H7" s="6">
        <f t="shared" si="0"/>
        <v>0.52631578947368418</v>
      </c>
      <c r="I7" s="6">
        <f t="shared" si="1"/>
        <v>8.4406015037593995</v>
      </c>
      <c r="J7" s="1">
        <f t="shared" si="2"/>
        <v>10.61203007518797</v>
      </c>
      <c r="K7" s="1">
        <f t="shared" si="14"/>
        <v>2.7948872180451132</v>
      </c>
      <c r="M7" s="1">
        <f t="shared" si="3"/>
        <v>-0.16200000000000048</v>
      </c>
      <c r="N7" s="2">
        <f t="shared" si="4"/>
        <v>0.93846153846153857</v>
      </c>
      <c r="O7" s="2">
        <f t="shared" si="5"/>
        <v>0.39237465742382716</v>
      </c>
      <c r="P7" s="2">
        <f t="shared" si="6"/>
        <v>0.22177977839335178</v>
      </c>
      <c r="Q7" s="1">
        <f t="shared" si="7"/>
        <v>3.66</v>
      </c>
      <c r="R7" s="1">
        <f t="shared" si="8"/>
        <v>0.20491803278688525</v>
      </c>
      <c r="S7" s="1">
        <f t="shared" si="9"/>
        <v>3</v>
      </c>
      <c r="T7" s="1">
        <f t="shared" si="10"/>
        <v>0.64210526315789473</v>
      </c>
      <c r="U7" s="1">
        <f t="shared" si="11"/>
        <v>2.1714285714285717</v>
      </c>
      <c r="V7" s="1">
        <f t="shared" si="12"/>
        <v>2.8135338345864662</v>
      </c>
      <c r="W7" s="1">
        <f t="shared" si="13"/>
        <v>8.4406015037593995</v>
      </c>
    </row>
    <row r="8" spans="1:23" x14ac:dyDescent="0.2">
      <c r="A8" s="2" t="s">
        <v>12</v>
      </c>
      <c r="B8" s="2">
        <v>1.33</v>
      </c>
      <c r="C8" s="2">
        <v>2</v>
      </c>
      <c r="D8" s="2">
        <v>4</v>
      </c>
      <c r="E8" s="2">
        <v>1.75</v>
      </c>
      <c r="F8" s="2">
        <v>2</v>
      </c>
      <c r="G8" s="6">
        <v>4.91</v>
      </c>
      <c r="H8" s="6">
        <f t="shared" si="0"/>
        <v>0.5714285714285714</v>
      </c>
      <c r="I8" s="6">
        <f t="shared" si="1"/>
        <v>14.765714285714287</v>
      </c>
      <c r="J8" s="1">
        <f t="shared" si="2"/>
        <v>14.765714285714287</v>
      </c>
      <c r="K8" s="1">
        <f t="shared" si="14"/>
        <v>6.9485714285714284</v>
      </c>
      <c r="M8" s="1">
        <f t="shared" si="3"/>
        <v>0.49699999999999933</v>
      </c>
      <c r="N8" s="2">
        <f t="shared" si="4"/>
        <v>2.8373333333333335</v>
      </c>
      <c r="O8" s="2">
        <f t="shared" si="5"/>
        <v>1.1264367816091954</v>
      </c>
      <c r="P8" s="2">
        <f t="shared" si="6"/>
        <v>0.7</v>
      </c>
      <c r="Q8" s="1">
        <f t="shared" si="7"/>
        <v>10.64</v>
      </c>
      <c r="R8" s="1">
        <f t="shared" si="8"/>
        <v>0.4614661654135338</v>
      </c>
      <c r="S8" s="1">
        <f t="shared" si="9"/>
        <v>8</v>
      </c>
      <c r="T8" s="1">
        <f t="shared" si="10"/>
        <v>0.76</v>
      </c>
      <c r="U8" s="1">
        <f t="shared" si="11"/>
        <v>2.1714285714285717</v>
      </c>
      <c r="V8" s="1">
        <f t="shared" si="12"/>
        <v>2.9314285714285715</v>
      </c>
      <c r="W8" s="1">
        <f t="shared" si="13"/>
        <v>23.451428571428572</v>
      </c>
    </row>
    <row r="9" spans="1:23" x14ac:dyDescent="0.2">
      <c r="A9" s="2" t="s">
        <v>13</v>
      </c>
      <c r="B9" s="2">
        <v>1.3</v>
      </c>
      <c r="C9" s="2">
        <v>2</v>
      </c>
      <c r="D9" s="2">
        <v>4</v>
      </c>
      <c r="E9" s="2">
        <v>1.75</v>
      </c>
      <c r="F9" s="2">
        <v>2</v>
      </c>
      <c r="G9" s="6">
        <v>0.47</v>
      </c>
      <c r="H9" s="6">
        <f t="shared" si="0"/>
        <v>0.5714285714285714</v>
      </c>
      <c r="I9" s="6">
        <f t="shared" si="1"/>
        <v>14.62857142857143</v>
      </c>
      <c r="J9" s="1">
        <f t="shared" si="2"/>
        <v>14.62857142857143</v>
      </c>
      <c r="K9" s="1">
        <f t="shared" si="14"/>
        <v>6.8114285714285714</v>
      </c>
      <c r="M9" s="1">
        <f t="shared" si="3"/>
        <v>0.54499999999999937</v>
      </c>
      <c r="N9" s="2">
        <f t="shared" si="4"/>
        <v>2.7733333333333334</v>
      </c>
      <c r="O9" s="2">
        <f t="shared" si="5"/>
        <v>1.1030303030303028</v>
      </c>
      <c r="P9" s="2">
        <f t="shared" si="6"/>
        <v>0.68421052631578938</v>
      </c>
      <c r="Q9" s="1">
        <f t="shared" si="7"/>
        <v>10.4</v>
      </c>
      <c r="R9" s="1">
        <f t="shared" si="8"/>
        <v>4.5192307692307691E-2</v>
      </c>
      <c r="S9" s="1">
        <f t="shared" si="9"/>
        <v>8</v>
      </c>
      <c r="T9" s="1">
        <f t="shared" si="10"/>
        <v>0.74285714285714288</v>
      </c>
      <c r="U9" s="1">
        <f t="shared" si="11"/>
        <v>2.1714285714285717</v>
      </c>
      <c r="V9" s="1">
        <f t="shared" si="12"/>
        <v>2.9142857142857146</v>
      </c>
      <c r="W9" s="1">
        <f t="shared" si="13"/>
        <v>23.314285714285717</v>
      </c>
    </row>
    <row r="10" spans="1:23" x14ac:dyDescent="0.2">
      <c r="A10" s="2" t="s">
        <v>14</v>
      </c>
      <c r="B10" s="2">
        <v>2.2000000000000002</v>
      </c>
      <c r="C10" s="2">
        <v>7</v>
      </c>
      <c r="D10" s="2">
        <v>9</v>
      </c>
      <c r="E10" s="2">
        <v>1.41</v>
      </c>
      <c r="F10" s="2">
        <v>2</v>
      </c>
      <c r="G10" s="6">
        <v>1.64</v>
      </c>
      <c r="H10" s="6">
        <f t="shared" si="0"/>
        <v>0.70921985815602839</v>
      </c>
      <c r="I10" s="6">
        <f t="shared" si="1"/>
        <v>117.84072948328271</v>
      </c>
      <c r="J10" s="1">
        <f t="shared" si="2"/>
        <v>106.98358662613984</v>
      </c>
      <c r="K10" s="1">
        <f t="shared" si="14"/>
        <v>99.166443768996984</v>
      </c>
      <c r="M10" s="1">
        <f t="shared" si="3"/>
        <v>4.5509999999999975</v>
      </c>
      <c r="N10" s="2">
        <f t="shared" si="4"/>
        <v>40.645161290322584</v>
      </c>
      <c r="O10" s="2">
        <f t="shared" si="5"/>
        <v>13.527232813859662</v>
      </c>
      <c r="P10" s="2">
        <f t="shared" si="6"/>
        <v>11.317189249720046</v>
      </c>
      <c r="Q10" s="1">
        <f t="shared" si="7"/>
        <v>138.60000000000002</v>
      </c>
      <c r="R10" s="1">
        <f t="shared" si="8"/>
        <v>1.183261183261183E-2</v>
      </c>
      <c r="S10" s="1">
        <f t="shared" si="9"/>
        <v>63</v>
      </c>
      <c r="T10" s="1">
        <f t="shared" si="10"/>
        <v>1.5602836879432627</v>
      </c>
      <c r="U10" s="1">
        <f t="shared" si="11"/>
        <v>2.1714285714285717</v>
      </c>
      <c r="V10" s="1">
        <f t="shared" si="12"/>
        <v>3.7317122593718342</v>
      </c>
      <c r="W10" s="1">
        <f t="shared" si="13"/>
        <v>235.09787234042554</v>
      </c>
    </row>
    <row r="11" spans="1:23" x14ac:dyDescent="0.2">
      <c r="A11" s="2" t="s">
        <v>30</v>
      </c>
      <c r="B11" s="2">
        <v>1.63</v>
      </c>
      <c r="C11" s="2">
        <v>3</v>
      </c>
      <c r="D11" s="2">
        <v>5</v>
      </c>
      <c r="E11" s="2">
        <v>1.53</v>
      </c>
      <c r="F11" s="2">
        <v>3</v>
      </c>
      <c r="G11" s="6">
        <v>1.29</v>
      </c>
      <c r="H11" s="6">
        <f t="shared" si="0"/>
        <v>0.65359477124183007</v>
      </c>
      <c r="I11" s="6">
        <f t="shared" si="1"/>
        <v>23.218487394957982</v>
      </c>
      <c r="J11" s="1">
        <f t="shared" si="2"/>
        <v>29.008963585434174</v>
      </c>
      <c r="K11" s="1">
        <f t="shared" si="14"/>
        <v>17.283249299719888</v>
      </c>
      <c r="M11" s="1">
        <f t="shared" si="3"/>
        <v>0.93499999999999828</v>
      </c>
      <c r="N11" s="2">
        <f t="shared" si="4"/>
        <v>5.3973509933774828</v>
      </c>
      <c r="O11" s="2">
        <f t="shared" si="5"/>
        <v>1.7347892623852237</v>
      </c>
      <c r="P11" s="2">
        <f t="shared" si="6"/>
        <v>1.2265651874785</v>
      </c>
      <c r="Q11" s="1">
        <f t="shared" si="7"/>
        <v>24.45</v>
      </c>
      <c r="R11" s="1">
        <f t="shared" si="8"/>
        <v>5.2760736196319019E-2</v>
      </c>
      <c r="S11" s="1">
        <f t="shared" si="9"/>
        <v>15</v>
      </c>
      <c r="T11" s="1">
        <f t="shared" si="10"/>
        <v>1.065359477124183</v>
      </c>
      <c r="U11" s="1">
        <f t="shared" si="11"/>
        <v>1.4476190476190478</v>
      </c>
      <c r="V11" s="1">
        <f t="shared" si="12"/>
        <v>2.5129785247432306</v>
      </c>
      <c r="W11" s="1">
        <f t="shared" si="13"/>
        <v>37.694677871148457</v>
      </c>
    </row>
    <row r="12" spans="1:23" x14ac:dyDescent="0.2">
      <c r="A12" s="2" t="s">
        <v>31</v>
      </c>
      <c r="B12" s="2">
        <v>1.91</v>
      </c>
      <c r="C12" s="2">
        <v>8</v>
      </c>
      <c r="D12" s="2">
        <v>10</v>
      </c>
      <c r="E12" s="2">
        <v>1.24</v>
      </c>
      <c r="F12" s="2">
        <v>3</v>
      </c>
      <c r="G12" s="6">
        <v>9.6199999999999992</v>
      </c>
      <c r="H12" s="6">
        <f t="shared" si="0"/>
        <v>0.80645161290322587</v>
      </c>
      <c r="I12" s="6">
        <f t="shared" si="1"/>
        <v>137.70199692780338</v>
      </c>
      <c r="J12" s="1">
        <f t="shared" si="2"/>
        <v>136.25437788018434</v>
      </c>
      <c r="K12" s="1">
        <f t="shared" si="14"/>
        <v>124.52866359447005</v>
      </c>
      <c r="M12" s="1">
        <f t="shared" si="3"/>
        <v>6.0879999999999974</v>
      </c>
      <c r="N12" s="2">
        <f t="shared" si="4"/>
        <v>36.037735849056595</v>
      </c>
      <c r="O12" s="2">
        <f t="shared" si="5"/>
        <v>10.488098815416974</v>
      </c>
      <c r="P12" s="2">
        <f t="shared" si="6"/>
        <v>9.4581211092246722</v>
      </c>
      <c r="Q12" s="1">
        <f t="shared" si="7"/>
        <v>152.79999999999998</v>
      </c>
      <c r="R12" s="1">
        <f t="shared" si="8"/>
        <v>6.295811518324608E-2</v>
      </c>
      <c r="S12" s="1">
        <f t="shared" si="9"/>
        <v>80</v>
      </c>
      <c r="T12" s="1">
        <f t="shared" si="10"/>
        <v>1.5403225806451613</v>
      </c>
      <c r="U12" s="1">
        <f t="shared" si="11"/>
        <v>1.4476190476190478</v>
      </c>
      <c r="V12" s="1">
        <f t="shared" si="12"/>
        <v>2.9879416282642088</v>
      </c>
      <c r="W12" s="1">
        <f t="shared" si="13"/>
        <v>239.03533026113672</v>
      </c>
    </row>
    <row r="13" spans="1:23" x14ac:dyDescent="0.2">
      <c r="A13" s="2" t="s">
        <v>37</v>
      </c>
      <c r="B13" s="2">
        <v>1.9</v>
      </c>
      <c r="C13" s="2">
        <v>10</v>
      </c>
      <c r="D13" s="2">
        <v>11</v>
      </c>
      <c r="E13" s="2">
        <v>1.32</v>
      </c>
      <c r="F13" s="2">
        <v>3</v>
      </c>
      <c r="G13" s="6">
        <v>17.45</v>
      </c>
      <c r="H13" s="6">
        <f t="shared" si="0"/>
        <v>0.75757575757575757</v>
      </c>
      <c r="I13" s="6">
        <f t="shared" si="1"/>
        <v>174.25714285714284</v>
      </c>
      <c r="J13" s="1">
        <f t="shared" si="2"/>
        <v>171.36190476190475</v>
      </c>
      <c r="K13" s="1">
        <f t="shared" si="14"/>
        <v>159.63619047619045</v>
      </c>
      <c r="M13" s="1">
        <f t="shared" si="3"/>
        <v>11.452000000000002</v>
      </c>
      <c r="N13" s="2">
        <f t="shared" si="4"/>
        <v>48.379629629629626</v>
      </c>
      <c r="O13" s="2">
        <f t="shared" si="5"/>
        <v>14.4457077885162</v>
      </c>
      <c r="P13" s="2">
        <f t="shared" si="6"/>
        <v>12.152777777777775</v>
      </c>
      <c r="Q13" s="1">
        <f t="shared" si="7"/>
        <v>209</v>
      </c>
      <c r="R13" s="1">
        <f t="shared" si="8"/>
        <v>8.3492822966507174E-2</v>
      </c>
      <c r="S13" s="1">
        <f t="shared" si="9"/>
        <v>110</v>
      </c>
      <c r="T13" s="1">
        <f t="shared" si="10"/>
        <v>1.4393939393939392</v>
      </c>
      <c r="U13" s="1">
        <f t="shared" si="11"/>
        <v>1.4476190476190478</v>
      </c>
      <c r="V13" s="1">
        <f t="shared" si="12"/>
        <v>2.8870129870129873</v>
      </c>
      <c r="W13" s="1">
        <f t="shared" si="13"/>
        <v>317.57142857142861</v>
      </c>
    </row>
    <row r="14" spans="1:23" x14ac:dyDescent="0.2">
      <c r="A14" s="2" t="s">
        <v>36</v>
      </c>
      <c r="B14" s="2">
        <v>1.65</v>
      </c>
      <c r="C14" s="2">
        <v>10</v>
      </c>
      <c r="D14" s="2">
        <v>12</v>
      </c>
      <c r="E14" s="2">
        <v>1.22</v>
      </c>
      <c r="F14" s="2">
        <v>3</v>
      </c>
      <c r="G14" s="6">
        <v>9.44</v>
      </c>
      <c r="H14" s="6">
        <f t="shared" si="0"/>
        <v>0.81967213114754101</v>
      </c>
      <c r="I14" s="6">
        <f t="shared" si="1"/>
        <v>179.66651053864169</v>
      </c>
      <c r="J14" s="1">
        <f t="shared" si="2"/>
        <v>175.32365339578456</v>
      </c>
      <c r="K14" s="1">
        <f t="shared" si="14"/>
        <v>163.59793911007026</v>
      </c>
      <c r="M14" s="1">
        <f t="shared" si="3"/>
        <v>9.0419999999999998</v>
      </c>
      <c r="N14" s="2">
        <f t="shared" si="4"/>
        <v>46.919431279620859</v>
      </c>
      <c r="O14" s="2">
        <f t="shared" si="5"/>
        <v>13.768137183057304</v>
      </c>
      <c r="P14" s="2">
        <f t="shared" si="6"/>
        <v>12.45685936151855</v>
      </c>
      <c r="Q14" s="1">
        <f t="shared" si="7"/>
        <v>198</v>
      </c>
      <c r="R14" s="1">
        <f t="shared" si="8"/>
        <v>4.7676767676767672E-2</v>
      </c>
      <c r="S14" s="1">
        <f t="shared" si="9"/>
        <v>120</v>
      </c>
      <c r="T14" s="1">
        <f t="shared" si="10"/>
        <v>1.3524590163934427</v>
      </c>
      <c r="U14" s="1">
        <f t="shared" si="11"/>
        <v>1.4476190476190478</v>
      </c>
      <c r="V14" s="1">
        <f t="shared" si="12"/>
        <v>2.8000780640124905</v>
      </c>
      <c r="W14" s="1">
        <f t="shared" si="13"/>
        <v>336.00936768149887</v>
      </c>
    </row>
    <row r="15" spans="1:23" x14ac:dyDescent="0.2">
      <c r="A15" s="9" t="s">
        <v>35</v>
      </c>
      <c r="B15" s="2">
        <v>2.2000000000000002</v>
      </c>
      <c r="C15" s="2">
        <v>7</v>
      </c>
      <c r="D15" s="2">
        <v>8</v>
      </c>
      <c r="E15" s="2">
        <v>1.46</v>
      </c>
      <c r="F15" s="2">
        <v>3</v>
      </c>
      <c r="G15" s="6">
        <v>2.95</v>
      </c>
      <c r="H15" s="6">
        <f t="shared" si="0"/>
        <v>0.68493150684931503</v>
      </c>
      <c r="I15" s="6">
        <f t="shared" si="1"/>
        <v>95.964514024788016</v>
      </c>
      <c r="J15" s="1">
        <f t="shared" si="2"/>
        <v>97.412133072407059</v>
      </c>
      <c r="K15" s="1">
        <f t="shared" si="14"/>
        <v>85.686418786692784</v>
      </c>
      <c r="M15" s="1">
        <f t="shared" si="3"/>
        <v>7.5059999999999985</v>
      </c>
      <c r="N15" s="2">
        <f t="shared" si="4"/>
        <v>27.623318385650229</v>
      </c>
      <c r="O15" s="2">
        <f t="shared" si="5"/>
        <v>8.4758468415100445</v>
      </c>
      <c r="P15" s="2">
        <f t="shared" si="6"/>
        <v>6.4768084595049276</v>
      </c>
      <c r="Q15" s="1">
        <f t="shared" si="7"/>
        <v>123.20000000000002</v>
      </c>
      <c r="R15" s="1">
        <f t="shared" si="8"/>
        <v>2.3944805194805192E-2</v>
      </c>
      <c r="S15" s="1">
        <f t="shared" si="9"/>
        <v>56</v>
      </c>
      <c r="T15" s="1">
        <f t="shared" si="10"/>
        <v>1.5068493150684934</v>
      </c>
      <c r="U15" s="1">
        <f t="shared" si="11"/>
        <v>1.4476190476190478</v>
      </c>
      <c r="V15" s="1">
        <f t="shared" si="12"/>
        <v>2.9544683626875412</v>
      </c>
      <c r="W15" s="1">
        <f t="shared" si="13"/>
        <v>165.4502283105023</v>
      </c>
    </row>
    <row r="16" spans="1:23" x14ac:dyDescent="0.2">
      <c r="A16" s="4" t="s">
        <v>34</v>
      </c>
      <c r="B16" s="2">
        <v>2.2799999999999998</v>
      </c>
      <c r="C16" s="2">
        <v>8</v>
      </c>
      <c r="D16" s="2">
        <v>9</v>
      </c>
      <c r="E16" s="2">
        <v>1.42</v>
      </c>
      <c r="F16" s="2">
        <v>3</v>
      </c>
      <c r="G16" s="6">
        <v>6.86</v>
      </c>
      <c r="H16" s="6">
        <f t="shared" si="0"/>
        <v>0.70422535211267612</v>
      </c>
      <c r="I16" s="6">
        <f t="shared" si="1"/>
        <v>128.63420523138831</v>
      </c>
      <c r="J16" s="1">
        <f t="shared" si="2"/>
        <v>128.63420523138834</v>
      </c>
      <c r="K16" s="1">
        <f t="shared" si="14"/>
        <v>116.90849094567406</v>
      </c>
      <c r="M16" s="1">
        <f t="shared" si="3"/>
        <v>8.5539999999999985</v>
      </c>
      <c r="N16" s="2">
        <f t="shared" si="4"/>
        <v>37.140271493212673</v>
      </c>
      <c r="O16" s="2">
        <f t="shared" si="5"/>
        <v>11.217554858934168</v>
      </c>
      <c r="P16" s="2">
        <f t="shared" si="6"/>
        <v>8.873239436619718</v>
      </c>
      <c r="Q16" s="1">
        <f t="shared" si="7"/>
        <v>164.16</v>
      </c>
      <c r="R16" s="1">
        <f t="shared" si="8"/>
        <v>4.1788499025341132E-2</v>
      </c>
      <c r="S16" s="1">
        <f t="shared" si="9"/>
        <v>72</v>
      </c>
      <c r="T16" s="1">
        <f t="shared" si="10"/>
        <v>1.6056338028169013</v>
      </c>
      <c r="U16" s="1">
        <f t="shared" si="11"/>
        <v>1.4476190476190478</v>
      </c>
      <c r="V16" s="1">
        <f t="shared" si="12"/>
        <v>3.0532528504359489</v>
      </c>
      <c r="W16" s="1">
        <f t="shared" si="13"/>
        <v>219.83420523138832</v>
      </c>
    </row>
    <row r="17" spans="1:23" x14ac:dyDescent="0.2">
      <c r="A17" s="2" t="s">
        <v>33</v>
      </c>
      <c r="B17" s="2">
        <v>1.93</v>
      </c>
      <c r="C17" s="2">
        <v>10</v>
      </c>
      <c r="D17" s="2">
        <v>11</v>
      </c>
      <c r="E17" s="2">
        <v>1.45</v>
      </c>
      <c r="F17" s="2">
        <v>3</v>
      </c>
      <c r="G17" s="6">
        <v>12.17</v>
      </c>
      <c r="H17" s="6">
        <f t="shared" si="0"/>
        <v>0.68965517241379315</v>
      </c>
      <c r="I17" s="6">
        <f t="shared" si="1"/>
        <v>162.33760262725781</v>
      </c>
      <c r="J17" s="1">
        <f t="shared" si="2"/>
        <v>159.4423645320197</v>
      </c>
      <c r="K17" s="1">
        <f t="shared" si="14"/>
        <v>147.71665024630539</v>
      </c>
      <c r="M17" s="1">
        <f t="shared" si="3"/>
        <v>11.807</v>
      </c>
      <c r="N17" s="2">
        <f t="shared" si="4"/>
        <v>47.707865168539328</v>
      </c>
      <c r="O17" s="2">
        <f t="shared" si="5"/>
        <v>14.784528301886791</v>
      </c>
      <c r="P17" s="2">
        <f t="shared" si="6"/>
        <v>11.237900786448881</v>
      </c>
      <c r="Q17" s="1">
        <f t="shared" si="7"/>
        <v>212.3</v>
      </c>
      <c r="R17" s="1">
        <f t="shared" si="8"/>
        <v>5.7324540744229859E-2</v>
      </c>
      <c r="S17" s="1">
        <f t="shared" si="9"/>
        <v>110</v>
      </c>
      <c r="T17" s="1">
        <f t="shared" si="10"/>
        <v>1.3310344827586207</v>
      </c>
      <c r="U17" s="1">
        <f t="shared" si="11"/>
        <v>1.4476190476190478</v>
      </c>
      <c r="V17" s="1">
        <f t="shared" si="12"/>
        <v>2.7786535303776683</v>
      </c>
      <c r="W17" s="1">
        <f t="shared" si="13"/>
        <v>305.6518883415435</v>
      </c>
    </row>
    <row r="18" spans="1:23" x14ac:dyDescent="0.2">
      <c r="A18" s="2" t="s">
        <v>32</v>
      </c>
      <c r="B18" s="2">
        <v>1.69</v>
      </c>
      <c r="C18" s="2">
        <v>10</v>
      </c>
      <c r="D18" s="2">
        <v>12</v>
      </c>
      <c r="E18" s="2">
        <v>1.44</v>
      </c>
      <c r="F18" s="2">
        <v>3</v>
      </c>
      <c r="G18" s="6">
        <v>4.95</v>
      </c>
      <c r="H18" s="6">
        <f t="shared" si="0"/>
        <v>0.69444444444444442</v>
      </c>
      <c r="I18" s="6">
        <f t="shared" si="1"/>
        <v>158.20476190476191</v>
      </c>
      <c r="J18" s="1">
        <f t="shared" si="2"/>
        <v>153.86190476190475</v>
      </c>
      <c r="K18" s="1">
        <f t="shared" si="14"/>
        <v>142.13619047619045</v>
      </c>
      <c r="M18" s="1">
        <f t="shared" si="3"/>
        <v>9.6599999999999984</v>
      </c>
      <c r="N18" s="2">
        <f t="shared" si="4"/>
        <v>45.675675675675677</v>
      </c>
      <c r="O18" s="2">
        <f t="shared" si="5"/>
        <v>14.279495382723981</v>
      </c>
      <c r="P18" s="2">
        <f t="shared" si="6"/>
        <v>10.809576023391811</v>
      </c>
      <c r="Q18" s="1">
        <f t="shared" si="7"/>
        <v>202.79999999999998</v>
      </c>
      <c r="R18" s="1">
        <f t="shared" si="8"/>
        <v>2.4408284023668642E-2</v>
      </c>
      <c r="S18" s="1">
        <f t="shared" si="9"/>
        <v>120</v>
      </c>
      <c r="T18" s="1">
        <f t="shared" si="10"/>
        <v>1.1736111111111112</v>
      </c>
      <c r="U18" s="1">
        <f t="shared" si="11"/>
        <v>1.4476190476190478</v>
      </c>
      <c r="V18" s="1">
        <f t="shared" si="12"/>
        <v>2.621230158730159</v>
      </c>
      <c r="W18" s="1">
        <f t="shared" si="13"/>
        <v>314.54761904761909</v>
      </c>
    </row>
    <row r="19" spans="1:23" x14ac:dyDescent="0.2">
      <c r="A19" s="2" t="s">
        <v>15</v>
      </c>
      <c r="B19" s="2">
        <v>2.2000000000000002</v>
      </c>
      <c r="C19" s="2">
        <v>7</v>
      </c>
      <c r="D19" s="2">
        <v>9</v>
      </c>
      <c r="E19" s="2">
        <v>1.41</v>
      </c>
      <c r="F19" s="2">
        <v>3</v>
      </c>
      <c r="G19" s="6">
        <v>4.99</v>
      </c>
      <c r="H19" s="6">
        <f t="shared" si="0"/>
        <v>0.70921985815602839</v>
      </c>
      <c r="I19" s="6">
        <f t="shared" si="1"/>
        <v>111.326443768997</v>
      </c>
      <c r="J19" s="1">
        <f t="shared" si="2"/>
        <v>111.32644376899698</v>
      </c>
      <c r="K19" s="1">
        <f t="shared" si="14"/>
        <v>99.600729483282706</v>
      </c>
      <c r="M19" s="1">
        <f t="shared" si="3"/>
        <v>4.8509999999999973</v>
      </c>
      <c r="N19" s="2">
        <f t="shared" si="4"/>
        <v>31.428571428571434</v>
      </c>
      <c r="O19" s="2">
        <f t="shared" si="5"/>
        <v>9.5004028001555643</v>
      </c>
      <c r="P19" s="2">
        <f t="shared" si="6"/>
        <v>7.5447928331466976</v>
      </c>
      <c r="Q19" s="1">
        <f t="shared" si="7"/>
        <v>138.60000000000002</v>
      </c>
      <c r="R19" s="1">
        <f t="shared" si="8"/>
        <v>3.6002886002886002E-2</v>
      </c>
      <c r="S19" s="1">
        <f t="shared" si="9"/>
        <v>63</v>
      </c>
      <c r="T19" s="1">
        <f t="shared" si="10"/>
        <v>1.5602836879432627</v>
      </c>
      <c r="U19" s="1">
        <f t="shared" si="11"/>
        <v>1.4476190476190478</v>
      </c>
      <c r="V19" s="1">
        <f t="shared" si="12"/>
        <v>3.0079027355623102</v>
      </c>
      <c r="W19" s="1">
        <f t="shared" si="13"/>
        <v>189.49787234042554</v>
      </c>
    </row>
    <row r="20" spans="1:23" x14ac:dyDescent="0.2">
      <c r="A20" s="2" t="s">
        <v>66</v>
      </c>
      <c r="B20" s="2">
        <v>1.54</v>
      </c>
      <c r="C20" s="2">
        <v>2</v>
      </c>
      <c r="D20" s="2">
        <v>4</v>
      </c>
      <c r="E20" s="2">
        <v>1.6</v>
      </c>
      <c r="F20" s="2">
        <v>4</v>
      </c>
      <c r="G20" s="6">
        <v>0.84</v>
      </c>
      <c r="H20" s="6">
        <f t="shared" si="0"/>
        <v>0.625</v>
      </c>
      <c r="I20" s="6">
        <f t="shared" si="1"/>
        <v>12.042857142857144</v>
      </c>
      <c r="J20" s="1">
        <f t="shared" si="2"/>
        <v>25.071428571428573</v>
      </c>
      <c r="K20" s="1">
        <f t="shared" si="14"/>
        <v>9.4371428571428577</v>
      </c>
      <c r="M20" s="1">
        <f t="shared" si="3"/>
        <v>0.29600000000000004</v>
      </c>
      <c r="N20" s="2">
        <f t="shared" si="4"/>
        <v>2.2000000000000002</v>
      </c>
      <c r="O20" s="2">
        <f t="shared" si="5"/>
        <v>0.67197818252654129</v>
      </c>
      <c r="P20" s="2">
        <f t="shared" si="6"/>
        <v>0.44325657894736836</v>
      </c>
      <c r="Q20" s="1">
        <f t="shared" si="7"/>
        <v>12.32</v>
      </c>
      <c r="R20" s="1">
        <f t="shared" si="8"/>
        <v>6.8181818181818177E-2</v>
      </c>
      <c r="S20" s="1">
        <f t="shared" si="9"/>
        <v>8</v>
      </c>
      <c r="T20" s="1">
        <f t="shared" si="10"/>
        <v>0.96250000000000002</v>
      </c>
      <c r="U20" s="1">
        <f t="shared" si="11"/>
        <v>1.0857142857142859</v>
      </c>
      <c r="V20" s="1">
        <f t="shared" si="12"/>
        <v>2.0482142857142858</v>
      </c>
      <c r="W20" s="1">
        <f t="shared" si="13"/>
        <v>16.385714285714286</v>
      </c>
    </row>
    <row r="21" spans="1:23" x14ac:dyDescent="0.2">
      <c r="A21" s="9" t="s">
        <v>65</v>
      </c>
      <c r="B21" s="2">
        <v>1.55</v>
      </c>
      <c r="C21" s="2">
        <v>5</v>
      </c>
      <c r="D21" s="2">
        <v>7</v>
      </c>
      <c r="E21" s="2">
        <v>1.39</v>
      </c>
      <c r="F21" s="2">
        <v>4</v>
      </c>
      <c r="G21" s="6">
        <v>1.98</v>
      </c>
      <c r="H21" s="6">
        <f t="shared" si="0"/>
        <v>0.71942446043165476</v>
      </c>
      <c r="I21" s="6">
        <f t="shared" si="1"/>
        <v>46.628776978417264</v>
      </c>
      <c r="J21" s="1">
        <f t="shared" si="2"/>
        <v>56.400205549845843</v>
      </c>
      <c r="K21" s="1">
        <f t="shared" si="14"/>
        <v>40.765919835560126</v>
      </c>
      <c r="M21" s="1">
        <f t="shared" si="3"/>
        <v>3.5289999999999999</v>
      </c>
      <c r="N21" s="2">
        <f t="shared" si="4"/>
        <v>10.064935064935066</v>
      </c>
      <c r="O21" s="2">
        <f t="shared" si="5"/>
        <v>2.9345680865494734</v>
      </c>
      <c r="P21" s="2">
        <f t="shared" si="6"/>
        <v>2.2467223589549414</v>
      </c>
      <c r="Q21" s="1">
        <f t="shared" si="7"/>
        <v>54.25</v>
      </c>
      <c r="R21" s="1">
        <f t="shared" si="8"/>
        <v>3.649769585253456E-2</v>
      </c>
      <c r="S21" s="1">
        <f t="shared" si="9"/>
        <v>35</v>
      </c>
      <c r="T21" s="1">
        <f t="shared" si="10"/>
        <v>1.1151079136690649</v>
      </c>
      <c r="U21" s="1">
        <f t="shared" si="11"/>
        <v>1.0857142857142859</v>
      </c>
      <c r="V21" s="1">
        <f t="shared" si="12"/>
        <v>2.2008221993833508</v>
      </c>
      <c r="W21" s="1">
        <f t="shared" si="13"/>
        <v>77.028776978417284</v>
      </c>
    </row>
    <row r="22" spans="1:23" x14ac:dyDescent="0.2">
      <c r="A22" s="4" t="s">
        <v>64</v>
      </c>
      <c r="B22" s="2">
        <v>1.83</v>
      </c>
      <c r="C22" s="2">
        <v>6</v>
      </c>
      <c r="D22" s="2">
        <v>8</v>
      </c>
      <c r="E22" s="2">
        <v>1.32</v>
      </c>
      <c r="F22" s="2">
        <v>4</v>
      </c>
      <c r="G22" s="6">
        <v>3.09</v>
      </c>
      <c r="H22" s="6">
        <f t="shared" si="0"/>
        <v>0.75757575757575757</v>
      </c>
      <c r="I22" s="6">
        <f t="shared" si="1"/>
        <v>75.23116883116883</v>
      </c>
      <c r="J22" s="1">
        <f t="shared" si="2"/>
        <v>83.916883116883128</v>
      </c>
      <c r="K22" s="1">
        <f t="shared" si="14"/>
        <v>68.282597402597403</v>
      </c>
      <c r="M22" s="1">
        <f t="shared" si="3"/>
        <v>4.163999999999997</v>
      </c>
      <c r="N22" s="2">
        <f t="shared" si="4"/>
        <v>16.511278195488721</v>
      </c>
      <c r="O22" s="2">
        <f t="shared" si="5"/>
        <v>4.6828538789074665</v>
      </c>
      <c r="P22" s="2">
        <f t="shared" si="6"/>
        <v>3.8307416267942576</v>
      </c>
      <c r="Q22" s="1">
        <f t="shared" si="7"/>
        <v>87.84</v>
      </c>
      <c r="R22" s="1">
        <f t="shared" si="8"/>
        <v>3.5177595628415298E-2</v>
      </c>
      <c r="S22" s="1">
        <f t="shared" si="9"/>
        <v>48</v>
      </c>
      <c r="T22" s="1">
        <f t="shared" si="10"/>
        <v>1.3863636363636362</v>
      </c>
      <c r="U22" s="1">
        <f t="shared" si="11"/>
        <v>1.0857142857142859</v>
      </c>
      <c r="V22" s="1">
        <f t="shared" si="12"/>
        <v>2.4720779220779221</v>
      </c>
      <c r="W22" s="1">
        <f t="shared" si="13"/>
        <v>118.65974025974026</v>
      </c>
    </row>
    <row r="23" spans="1:23" x14ac:dyDescent="0.2">
      <c r="A23" s="2" t="s">
        <v>63</v>
      </c>
      <c r="B23" s="2">
        <v>1.88</v>
      </c>
      <c r="C23" s="2">
        <v>7</v>
      </c>
      <c r="D23" s="2">
        <v>9</v>
      </c>
      <c r="E23" s="2">
        <v>1.26</v>
      </c>
      <c r="F23" s="2">
        <v>4</v>
      </c>
      <c r="G23" s="6">
        <v>7.45</v>
      </c>
      <c r="H23" s="6">
        <f t="shared" si="0"/>
        <v>0.79365079365079361</v>
      </c>
      <c r="I23" s="6">
        <f t="shared" si="1"/>
        <v>103.77142857142857</v>
      </c>
      <c r="J23" s="1">
        <f t="shared" si="2"/>
        <v>111.37142857142857</v>
      </c>
      <c r="K23" s="1">
        <f t="shared" si="14"/>
        <v>95.737142857142857</v>
      </c>
      <c r="M23" s="1">
        <f t="shared" si="3"/>
        <v>5.1979999999999986</v>
      </c>
      <c r="N23" s="2">
        <f t="shared" si="4"/>
        <v>22.517110266159698</v>
      </c>
      <c r="O23" s="2">
        <f t="shared" si="5"/>
        <v>6.2787950185122847</v>
      </c>
      <c r="P23" s="2">
        <f t="shared" si="6"/>
        <v>5.411184210526315</v>
      </c>
      <c r="Q23" s="1">
        <f t="shared" si="7"/>
        <v>118.44</v>
      </c>
      <c r="R23" s="1">
        <f t="shared" si="8"/>
        <v>6.2901046943600145E-2</v>
      </c>
      <c r="S23" s="1">
        <f t="shared" si="9"/>
        <v>63</v>
      </c>
      <c r="T23" s="1">
        <f t="shared" si="10"/>
        <v>1.4920634920634919</v>
      </c>
      <c r="U23" s="1">
        <f t="shared" si="11"/>
        <v>1.0857142857142859</v>
      </c>
      <c r="V23" s="1">
        <f t="shared" si="12"/>
        <v>2.5777777777777775</v>
      </c>
      <c r="W23" s="1">
        <f t="shared" si="13"/>
        <v>162.39999999999998</v>
      </c>
    </row>
    <row r="24" spans="1:23" x14ac:dyDescent="0.2">
      <c r="A24" s="2" t="s">
        <v>62</v>
      </c>
      <c r="B24" s="2">
        <v>1.91</v>
      </c>
      <c r="C24" s="2">
        <v>8</v>
      </c>
      <c r="D24" s="2">
        <v>10</v>
      </c>
      <c r="E24" s="2">
        <v>1.24</v>
      </c>
      <c r="F24" s="2">
        <v>4</v>
      </c>
      <c r="G24" s="6">
        <v>14.16</v>
      </c>
      <c r="H24" s="6">
        <f t="shared" si="0"/>
        <v>0.80645161290322587</v>
      </c>
      <c r="I24" s="6">
        <f t="shared" si="1"/>
        <v>134.08294930875576</v>
      </c>
      <c r="J24" s="1">
        <f t="shared" si="2"/>
        <v>140.59723502304146</v>
      </c>
      <c r="K24" s="1">
        <f t="shared" si="14"/>
        <v>124.96294930875575</v>
      </c>
      <c r="M24" s="1">
        <f t="shared" si="3"/>
        <v>6.3879999999999972</v>
      </c>
      <c r="N24" s="2">
        <f t="shared" si="4"/>
        <v>29.160305343511446</v>
      </c>
      <c r="O24" s="2">
        <f t="shared" si="5"/>
        <v>8.0796325401756874</v>
      </c>
      <c r="P24" s="2">
        <f t="shared" si="6"/>
        <v>7.0935908319185046</v>
      </c>
      <c r="Q24" s="1">
        <f t="shared" si="7"/>
        <v>152.79999999999998</v>
      </c>
      <c r="R24" s="1">
        <f t="shared" si="8"/>
        <v>9.2670157068062836E-2</v>
      </c>
      <c r="S24" s="1">
        <f t="shared" si="9"/>
        <v>80</v>
      </c>
      <c r="T24" s="1">
        <f t="shared" si="10"/>
        <v>1.5403225806451613</v>
      </c>
      <c r="U24" s="1">
        <f t="shared" si="11"/>
        <v>1.0857142857142859</v>
      </c>
      <c r="V24" s="1">
        <f t="shared" si="12"/>
        <v>2.6260368663594473</v>
      </c>
      <c r="W24" s="1">
        <f t="shared" si="13"/>
        <v>210.08294930875579</v>
      </c>
    </row>
    <row r="25" spans="1:23" x14ac:dyDescent="0.2">
      <c r="A25" s="2" t="s">
        <v>61</v>
      </c>
      <c r="B25" s="2">
        <v>1.9</v>
      </c>
      <c r="C25" s="2">
        <v>10</v>
      </c>
      <c r="D25" s="2">
        <v>11</v>
      </c>
      <c r="E25" s="2">
        <v>1.32</v>
      </c>
      <c r="F25" s="2">
        <v>4</v>
      </c>
      <c r="G25" s="6">
        <v>14.68</v>
      </c>
      <c r="H25" s="6">
        <f t="shared" si="0"/>
        <v>0.75757575757575757</v>
      </c>
      <c r="I25" s="6">
        <f t="shared" si="1"/>
        <v>170.27619047619046</v>
      </c>
      <c r="J25" s="1">
        <f t="shared" si="2"/>
        <v>175.70476190476188</v>
      </c>
      <c r="K25" s="1">
        <f t="shared" si="14"/>
        <v>160.07047619047617</v>
      </c>
      <c r="M25" s="1">
        <f t="shared" si="3"/>
        <v>11.752000000000001</v>
      </c>
      <c r="N25" s="2">
        <f t="shared" si="4"/>
        <v>39.285714285714285</v>
      </c>
      <c r="O25" s="2">
        <f t="shared" si="5"/>
        <v>11.110625273283777</v>
      </c>
      <c r="P25" s="2">
        <f t="shared" si="6"/>
        <v>9.1145833333333321</v>
      </c>
      <c r="Q25" s="1">
        <f t="shared" si="7"/>
        <v>209</v>
      </c>
      <c r="R25" s="1">
        <f t="shared" si="8"/>
        <v>7.0239234449760768E-2</v>
      </c>
      <c r="S25" s="1">
        <f t="shared" si="9"/>
        <v>110</v>
      </c>
      <c r="T25" s="1">
        <f t="shared" si="10"/>
        <v>1.4393939393939392</v>
      </c>
      <c r="U25" s="1">
        <f t="shared" si="11"/>
        <v>1.0857142857142859</v>
      </c>
      <c r="V25" s="1">
        <f t="shared" si="12"/>
        <v>2.5251082251082249</v>
      </c>
      <c r="W25" s="1">
        <f t="shared" si="13"/>
        <v>277.76190476190476</v>
      </c>
    </row>
    <row r="26" spans="1:23" x14ac:dyDescent="0.2">
      <c r="A26" s="9" t="s">
        <v>60</v>
      </c>
      <c r="B26" s="2">
        <v>1.65</v>
      </c>
      <c r="C26" s="2">
        <v>10</v>
      </c>
      <c r="D26" s="2">
        <v>12</v>
      </c>
      <c r="E26" s="2">
        <v>1.22</v>
      </c>
      <c r="F26" s="2">
        <v>4</v>
      </c>
      <c r="G26" s="6">
        <v>4.91</v>
      </c>
      <c r="H26" s="6">
        <f t="shared" si="0"/>
        <v>0.81967213114754101</v>
      </c>
      <c r="I26" s="6">
        <f t="shared" si="1"/>
        <v>175.32365339578456</v>
      </c>
      <c r="J26" s="1">
        <f t="shared" si="2"/>
        <v>179.66651053864169</v>
      </c>
      <c r="K26" s="1">
        <f t="shared" si="14"/>
        <v>164.03222482435598</v>
      </c>
      <c r="M26" s="1">
        <f t="shared" si="3"/>
        <v>9.3419999999999987</v>
      </c>
      <c r="N26" s="2">
        <f t="shared" si="4"/>
        <v>37.931034482758619</v>
      </c>
      <c r="O26" s="2">
        <f t="shared" si="5"/>
        <v>10.574727020299932</v>
      </c>
      <c r="P26" s="2">
        <f t="shared" si="6"/>
        <v>9.3426445211389115</v>
      </c>
      <c r="Q26" s="1">
        <f t="shared" si="7"/>
        <v>198</v>
      </c>
      <c r="R26" s="1">
        <f t="shared" si="8"/>
        <v>2.4797979797979798E-2</v>
      </c>
      <c r="S26" s="1">
        <f t="shared" si="9"/>
        <v>120</v>
      </c>
      <c r="T26" s="1">
        <f t="shared" si="10"/>
        <v>1.3524590163934427</v>
      </c>
      <c r="U26" s="1">
        <f t="shared" si="11"/>
        <v>1.0857142857142859</v>
      </c>
      <c r="V26" s="1">
        <f t="shared" si="12"/>
        <v>2.4381733021077285</v>
      </c>
      <c r="W26" s="1">
        <f t="shared" si="13"/>
        <v>292.58079625292743</v>
      </c>
    </row>
    <row r="27" spans="1:23" x14ac:dyDescent="0.2">
      <c r="A27" s="4" t="s">
        <v>59</v>
      </c>
      <c r="B27" s="2">
        <v>2.2000000000000002</v>
      </c>
      <c r="C27" s="2">
        <v>7</v>
      </c>
      <c r="D27" s="2">
        <v>8</v>
      </c>
      <c r="E27" s="2">
        <v>1.46</v>
      </c>
      <c r="F27" s="2">
        <v>4</v>
      </c>
      <c r="G27" s="6">
        <v>4.7699999999999996</v>
      </c>
      <c r="H27" s="6">
        <f t="shared" si="0"/>
        <v>0.68493150684931503</v>
      </c>
      <c r="I27" s="6">
        <f t="shared" si="1"/>
        <v>93.069275929549917</v>
      </c>
      <c r="J27" s="1">
        <f t="shared" si="2"/>
        <v>101.7549902152642</v>
      </c>
      <c r="K27" s="1">
        <f t="shared" si="14"/>
        <v>86.120704500978491</v>
      </c>
      <c r="M27" s="1">
        <f t="shared" si="3"/>
        <v>7.8059999999999983</v>
      </c>
      <c r="N27" s="2">
        <f t="shared" si="4"/>
        <v>22.564102564102566</v>
      </c>
      <c r="O27" s="2">
        <f t="shared" si="5"/>
        <v>6.5260189907534105</v>
      </c>
      <c r="P27" s="2">
        <f t="shared" si="6"/>
        <v>4.857606344628695</v>
      </c>
      <c r="Q27" s="1">
        <f t="shared" si="7"/>
        <v>123.20000000000002</v>
      </c>
      <c r="R27" s="1">
        <f t="shared" si="8"/>
        <v>3.8717532467532456E-2</v>
      </c>
      <c r="S27" s="1">
        <f t="shared" si="9"/>
        <v>56</v>
      </c>
      <c r="T27" s="1">
        <f t="shared" si="10"/>
        <v>1.5068493150684934</v>
      </c>
      <c r="U27" s="1">
        <f t="shared" si="11"/>
        <v>1.0857142857142859</v>
      </c>
      <c r="V27" s="1">
        <f t="shared" si="12"/>
        <v>2.5925636007827793</v>
      </c>
      <c r="W27" s="1">
        <f t="shared" si="13"/>
        <v>145.18356164383565</v>
      </c>
    </row>
    <row r="28" spans="1:23" x14ac:dyDescent="0.2">
      <c r="A28" s="2" t="s">
        <v>58</v>
      </c>
      <c r="B28" s="2">
        <v>2.2000000000000002</v>
      </c>
      <c r="C28" s="2">
        <v>6</v>
      </c>
      <c r="D28" s="2">
        <v>8</v>
      </c>
      <c r="E28" s="2">
        <v>1.44</v>
      </c>
      <c r="F28" s="2">
        <v>4</v>
      </c>
      <c r="G28" s="6">
        <v>4.38</v>
      </c>
      <c r="H28" s="6">
        <f t="shared" si="0"/>
        <v>0.69444444444444442</v>
      </c>
      <c r="I28" s="6">
        <f t="shared" si="1"/>
        <v>82.019047619047626</v>
      </c>
      <c r="J28" s="1">
        <f t="shared" si="2"/>
        <v>90.704761904761909</v>
      </c>
      <c r="K28" s="1">
        <f t="shared" si="14"/>
        <v>75.070476190476199</v>
      </c>
      <c r="M28" s="1">
        <f t="shared" si="3"/>
        <v>3.9439999999999973</v>
      </c>
      <c r="N28" s="2">
        <f t="shared" si="4"/>
        <v>19.411764705882355</v>
      </c>
      <c r="O28" s="2">
        <f t="shared" si="5"/>
        <v>5.5875362197119216</v>
      </c>
      <c r="P28" s="2">
        <f t="shared" si="6"/>
        <v>4.2214912280701755</v>
      </c>
      <c r="Q28" s="1">
        <f t="shared" si="7"/>
        <v>105.60000000000001</v>
      </c>
      <c r="R28" s="1">
        <f t="shared" si="8"/>
        <v>4.1477272727272724E-2</v>
      </c>
      <c r="S28" s="1">
        <f t="shared" si="9"/>
        <v>48</v>
      </c>
      <c r="T28" s="1">
        <f t="shared" si="10"/>
        <v>1.5277777777777779</v>
      </c>
      <c r="U28" s="1">
        <f t="shared" si="11"/>
        <v>1.0857142857142859</v>
      </c>
      <c r="V28" s="1">
        <f t="shared" si="12"/>
        <v>2.613492063492064</v>
      </c>
      <c r="W28" s="1">
        <f t="shared" si="13"/>
        <v>125.44761904761907</v>
      </c>
    </row>
    <row r="29" spans="1:23" x14ac:dyDescent="0.2">
      <c r="A29" s="3" t="s">
        <v>16</v>
      </c>
      <c r="B29" s="3">
        <v>1.55</v>
      </c>
      <c r="C29" s="3">
        <v>5</v>
      </c>
      <c r="D29" s="3">
        <v>7</v>
      </c>
      <c r="E29" s="3">
        <v>1.39</v>
      </c>
      <c r="F29" s="3">
        <v>2</v>
      </c>
      <c r="G29" s="7">
        <v>0.56020000000000003</v>
      </c>
      <c r="H29" s="6">
        <f t="shared" si="0"/>
        <v>0.71942446043165476</v>
      </c>
      <c r="I29" s="6">
        <f t="shared" si="1"/>
        <v>54.228776978417265</v>
      </c>
      <c r="J29" s="1">
        <f t="shared" si="2"/>
        <v>47.714491264131553</v>
      </c>
      <c r="K29" s="1">
        <f t="shared" si="14"/>
        <v>39.897348406988698</v>
      </c>
      <c r="M29" s="1">
        <f t="shared" si="3"/>
        <v>2.9289999999999998</v>
      </c>
      <c r="N29" s="2">
        <f t="shared" si="4"/>
        <v>16.002949852507378</v>
      </c>
      <c r="O29" s="2">
        <f t="shared" si="5"/>
        <v>5.5352498898932483</v>
      </c>
      <c r="P29" s="2">
        <f t="shared" si="6"/>
        <v>4.4934447179098829</v>
      </c>
      <c r="Q29" s="1">
        <f t="shared" si="7"/>
        <v>54.25</v>
      </c>
      <c r="R29" s="1">
        <f t="shared" si="8"/>
        <v>1.0326267281105991E-2</v>
      </c>
      <c r="S29" s="1">
        <f t="shared" si="9"/>
        <v>35</v>
      </c>
      <c r="T29" s="1">
        <f t="shared" si="10"/>
        <v>1.1151079136690649</v>
      </c>
      <c r="U29" s="1">
        <f t="shared" si="11"/>
        <v>2.1714285714285717</v>
      </c>
      <c r="V29" s="1">
        <f t="shared" si="12"/>
        <v>3.2865364850976366</v>
      </c>
      <c r="W29" s="1">
        <f t="shared" si="13"/>
        <v>115.02877697841728</v>
      </c>
    </row>
    <row r="30" spans="1:23" x14ac:dyDescent="0.2">
      <c r="A30" s="3" t="s">
        <v>17</v>
      </c>
      <c r="B30" s="3">
        <v>1.83</v>
      </c>
      <c r="C30" s="3">
        <v>6</v>
      </c>
      <c r="D30" s="3">
        <v>8</v>
      </c>
      <c r="E30" s="3">
        <v>1.32</v>
      </c>
      <c r="F30" s="3">
        <v>2</v>
      </c>
      <c r="G30" s="7">
        <v>2.3542000000000001</v>
      </c>
      <c r="H30" s="6">
        <f t="shared" si="0"/>
        <v>0.75757575757575757</v>
      </c>
      <c r="I30" s="6">
        <f t="shared" si="1"/>
        <v>83.916883116883128</v>
      </c>
      <c r="J30" s="1">
        <f t="shared" si="2"/>
        <v>75.23116883116883</v>
      </c>
      <c r="K30" s="1">
        <f t="shared" si="14"/>
        <v>67.414025974025975</v>
      </c>
      <c r="M30" s="1">
        <f t="shared" si="3"/>
        <v>3.5639999999999969</v>
      </c>
      <c r="N30" s="2">
        <f t="shared" si="4"/>
        <v>26.457831325301203</v>
      </c>
      <c r="O30" s="2">
        <f t="shared" si="5"/>
        <v>8.7211398362452446</v>
      </c>
      <c r="P30" s="2">
        <f t="shared" si="6"/>
        <v>7.6614832535885151</v>
      </c>
      <c r="Q30" s="1">
        <f t="shared" si="7"/>
        <v>87.84</v>
      </c>
      <c r="R30" s="1">
        <f t="shared" si="8"/>
        <v>2.6801001821493625E-2</v>
      </c>
      <c r="S30" s="1">
        <f t="shared" si="9"/>
        <v>48</v>
      </c>
      <c r="T30" s="1">
        <f t="shared" si="10"/>
        <v>1.3863636363636362</v>
      </c>
      <c r="U30" s="1">
        <f t="shared" si="11"/>
        <v>2.1714285714285717</v>
      </c>
      <c r="V30" s="1">
        <f t="shared" si="12"/>
        <v>3.557792207792208</v>
      </c>
      <c r="W30" s="1">
        <f t="shared" si="13"/>
        <v>170.77402597402599</v>
      </c>
    </row>
    <row r="31" spans="1:23" x14ac:dyDescent="0.2">
      <c r="A31" s="3" t="s">
        <v>18</v>
      </c>
      <c r="B31" s="3">
        <v>1.91</v>
      </c>
      <c r="C31" s="3">
        <v>8</v>
      </c>
      <c r="D31" s="3">
        <v>10</v>
      </c>
      <c r="E31" s="3">
        <v>1.24</v>
      </c>
      <c r="F31" s="3">
        <v>2</v>
      </c>
      <c r="G31" s="7">
        <v>9.3963000000000001</v>
      </c>
      <c r="H31" s="6">
        <f t="shared" si="0"/>
        <v>0.80645161290322587</v>
      </c>
      <c r="I31" s="6">
        <f t="shared" si="1"/>
        <v>144.94009216589862</v>
      </c>
      <c r="J31" s="1">
        <f t="shared" si="2"/>
        <v>131.91152073732718</v>
      </c>
      <c r="K31" s="1">
        <f t="shared" si="14"/>
        <v>124.09437788018433</v>
      </c>
      <c r="M31" s="1">
        <f t="shared" si="3"/>
        <v>5.7879999999999967</v>
      </c>
      <c r="N31" s="2">
        <f t="shared" si="4"/>
        <v>47.160493827160487</v>
      </c>
      <c r="O31" s="2">
        <f t="shared" si="5"/>
        <v>14.942250061963449</v>
      </c>
      <c r="P31" s="2">
        <f t="shared" si="6"/>
        <v>14.187181663837009</v>
      </c>
      <c r="Q31" s="1">
        <f t="shared" si="7"/>
        <v>152.79999999999998</v>
      </c>
      <c r="R31" s="1">
        <f t="shared" si="8"/>
        <v>6.1494109947643989E-2</v>
      </c>
      <c r="S31" s="1">
        <f t="shared" si="9"/>
        <v>80</v>
      </c>
      <c r="T31" s="1">
        <f t="shared" si="10"/>
        <v>1.5403225806451613</v>
      </c>
      <c r="U31" s="1">
        <f t="shared" si="11"/>
        <v>2.1714285714285717</v>
      </c>
      <c r="V31" s="1">
        <f t="shared" si="12"/>
        <v>3.7117511520737327</v>
      </c>
      <c r="W31" s="1">
        <f t="shared" si="13"/>
        <v>296.94009216589859</v>
      </c>
    </row>
    <row r="32" spans="1:23" x14ac:dyDescent="0.2">
      <c r="A32" s="3" t="s">
        <v>19</v>
      </c>
      <c r="B32" s="3">
        <v>1.9</v>
      </c>
      <c r="C32" s="3">
        <v>10</v>
      </c>
      <c r="D32" s="3">
        <v>11</v>
      </c>
      <c r="E32" s="3">
        <v>1.32</v>
      </c>
      <c r="F32" s="3">
        <v>2</v>
      </c>
      <c r="G32" s="7">
        <v>11.8933</v>
      </c>
      <c r="H32" s="6">
        <f t="shared" si="0"/>
        <v>0.75757575757575757</v>
      </c>
      <c r="I32" s="6">
        <f t="shared" si="1"/>
        <v>182.21904761904761</v>
      </c>
      <c r="J32" s="1">
        <f t="shared" si="2"/>
        <v>167.0190476190476</v>
      </c>
      <c r="K32" s="1">
        <f t="shared" si="14"/>
        <v>159.20190476190476</v>
      </c>
      <c r="M32" s="1">
        <f t="shared" si="3"/>
        <v>11.152000000000001</v>
      </c>
      <c r="N32" s="2">
        <f t="shared" si="4"/>
        <v>62.951807228915655</v>
      </c>
      <c r="O32" s="2">
        <f t="shared" si="5"/>
        <v>20.641754670999184</v>
      </c>
      <c r="P32" s="2">
        <f t="shared" si="6"/>
        <v>18.229166666666664</v>
      </c>
      <c r="Q32" s="1">
        <f t="shared" si="7"/>
        <v>209</v>
      </c>
      <c r="R32" s="1">
        <f t="shared" si="8"/>
        <v>5.6905741626794258E-2</v>
      </c>
      <c r="S32" s="1">
        <f t="shared" si="9"/>
        <v>110</v>
      </c>
      <c r="T32" s="1">
        <f t="shared" si="10"/>
        <v>1.4393939393939392</v>
      </c>
      <c r="U32" s="1">
        <f t="shared" si="11"/>
        <v>2.1714285714285717</v>
      </c>
      <c r="V32" s="1">
        <f t="shared" si="12"/>
        <v>3.6108225108225112</v>
      </c>
      <c r="W32" s="1">
        <f t="shared" si="13"/>
        <v>397.1904761904762</v>
      </c>
    </row>
    <row r="33" spans="1:23" x14ac:dyDescent="0.2">
      <c r="A33" s="3" t="s">
        <v>20</v>
      </c>
      <c r="B33" s="3">
        <v>1.65</v>
      </c>
      <c r="C33" s="3">
        <v>10</v>
      </c>
      <c r="D33" s="3">
        <v>12</v>
      </c>
      <c r="E33" s="3">
        <v>1.22</v>
      </c>
      <c r="F33" s="3">
        <v>2</v>
      </c>
      <c r="G33" s="7">
        <v>6.7915000000000001</v>
      </c>
      <c r="H33" s="6">
        <f t="shared" si="0"/>
        <v>0.81967213114754101</v>
      </c>
      <c r="I33" s="6">
        <f t="shared" si="1"/>
        <v>188.35222482435597</v>
      </c>
      <c r="J33" s="1">
        <f t="shared" si="2"/>
        <v>170.98079625292741</v>
      </c>
      <c r="K33" s="1">
        <f t="shared" si="14"/>
        <v>163.16365339578456</v>
      </c>
      <c r="M33" s="1">
        <f t="shared" si="3"/>
        <v>8.7419999999999991</v>
      </c>
      <c r="N33" s="2">
        <f t="shared" si="4"/>
        <v>61.490683229813669</v>
      </c>
      <c r="O33" s="2">
        <f t="shared" si="5"/>
        <v>19.724704290413641</v>
      </c>
      <c r="P33" s="2">
        <f t="shared" si="6"/>
        <v>18.685289042277823</v>
      </c>
      <c r="Q33" s="1">
        <f t="shared" si="7"/>
        <v>198</v>
      </c>
      <c r="R33" s="1">
        <f t="shared" si="8"/>
        <v>3.4300505050505053E-2</v>
      </c>
      <c r="S33" s="1">
        <f t="shared" si="9"/>
        <v>120</v>
      </c>
      <c r="T33" s="1">
        <f t="shared" si="10"/>
        <v>1.3524590163934427</v>
      </c>
      <c r="U33" s="1">
        <f t="shared" si="11"/>
        <v>2.1714285714285717</v>
      </c>
      <c r="V33" s="1">
        <f t="shared" si="12"/>
        <v>3.5238875878220144</v>
      </c>
      <c r="W33" s="1">
        <f t="shared" si="13"/>
        <v>422.86651053864171</v>
      </c>
    </row>
    <row r="34" spans="1:23" x14ac:dyDescent="0.2">
      <c r="A34" s="3" t="s">
        <v>21</v>
      </c>
      <c r="B34" s="3">
        <v>2.2000000000000002</v>
      </c>
      <c r="C34" s="3">
        <v>7</v>
      </c>
      <c r="D34" s="3">
        <v>8</v>
      </c>
      <c r="E34" s="3">
        <v>1.46</v>
      </c>
      <c r="F34" s="3">
        <v>2</v>
      </c>
      <c r="G34" s="7">
        <v>2.7412999999999998</v>
      </c>
      <c r="H34" s="6">
        <f t="shared" ref="H34:H62" si="15">1/E34</f>
        <v>0.68493150684931503</v>
      </c>
      <c r="I34" s="6">
        <f t="shared" ref="I34:I62" si="16">D34*(C34*B34/E34+3.04/0.7/F34)</f>
        <v>101.7549902152642</v>
      </c>
      <c r="J34" s="1">
        <f t="shared" ref="J34:J62" si="17">(D34*C34*B34/E34+F34*3.04/0.7)</f>
        <v>93.069275929549917</v>
      </c>
      <c r="K34" s="1">
        <f t="shared" si="14"/>
        <v>85.252133072407062</v>
      </c>
      <c r="M34" s="1">
        <f t="shared" ref="M34:M62" si="18">-1-1.6*B34+3.8*C34-2.5*D34+3.1*E34+0.3*F34</f>
        <v>7.2059999999999977</v>
      </c>
      <c r="N34" s="2">
        <f t="shared" ref="N34:N62" si="19">B34*C34*D34/(E34+F34)</f>
        <v>35.606936416184979</v>
      </c>
      <c r="O34" s="2">
        <f t="shared" ref="O34:O62" si="20">B34*C34*D34/(B34/E34+F34*3.04/0.7)</f>
        <v>12.087243683280855</v>
      </c>
      <c r="P34" s="2">
        <f t="shared" ref="P34:P62" si="21">B34*C34*D34/(F34*3.04/0.7)/E34</f>
        <v>9.71521268925739</v>
      </c>
      <c r="Q34" s="1">
        <f t="shared" ref="Q34:Q62" si="22">B34*C34*D34</f>
        <v>123.20000000000002</v>
      </c>
      <c r="R34" s="1">
        <f t="shared" ref="R34:R62" si="23">G34/Q34</f>
        <v>2.2250811688311684E-2</v>
      </c>
      <c r="S34" s="1">
        <f t="shared" ref="S34:S62" si="24">C34*D34</f>
        <v>56</v>
      </c>
      <c r="T34" s="1">
        <f t="shared" ref="T34:T62" si="25">B34/E34</f>
        <v>1.5068493150684934</v>
      </c>
      <c r="U34" s="1">
        <f t="shared" ref="U34:U62" si="26">3.04/0.7/F34</f>
        <v>2.1714285714285717</v>
      </c>
      <c r="V34" s="1">
        <f t="shared" ref="V34:V62" si="27">T34+U34</f>
        <v>3.6782778864970651</v>
      </c>
      <c r="W34" s="1">
        <f t="shared" ref="W34:W62" si="28">V34*S34</f>
        <v>205.98356164383566</v>
      </c>
    </row>
    <row r="35" spans="1:23" x14ac:dyDescent="0.2">
      <c r="A35" s="3" t="s">
        <v>22</v>
      </c>
      <c r="B35" s="3">
        <v>2.2799999999999998</v>
      </c>
      <c r="C35" s="3">
        <v>8</v>
      </c>
      <c r="D35" s="3">
        <v>9</v>
      </c>
      <c r="E35" s="3">
        <v>1.42</v>
      </c>
      <c r="F35" s="3">
        <v>2</v>
      </c>
      <c r="G35" s="7">
        <v>6.5404999999999998</v>
      </c>
      <c r="H35" s="6">
        <f t="shared" si="15"/>
        <v>0.70422535211267612</v>
      </c>
      <c r="I35" s="6">
        <f t="shared" si="16"/>
        <v>135.14849094567404</v>
      </c>
      <c r="J35" s="1">
        <f t="shared" si="17"/>
        <v>124.29134808853119</v>
      </c>
      <c r="K35" s="1">
        <f t="shared" si="14"/>
        <v>116.47420523138834</v>
      </c>
      <c r="M35" s="1">
        <f t="shared" si="18"/>
        <v>8.2539999999999996</v>
      </c>
      <c r="N35" s="2">
        <f t="shared" si="19"/>
        <v>48</v>
      </c>
      <c r="O35" s="2">
        <f t="shared" si="20"/>
        <v>15.951263001485881</v>
      </c>
      <c r="P35" s="2">
        <f t="shared" si="21"/>
        <v>13.309859154929578</v>
      </c>
      <c r="Q35" s="1">
        <f t="shared" si="22"/>
        <v>164.16</v>
      </c>
      <c r="R35" s="1">
        <f t="shared" si="23"/>
        <v>3.9842227095516568E-2</v>
      </c>
      <c r="S35" s="1">
        <f t="shared" si="24"/>
        <v>72</v>
      </c>
      <c r="T35" s="1">
        <f t="shared" si="25"/>
        <v>1.6056338028169013</v>
      </c>
      <c r="U35" s="1">
        <f t="shared" si="26"/>
        <v>2.1714285714285717</v>
      </c>
      <c r="V35" s="1">
        <f t="shared" si="27"/>
        <v>3.7770623742454728</v>
      </c>
      <c r="W35" s="1">
        <f t="shared" si="28"/>
        <v>271.94849094567405</v>
      </c>
    </row>
    <row r="36" spans="1:23" x14ac:dyDescent="0.2">
      <c r="A36" s="3" t="s">
        <v>23</v>
      </c>
      <c r="B36" s="3">
        <v>2.2000000000000002</v>
      </c>
      <c r="C36" s="3">
        <v>10</v>
      </c>
      <c r="D36" s="3">
        <v>10</v>
      </c>
      <c r="E36" s="3">
        <v>1.39</v>
      </c>
      <c r="F36" s="3">
        <v>2</v>
      </c>
      <c r="G36" s="7">
        <v>14.565200000000001</v>
      </c>
      <c r="H36" s="6">
        <f t="shared" si="15"/>
        <v>0.71942446043165476</v>
      </c>
      <c r="I36" s="6">
        <f t="shared" si="16"/>
        <v>179.98766700924975</v>
      </c>
      <c r="J36" s="1">
        <f t="shared" si="17"/>
        <v>166.95909558067834</v>
      </c>
      <c r="K36" s="1">
        <f t="shared" si="14"/>
        <v>159.1419527235355</v>
      </c>
      <c r="M36" s="1">
        <f t="shared" si="18"/>
        <v>13.388999999999998</v>
      </c>
      <c r="N36" s="2">
        <f t="shared" si="19"/>
        <v>64.896755162241888</v>
      </c>
      <c r="O36" s="2">
        <f t="shared" si="20"/>
        <v>21.424853871406835</v>
      </c>
      <c r="P36" s="2">
        <f t="shared" si="21"/>
        <v>18.222264293828093</v>
      </c>
      <c r="Q36" s="1">
        <f t="shared" si="22"/>
        <v>220</v>
      </c>
      <c r="R36" s="1">
        <f t="shared" si="23"/>
        <v>6.6205454545454553E-2</v>
      </c>
      <c r="S36" s="1">
        <f t="shared" si="24"/>
        <v>100</v>
      </c>
      <c r="T36" s="1">
        <f t="shared" si="25"/>
        <v>1.5827338129496404</v>
      </c>
      <c r="U36" s="1">
        <f t="shared" si="26"/>
        <v>2.1714285714285717</v>
      </c>
      <c r="V36" s="1">
        <f t="shared" si="27"/>
        <v>3.7541623843782119</v>
      </c>
      <c r="W36" s="1">
        <f t="shared" si="28"/>
        <v>375.41623843782122</v>
      </c>
    </row>
    <row r="37" spans="1:23" x14ac:dyDescent="0.2">
      <c r="A37" s="3" t="s">
        <v>24</v>
      </c>
      <c r="B37" s="3">
        <v>1.93</v>
      </c>
      <c r="C37" s="3">
        <v>10</v>
      </c>
      <c r="D37" s="3">
        <v>11</v>
      </c>
      <c r="E37" s="3">
        <v>1.45</v>
      </c>
      <c r="F37" s="3">
        <v>2</v>
      </c>
      <c r="G37" s="7">
        <v>11.9475</v>
      </c>
      <c r="H37" s="6">
        <f t="shared" si="15"/>
        <v>0.68965517241379315</v>
      </c>
      <c r="I37" s="6">
        <f t="shared" si="16"/>
        <v>170.29950738916259</v>
      </c>
      <c r="J37" s="1">
        <f t="shared" si="17"/>
        <v>155.09950738916254</v>
      </c>
      <c r="K37" s="1">
        <f t="shared" si="14"/>
        <v>147.2823645320197</v>
      </c>
      <c r="M37" s="1">
        <f t="shared" si="18"/>
        <v>11.507</v>
      </c>
      <c r="N37" s="2">
        <f t="shared" si="19"/>
        <v>61.536231884057969</v>
      </c>
      <c r="O37" s="2">
        <f t="shared" si="20"/>
        <v>21.194501819612469</v>
      </c>
      <c r="P37" s="2">
        <f t="shared" si="21"/>
        <v>16.85685117967332</v>
      </c>
      <c r="Q37" s="1">
        <f t="shared" si="22"/>
        <v>212.3</v>
      </c>
      <c r="R37" s="1">
        <f t="shared" si="23"/>
        <v>5.6276495525200185E-2</v>
      </c>
      <c r="S37" s="1">
        <f t="shared" si="24"/>
        <v>110</v>
      </c>
      <c r="T37" s="1">
        <f t="shared" si="25"/>
        <v>1.3310344827586207</v>
      </c>
      <c r="U37" s="1">
        <f t="shared" si="26"/>
        <v>2.1714285714285717</v>
      </c>
      <c r="V37" s="1">
        <f t="shared" si="27"/>
        <v>3.5024630541871922</v>
      </c>
      <c r="W37" s="1">
        <f t="shared" si="28"/>
        <v>385.27093596059115</v>
      </c>
    </row>
    <row r="38" spans="1:23" x14ac:dyDescent="0.2">
      <c r="A38" s="3" t="s">
        <v>25</v>
      </c>
      <c r="B38" s="3">
        <v>1.69</v>
      </c>
      <c r="C38" s="3">
        <v>10</v>
      </c>
      <c r="D38" s="3">
        <v>12</v>
      </c>
      <c r="E38" s="3">
        <v>1.44</v>
      </c>
      <c r="F38" s="3">
        <v>2</v>
      </c>
      <c r="G38" s="7">
        <v>6.7091000000000003</v>
      </c>
      <c r="H38" s="6">
        <f t="shared" si="15"/>
        <v>0.69444444444444442</v>
      </c>
      <c r="I38" s="6">
        <f t="shared" si="16"/>
        <v>166.89047619047619</v>
      </c>
      <c r="J38" s="1">
        <f t="shared" si="17"/>
        <v>149.5190476190476</v>
      </c>
      <c r="K38" s="1">
        <f t="shared" si="14"/>
        <v>141.70190476190476</v>
      </c>
      <c r="M38" s="1">
        <f t="shared" si="18"/>
        <v>9.3599999999999977</v>
      </c>
      <c r="N38" s="2">
        <f t="shared" si="19"/>
        <v>58.95348837209302</v>
      </c>
      <c r="O38" s="2">
        <f t="shared" si="20"/>
        <v>20.56935863637278</v>
      </c>
      <c r="P38" s="2">
        <f t="shared" si="21"/>
        <v>16.214364035087716</v>
      </c>
      <c r="Q38" s="1">
        <f t="shared" si="22"/>
        <v>202.79999999999998</v>
      </c>
      <c r="R38" s="1">
        <f t="shared" si="23"/>
        <v>3.308234714003945E-2</v>
      </c>
      <c r="S38" s="1">
        <f t="shared" si="24"/>
        <v>120</v>
      </c>
      <c r="T38" s="1">
        <f t="shared" si="25"/>
        <v>1.1736111111111112</v>
      </c>
      <c r="U38" s="1">
        <f t="shared" si="26"/>
        <v>2.1714285714285717</v>
      </c>
      <c r="V38" s="1">
        <f t="shared" si="27"/>
        <v>3.3450396825396829</v>
      </c>
      <c r="W38" s="1">
        <f t="shared" si="28"/>
        <v>401.40476190476193</v>
      </c>
    </row>
    <row r="39" spans="1:23" x14ac:dyDescent="0.2">
      <c r="A39" s="3" t="s">
        <v>26</v>
      </c>
      <c r="B39" s="3">
        <v>2.2000000000000002</v>
      </c>
      <c r="C39" s="3">
        <v>6</v>
      </c>
      <c r="D39" s="3">
        <v>8</v>
      </c>
      <c r="E39" s="3">
        <v>1.44</v>
      </c>
      <c r="F39" s="3">
        <v>2</v>
      </c>
      <c r="G39" s="7">
        <v>0.53649999999999998</v>
      </c>
      <c r="H39" s="6">
        <f t="shared" si="15"/>
        <v>0.69444444444444442</v>
      </c>
      <c r="I39" s="6">
        <f t="shared" si="16"/>
        <v>90.704761904761909</v>
      </c>
      <c r="J39" s="1">
        <f t="shared" si="17"/>
        <v>82.019047619047626</v>
      </c>
      <c r="K39" s="1">
        <f t="shared" si="14"/>
        <v>74.201904761904771</v>
      </c>
      <c r="M39" s="1">
        <f t="shared" si="18"/>
        <v>3.3439999999999972</v>
      </c>
      <c r="N39" s="2">
        <f t="shared" si="19"/>
        <v>30.697674418604652</v>
      </c>
      <c r="O39" s="2">
        <f t="shared" si="20"/>
        <v>10.33926490014764</v>
      </c>
      <c r="P39" s="2">
        <f t="shared" si="21"/>
        <v>8.442982456140351</v>
      </c>
      <c r="Q39" s="1">
        <f t="shared" si="22"/>
        <v>105.60000000000001</v>
      </c>
      <c r="R39" s="1">
        <f t="shared" si="23"/>
        <v>5.080492424242424E-3</v>
      </c>
      <c r="S39" s="1">
        <f t="shared" si="24"/>
        <v>48</v>
      </c>
      <c r="T39" s="1">
        <f t="shared" si="25"/>
        <v>1.5277777777777779</v>
      </c>
      <c r="U39" s="1">
        <f t="shared" si="26"/>
        <v>2.1714285714285717</v>
      </c>
      <c r="V39" s="1">
        <f t="shared" si="27"/>
        <v>3.6992063492063494</v>
      </c>
      <c r="W39" s="1">
        <f t="shared" si="28"/>
        <v>177.56190476190477</v>
      </c>
    </row>
    <row r="40" spans="1:23" x14ac:dyDescent="0.2">
      <c r="A40" s="3" t="s">
        <v>27</v>
      </c>
      <c r="B40" s="3">
        <v>2.2799999999999998</v>
      </c>
      <c r="C40" s="3">
        <v>9</v>
      </c>
      <c r="D40" s="3">
        <v>10</v>
      </c>
      <c r="E40" s="3">
        <v>1.36</v>
      </c>
      <c r="F40" s="3">
        <v>2</v>
      </c>
      <c r="G40" s="7">
        <v>10.4559</v>
      </c>
      <c r="H40" s="6">
        <f t="shared" si="15"/>
        <v>0.73529411764705876</v>
      </c>
      <c r="I40" s="6">
        <f t="shared" si="16"/>
        <v>172.59663865546216</v>
      </c>
      <c r="J40" s="1">
        <f t="shared" si="17"/>
        <v>159.56806722689075</v>
      </c>
      <c r="K40" s="1">
        <f t="shared" si="14"/>
        <v>151.75092436974791</v>
      </c>
      <c r="M40" s="1">
        <f t="shared" si="18"/>
        <v>9.3679999999999968</v>
      </c>
      <c r="N40" s="2">
        <f t="shared" si="19"/>
        <v>61.071428571428562</v>
      </c>
      <c r="O40" s="2">
        <f t="shared" si="20"/>
        <v>19.802773497688751</v>
      </c>
      <c r="P40" s="2">
        <f t="shared" si="21"/>
        <v>17.371323529411761</v>
      </c>
      <c r="Q40" s="1">
        <f t="shared" si="22"/>
        <v>205.2</v>
      </c>
      <c r="R40" s="1">
        <f t="shared" si="23"/>
        <v>5.09546783625731E-2</v>
      </c>
      <c r="S40" s="1">
        <f t="shared" si="24"/>
        <v>90</v>
      </c>
      <c r="T40" s="1">
        <f t="shared" si="25"/>
        <v>1.6764705882352939</v>
      </c>
      <c r="U40" s="1">
        <f t="shared" si="26"/>
        <v>2.1714285714285717</v>
      </c>
      <c r="V40" s="1">
        <f t="shared" si="27"/>
        <v>3.8478991596638656</v>
      </c>
      <c r="W40" s="1">
        <f t="shared" si="28"/>
        <v>346.31092436974791</v>
      </c>
    </row>
    <row r="41" spans="1:23" x14ac:dyDescent="0.2">
      <c r="A41" s="3" t="s">
        <v>28</v>
      </c>
      <c r="B41" s="3">
        <v>2.54</v>
      </c>
      <c r="C41" s="3">
        <v>10</v>
      </c>
      <c r="D41" s="3">
        <v>11</v>
      </c>
      <c r="E41" s="3">
        <v>1.36</v>
      </c>
      <c r="F41" s="3">
        <v>2</v>
      </c>
      <c r="G41" s="7">
        <v>11.101699999999999</v>
      </c>
      <c r="H41" s="6">
        <f t="shared" si="15"/>
        <v>0.73529411764705876</v>
      </c>
      <c r="I41" s="6">
        <f t="shared" si="16"/>
        <v>229.3268907563025</v>
      </c>
      <c r="J41" s="1">
        <f t="shared" si="17"/>
        <v>214.12689075630249</v>
      </c>
      <c r="K41" s="1">
        <f t="shared" si="14"/>
        <v>206.30974789915965</v>
      </c>
      <c r="M41" s="1">
        <f t="shared" si="18"/>
        <v>10.252000000000001</v>
      </c>
      <c r="N41" s="2">
        <f t="shared" si="19"/>
        <v>83.154761904761884</v>
      </c>
      <c r="O41" s="2">
        <f t="shared" si="20"/>
        <v>26.474977107138589</v>
      </c>
      <c r="P41" s="2">
        <f t="shared" si="21"/>
        <v>23.652767027863771</v>
      </c>
      <c r="Q41" s="1">
        <f t="shared" si="22"/>
        <v>279.39999999999998</v>
      </c>
      <c r="R41" s="1">
        <f t="shared" si="23"/>
        <v>3.9734073013600574E-2</v>
      </c>
      <c r="S41" s="1">
        <f t="shared" si="24"/>
        <v>110</v>
      </c>
      <c r="T41" s="1">
        <f t="shared" si="25"/>
        <v>1.8676470588235292</v>
      </c>
      <c r="U41" s="1">
        <f t="shared" si="26"/>
        <v>2.1714285714285717</v>
      </c>
      <c r="V41" s="1">
        <f t="shared" si="27"/>
        <v>4.0390756302521007</v>
      </c>
      <c r="W41" s="1">
        <f t="shared" si="28"/>
        <v>444.29831932773106</v>
      </c>
    </row>
    <row r="42" spans="1:23" x14ac:dyDescent="0.2">
      <c r="A42" s="3" t="s">
        <v>29</v>
      </c>
      <c r="B42" s="3">
        <v>1.36</v>
      </c>
      <c r="C42" s="3">
        <v>1</v>
      </c>
      <c r="D42" s="3">
        <v>3</v>
      </c>
      <c r="E42" s="3">
        <v>1.7</v>
      </c>
      <c r="F42" s="3">
        <v>3</v>
      </c>
      <c r="G42" s="7">
        <v>0.53120000000000001</v>
      </c>
      <c r="H42" s="6">
        <f t="shared" si="15"/>
        <v>0.58823529411764708</v>
      </c>
      <c r="I42" s="6">
        <f t="shared" si="16"/>
        <v>6.7428571428571429</v>
      </c>
      <c r="J42" s="1">
        <f t="shared" si="17"/>
        <v>15.428571428571431</v>
      </c>
      <c r="K42" s="1">
        <f t="shared" si="14"/>
        <v>3.7028571428571428</v>
      </c>
      <c r="M42" s="1">
        <f t="shared" si="18"/>
        <v>-0.70600000000000085</v>
      </c>
      <c r="N42" s="2">
        <f t="shared" si="19"/>
        <v>0.86808510638297876</v>
      </c>
      <c r="O42" s="2">
        <f t="shared" si="20"/>
        <v>0.29504132231404956</v>
      </c>
      <c r="P42" s="2">
        <f t="shared" si="21"/>
        <v>0.18421052631578946</v>
      </c>
      <c r="Q42" s="1">
        <f t="shared" si="22"/>
        <v>4.08</v>
      </c>
      <c r="R42" s="1">
        <f t="shared" si="23"/>
        <v>0.13019607843137254</v>
      </c>
      <c r="S42" s="1">
        <f t="shared" si="24"/>
        <v>3</v>
      </c>
      <c r="T42" s="1">
        <f t="shared" si="25"/>
        <v>0.8</v>
      </c>
      <c r="U42" s="1">
        <f t="shared" si="26"/>
        <v>1.4476190476190478</v>
      </c>
      <c r="V42" s="1">
        <f t="shared" si="27"/>
        <v>2.2476190476190476</v>
      </c>
      <c r="W42" s="1">
        <f t="shared" si="28"/>
        <v>6.7428571428571429</v>
      </c>
    </row>
    <row r="43" spans="1:23" x14ac:dyDescent="0.2">
      <c r="A43" s="3" t="s">
        <v>38</v>
      </c>
      <c r="B43" s="3">
        <v>1.54</v>
      </c>
      <c r="C43" s="3">
        <v>2</v>
      </c>
      <c r="D43" s="3">
        <v>4</v>
      </c>
      <c r="E43" s="3">
        <v>1.6</v>
      </c>
      <c r="F43" s="3">
        <v>3</v>
      </c>
      <c r="G43" s="7">
        <v>1.1425000000000001</v>
      </c>
      <c r="H43" s="6">
        <f t="shared" si="15"/>
        <v>0.625</v>
      </c>
      <c r="I43" s="6">
        <f t="shared" si="16"/>
        <v>13.490476190476191</v>
      </c>
      <c r="J43" s="1">
        <f t="shared" si="17"/>
        <v>20.728571428571431</v>
      </c>
      <c r="K43" s="1">
        <f t="shared" si="14"/>
        <v>9.0028571428571436</v>
      </c>
      <c r="M43" s="1">
        <f t="shared" si="18"/>
        <v>-4.0000000000000036E-3</v>
      </c>
      <c r="N43" s="2">
        <f t="shared" si="19"/>
        <v>2.6782608695652175</v>
      </c>
      <c r="O43" s="2">
        <f t="shared" si="20"/>
        <v>0.88056158264199091</v>
      </c>
      <c r="P43" s="2">
        <f t="shared" si="21"/>
        <v>0.59100877192982448</v>
      </c>
      <c r="Q43" s="1">
        <f t="shared" si="22"/>
        <v>12.32</v>
      </c>
      <c r="R43" s="1">
        <f t="shared" si="23"/>
        <v>9.2735389610389615E-2</v>
      </c>
      <c r="S43" s="1">
        <f t="shared" si="24"/>
        <v>8</v>
      </c>
      <c r="T43" s="1">
        <f t="shared" si="25"/>
        <v>0.96250000000000002</v>
      </c>
      <c r="U43" s="1">
        <f t="shared" si="26"/>
        <v>1.4476190476190478</v>
      </c>
      <c r="V43" s="1">
        <f t="shared" si="27"/>
        <v>2.4101190476190477</v>
      </c>
      <c r="W43" s="1">
        <f t="shared" si="28"/>
        <v>19.280952380952382</v>
      </c>
    </row>
    <row r="44" spans="1:23" x14ac:dyDescent="0.2">
      <c r="A44" s="3" t="s">
        <v>39</v>
      </c>
      <c r="B44" s="3">
        <v>1.66</v>
      </c>
      <c r="C44" s="3">
        <v>5</v>
      </c>
      <c r="D44" s="3">
        <v>6</v>
      </c>
      <c r="E44" s="3">
        <v>1.39</v>
      </c>
      <c r="F44" s="3">
        <v>3</v>
      </c>
      <c r="G44" s="7">
        <v>0.98509999999999998</v>
      </c>
      <c r="H44" s="6">
        <f t="shared" si="15"/>
        <v>0.71942446043165476</v>
      </c>
      <c r="I44" s="6">
        <f t="shared" si="16"/>
        <v>44.513052415210687</v>
      </c>
      <c r="J44" s="1">
        <f t="shared" si="17"/>
        <v>48.855909558067836</v>
      </c>
      <c r="K44" s="1">
        <f t="shared" si="14"/>
        <v>37.130195272353546</v>
      </c>
      <c r="M44" s="1">
        <f t="shared" si="18"/>
        <v>5.552999999999999</v>
      </c>
      <c r="N44" s="2">
        <f t="shared" si="19"/>
        <v>11.343963553530752</v>
      </c>
      <c r="O44" s="2">
        <f t="shared" si="20"/>
        <v>3.5014163077723497</v>
      </c>
      <c r="P44" s="2">
        <f t="shared" si="21"/>
        <v>2.7499053388867849</v>
      </c>
      <c r="Q44" s="1">
        <f t="shared" si="22"/>
        <v>49.8</v>
      </c>
      <c r="R44" s="1">
        <f t="shared" si="23"/>
        <v>1.9781124497991968E-2</v>
      </c>
      <c r="S44" s="1">
        <f t="shared" si="24"/>
        <v>30</v>
      </c>
      <c r="T44" s="1">
        <f t="shared" si="25"/>
        <v>1.1942446043165469</v>
      </c>
      <c r="U44" s="1">
        <f t="shared" si="26"/>
        <v>1.4476190476190478</v>
      </c>
      <c r="V44" s="1">
        <f t="shared" si="27"/>
        <v>2.6418636519355947</v>
      </c>
      <c r="W44" s="1">
        <f t="shared" si="28"/>
        <v>79.255909558067842</v>
      </c>
    </row>
    <row r="45" spans="1:23" x14ac:dyDescent="0.2">
      <c r="A45" s="3" t="s">
        <v>40</v>
      </c>
      <c r="B45" s="3">
        <v>1.55</v>
      </c>
      <c r="C45" s="3">
        <v>5</v>
      </c>
      <c r="D45" s="3">
        <v>7</v>
      </c>
      <c r="E45" s="3">
        <v>1.39</v>
      </c>
      <c r="F45" s="3">
        <v>3</v>
      </c>
      <c r="G45" s="7">
        <v>1.0767</v>
      </c>
      <c r="H45" s="6">
        <f t="shared" si="15"/>
        <v>0.71942446043165476</v>
      </c>
      <c r="I45" s="6">
        <f t="shared" si="16"/>
        <v>49.162110311750602</v>
      </c>
      <c r="J45" s="1">
        <f t="shared" si="17"/>
        <v>52.057348406988702</v>
      </c>
      <c r="K45" s="1">
        <f t="shared" si="14"/>
        <v>40.331634121274412</v>
      </c>
      <c r="M45" s="1">
        <f t="shared" si="18"/>
        <v>3.2289999999999996</v>
      </c>
      <c r="N45" s="2">
        <f t="shared" si="19"/>
        <v>12.357630979498863</v>
      </c>
      <c r="O45" s="2">
        <f t="shared" si="20"/>
        <v>3.8356355999941862</v>
      </c>
      <c r="P45" s="2">
        <f t="shared" si="21"/>
        <v>2.9956298119399216</v>
      </c>
      <c r="Q45" s="1">
        <f t="shared" si="22"/>
        <v>54.25</v>
      </c>
      <c r="R45" s="1">
        <f t="shared" si="23"/>
        <v>1.984700460829493E-2</v>
      </c>
      <c r="S45" s="1">
        <f t="shared" si="24"/>
        <v>35</v>
      </c>
      <c r="T45" s="1">
        <f t="shared" si="25"/>
        <v>1.1151079136690649</v>
      </c>
      <c r="U45" s="1">
        <f t="shared" si="26"/>
        <v>1.4476190476190478</v>
      </c>
      <c r="V45" s="1">
        <f t="shared" si="27"/>
        <v>2.5627269612881127</v>
      </c>
      <c r="W45" s="1">
        <f t="shared" si="28"/>
        <v>89.695443645083941</v>
      </c>
    </row>
    <row r="46" spans="1:23" x14ac:dyDescent="0.2">
      <c r="A46" s="3" t="s">
        <v>41</v>
      </c>
      <c r="B46" s="3">
        <v>1.83</v>
      </c>
      <c r="C46" s="3">
        <v>6</v>
      </c>
      <c r="D46" s="3">
        <v>8</v>
      </c>
      <c r="E46" s="3">
        <v>1.32</v>
      </c>
      <c r="F46" s="3">
        <v>3</v>
      </c>
      <c r="G46" s="7">
        <v>2.8755999999999999</v>
      </c>
      <c r="H46" s="6">
        <f t="shared" si="15"/>
        <v>0.75757575757575757</v>
      </c>
      <c r="I46" s="6">
        <f t="shared" si="16"/>
        <v>78.126406926406929</v>
      </c>
      <c r="J46" s="1">
        <f t="shared" si="17"/>
        <v>79.574025974025972</v>
      </c>
      <c r="K46" s="1">
        <f t="shared" si="14"/>
        <v>67.848311688311696</v>
      </c>
      <c r="M46" s="1">
        <f t="shared" si="18"/>
        <v>3.8639999999999968</v>
      </c>
      <c r="N46" s="2">
        <f t="shared" si="19"/>
        <v>20.333333333333332</v>
      </c>
      <c r="O46" s="2">
        <f t="shared" si="20"/>
        <v>6.0936798954907871</v>
      </c>
      <c r="P46" s="2">
        <f t="shared" si="21"/>
        <v>5.107655502392344</v>
      </c>
      <c r="Q46" s="1">
        <f t="shared" si="22"/>
        <v>87.84</v>
      </c>
      <c r="R46" s="1">
        <f t="shared" si="23"/>
        <v>3.2736794171220399E-2</v>
      </c>
      <c r="S46" s="1">
        <f t="shared" si="24"/>
        <v>48</v>
      </c>
      <c r="T46" s="1">
        <f t="shared" si="25"/>
        <v>1.3863636363636362</v>
      </c>
      <c r="U46" s="1">
        <f t="shared" si="26"/>
        <v>1.4476190476190478</v>
      </c>
      <c r="V46" s="1">
        <f t="shared" si="27"/>
        <v>2.833982683982684</v>
      </c>
      <c r="W46" s="1">
        <f t="shared" si="28"/>
        <v>136.03116883116883</v>
      </c>
    </row>
    <row r="47" spans="1:23" x14ac:dyDescent="0.2">
      <c r="A47" s="3" t="s">
        <v>42</v>
      </c>
      <c r="B47" s="3">
        <v>1.88</v>
      </c>
      <c r="C47" s="3">
        <v>7</v>
      </c>
      <c r="D47" s="3">
        <v>9</v>
      </c>
      <c r="E47" s="3">
        <v>1.26</v>
      </c>
      <c r="F47" s="3">
        <v>3</v>
      </c>
      <c r="G47" s="7">
        <v>5.8710000000000004</v>
      </c>
      <c r="H47" s="6">
        <f t="shared" si="15"/>
        <v>0.79365079365079361</v>
      </c>
      <c r="I47" s="6">
        <f t="shared" si="16"/>
        <v>107.02857142857144</v>
      </c>
      <c r="J47" s="1">
        <f t="shared" si="17"/>
        <v>107.02857142857142</v>
      </c>
      <c r="K47" s="1">
        <f t="shared" si="14"/>
        <v>95.30285714285715</v>
      </c>
      <c r="M47" s="1">
        <f t="shared" si="18"/>
        <v>4.8979999999999988</v>
      </c>
      <c r="N47" s="2">
        <f t="shared" si="19"/>
        <v>27.802816901408452</v>
      </c>
      <c r="O47" s="2">
        <f t="shared" si="20"/>
        <v>8.1566681241801469</v>
      </c>
      <c r="P47" s="2">
        <f t="shared" si="21"/>
        <v>7.2149122807017534</v>
      </c>
      <c r="Q47" s="1">
        <f t="shared" si="22"/>
        <v>118.44</v>
      </c>
      <c r="R47" s="1">
        <f t="shared" si="23"/>
        <v>4.9569402228976704E-2</v>
      </c>
      <c r="S47" s="1">
        <f t="shared" si="24"/>
        <v>63</v>
      </c>
      <c r="T47" s="1">
        <f t="shared" si="25"/>
        <v>1.4920634920634919</v>
      </c>
      <c r="U47" s="1">
        <f t="shared" si="26"/>
        <v>1.4476190476190478</v>
      </c>
      <c r="V47" s="1">
        <f t="shared" si="27"/>
        <v>2.9396825396825399</v>
      </c>
      <c r="W47" s="1">
        <f t="shared" si="28"/>
        <v>185.20000000000002</v>
      </c>
    </row>
    <row r="48" spans="1:23" x14ac:dyDescent="0.2">
      <c r="A48" s="3" t="s">
        <v>43</v>
      </c>
      <c r="B48" s="3">
        <v>1.22</v>
      </c>
      <c r="C48" s="3">
        <v>1</v>
      </c>
      <c r="D48" s="3">
        <v>3</v>
      </c>
      <c r="E48" s="3">
        <v>1.9</v>
      </c>
      <c r="F48" s="3">
        <v>3</v>
      </c>
      <c r="G48" s="7">
        <v>0.1404</v>
      </c>
      <c r="H48" s="6">
        <f t="shared" si="15"/>
        <v>0.52631578947368418</v>
      </c>
      <c r="I48" s="6">
        <f t="shared" si="16"/>
        <v>6.269172932330827</v>
      </c>
      <c r="J48" s="1">
        <f t="shared" si="17"/>
        <v>14.954887218045116</v>
      </c>
      <c r="K48" s="1">
        <f t="shared" si="14"/>
        <v>3.2291729323308278</v>
      </c>
      <c r="M48" s="1">
        <f t="shared" si="18"/>
        <v>0.13799999999999946</v>
      </c>
      <c r="N48" s="2">
        <f t="shared" si="19"/>
        <v>0.74693877551020404</v>
      </c>
      <c r="O48" s="2">
        <f t="shared" si="20"/>
        <v>0.2677263227367726</v>
      </c>
      <c r="P48" s="2">
        <f t="shared" si="21"/>
        <v>0.14785318559556784</v>
      </c>
      <c r="Q48" s="1">
        <f t="shared" si="22"/>
        <v>3.66</v>
      </c>
      <c r="R48" s="1">
        <f t="shared" si="23"/>
        <v>3.8360655737704918E-2</v>
      </c>
      <c r="S48" s="1">
        <f t="shared" si="24"/>
        <v>3</v>
      </c>
      <c r="T48" s="1">
        <f t="shared" si="25"/>
        <v>0.64210526315789473</v>
      </c>
      <c r="U48" s="1">
        <f t="shared" si="26"/>
        <v>1.4476190476190478</v>
      </c>
      <c r="V48" s="1">
        <f t="shared" si="27"/>
        <v>2.0897243107769423</v>
      </c>
      <c r="W48" s="1">
        <f t="shared" si="28"/>
        <v>6.269172932330827</v>
      </c>
    </row>
    <row r="49" spans="1:23" x14ac:dyDescent="0.2">
      <c r="A49" s="3" t="s">
        <v>44</v>
      </c>
      <c r="B49" s="3">
        <v>2.2000000000000002</v>
      </c>
      <c r="C49" s="3">
        <v>10</v>
      </c>
      <c r="D49" s="3">
        <v>10</v>
      </c>
      <c r="E49" s="3">
        <v>1.39</v>
      </c>
      <c r="F49" s="3">
        <v>3</v>
      </c>
      <c r="G49" s="7">
        <v>15.3835</v>
      </c>
      <c r="H49" s="6">
        <f t="shared" si="15"/>
        <v>0.71942446043165476</v>
      </c>
      <c r="I49" s="6">
        <f t="shared" si="16"/>
        <v>172.74957177115454</v>
      </c>
      <c r="J49" s="1">
        <f t="shared" si="17"/>
        <v>171.30195272353549</v>
      </c>
      <c r="K49" s="1">
        <f t="shared" si="14"/>
        <v>159.57623843782119</v>
      </c>
      <c r="M49" s="1">
        <f t="shared" si="18"/>
        <v>13.688999999999998</v>
      </c>
      <c r="N49" s="2">
        <f t="shared" si="19"/>
        <v>50.113895216400913</v>
      </c>
      <c r="O49" s="2">
        <f t="shared" si="20"/>
        <v>15.056834168026558</v>
      </c>
      <c r="P49" s="2">
        <f t="shared" si="21"/>
        <v>12.148176195885396</v>
      </c>
      <c r="Q49" s="1">
        <f t="shared" si="22"/>
        <v>220</v>
      </c>
      <c r="R49" s="1">
        <f t="shared" si="23"/>
        <v>6.9925000000000001E-2</v>
      </c>
      <c r="S49" s="1">
        <f t="shared" si="24"/>
        <v>100</v>
      </c>
      <c r="T49" s="1">
        <f t="shared" si="25"/>
        <v>1.5827338129496404</v>
      </c>
      <c r="U49" s="1">
        <f t="shared" si="26"/>
        <v>1.4476190476190478</v>
      </c>
      <c r="V49" s="1">
        <f t="shared" si="27"/>
        <v>3.030352860568688</v>
      </c>
      <c r="W49" s="1">
        <f t="shared" si="28"/>
        <v>303.03528605686881</v>
      </c>
    </row>
    <row r="50" spans="1:23" x14ac:dyDescent="0.2">
      <c r="A50" s="3" t="s">
        <v>45</v>
      </c>
      <c r="B50" s="3">
        <v>1.3</v>
      </c>
      <c r="C50" s="3">
        <v>2</v>
      </c>
      <c r="D50" s="3">
        <v>4</v>
      </c>
      <c r="E50" s="3">
        <v>1.75</v>
      </c>
      <c r="F50" s="3">
        <v>3</v>
      </c>
      <c r="G50" s="7">
        <v>0.29630000000000001</v>
      </c>
      <c r="H50" s="6">
        <f t="shared" si="15"/>
        <v>0.5714285714285714</v>
      </c>
      <c r="I50" s="6">
        <f t="shared" si="16"/>
        <v>11.733333333333334</v>
      </c>
      <c r="J50" s="1">
        <f t="shared" si="17"/>
        <v>18.971428571428575</v>
      </c>
      <c r="K50" s="1">
        <f t="shared" si="14"/>
        <v>7.2457142857142864</v>
      </c>
      <c r="M50" s="1">
        <f t="shared" si="18"/>
        <v>0.84499999999999931</v>
      </c>
      <c r="N50" s="2">
        <f t="shared" si="19"/>
        <v>2.1894736842105265</v>
      </c>
      <c r="O50" s="2">
        <f t="shared" si="20"/>
        <v>0.75518672199170123</v>
      </c>
      <c r="P50" s="2">
        <f t="shared" si="21"/>
        <v>0.45614035087719296</v>
      </c>
      <c r="Q50" s="1">
        <f t="shared" si="22"/>
        <v>10.4</v>
      </c>
      <c r="R50" s="1">
        <f t="shared" si="23"/>
        <v>2.8490384615384615E-2</v>
      </c>
      <c r="S50" s="1">
        <f t="shared" si="24"/>
        <v>8</v>
      </c>
      <c r="T50" s="1">
        <f t="shared" si="25"/>
        <v>0.74285714285714288</v>
      </c>
      <c r="U50" s="1">
        <f t="shared" si="26"/>
        <v>1.4476190476190478</v>
      </c>
      <c r="V50" s="1">
        <f t="shared" si="27"/>
        <v>2.1904761904761907</v>
      </c>
      <c r="W50" s="1">
        <f t="shared" si="28"/>
        <v>17.523809523809526</v>
      </c>
    </row>
    <row r="51" spans="1:23" x14ac:dyDescent="0.2">
      <c r="A51" s="3" t="s">
        <v>46</v>
      </c>
      <c r="B51" s="3">
        <v>2.2000000000000002</v>
      </c>
      <c r="C51" s="3">
        <v>6</v>
      </c>
      <c r="D51" s="3">
        <v>8</v>
      </c>
      <c r="E51" s="3">
        <v>1.44</v>
      </c>
      <c r="F51" s="3">
        <v>3</v>
      </c>
      <c r="G51" s="7">
        <v>1.2241</v>
      </c>
      <c r="H51" s="6">
        <f t="shared" si="15"/>
        <v>0.69444444444444442</v>
      </c>
      <c r="I51" s="6">
        <f t="shared" si="16"/>
        <v>84.914285714285725</v>
      </c>
      <c r="J51" s="1">
        <f t="shared" si="17"/>
        <v>86.361904761904768</v>
      </c>
      <c r="K51" s="1">
        <f t="shared" si="14"/>
        <v>74.636190476190492</v>
      </c>
      <c r="M51" s="1">
        <f t="shared" si="18"/>
        <v>3.643999999999997</v>
      </c>
      <c r="N51" s="2">
        <f t="shared" si="19"/>
        <v>23.78378378378379</v>
      </c>
      <c r="O51" s="2">
        <f t="shared" si="20"/>
        <v>7.2545662722861346</v>
      </c>
      <c r="P51" s="2">
        <f t="shared" si="21"/>
        <v>5.628654970760234</v>
      </c>
      <c r="Q51" s="1">
        <f t="shared" si="22"/>
        <v>105.60000000000001</v>
      </c>
      <c r="R51" s="1">
        <f t="shared" si="23"/>
        <v>1.1591856060606059E-2</v>
      </c>
      <c r="S51" s="1">
        <f t="shared" si="24"/>
        <v>48</v>
      </c>
      <c r="T51" s="1">
        <f t="shared" si="25"/>
        <v>1.5277777777777779</v>
      </c>
      <c r="U51" s="1">
        <f t="shared" si="26"/>
        <v>1.4476190476190478</v>
      </c>
      <c r="V51" s="1">
        <f t="shared" si="27"/>
        <v>2.9753968253968255</v>
      </c>
      <c r="W51" s="1">
        <f t="shared" si="28"/>
        <v>142.81904761904764</v>
      </c>
    </row>
    <row r="52" spans="1:23" x14ac:dyDescent="0.2">
      <c r="A52" s="3" t="s">
        <v>47</v>
      </c>
      <c r="B52" s="3">
        <v>2.2799999999999998</v>
      </c>
      <c r="C52" s="3">
        <v>9</v>
      </c>
      <c r="D52" s="3">
        <v>10</v>
      </c>
      <c r="E52" s="3">
        <v>1.36</v>
      </c>
      <c r="F52" s="3">
        <v>3</v>
      </c>
      <c r="G52" s="7">
        <v>10.948</v>
      </c>
      <c r="H52" s="6">
        <f t="shared" si="15"/>
        <v>0.73529411764705876</v>
      </c>
      <c r="I52" s="6">
        <f t="shared" si="16"/>
        <v>165.35854341736695</v>
      </c>
      <c r="J52" s="1">
        <f t="shared" si="17"/>
        <v>163.9109243697479</v>
      </c>
      <c r="K52" s="1">
        <f t="shared" si="14"/>
        <v>152.1852100840336</v>
      </c>
      <c r="M52" s="1">
        <f t="shared" si="18"/>
        <v>9.6679999999999975</v>
      </c>
      <c r="N52" s="2">
        <f t="shared" si="19"/>
        <v>47.064220183486235</v>
      </c>
      <c r="O52" s="2">
        <f t="shared" si="20"/>
        <v>13.954397394136807</v>
      </c>
      <c r="P52" s="2">
        <f t="shared" si="21"/>
        <v>11.580882352941172</v>
      </c>
      <c r="Q52" s="1">
        <f t="shared" si="22"/>
        <v>205.2</v>
      </c>
      <c r="R52" s="1">
        <f t="shared" si="23"/>
        <v>5.3352826510721249E-2</v>
      </c>
      <c r="S52" s="1">
        <f t="shared" si="24"/>
        <v>90</v>
      </c>
      <c r="T52" s="1">
        <f t="shared" si="25"/>
        <v>1.6764705882352939</v>
      </c>
      <c r="U52" s="1">
        <f t="shared" si="26"/>
        <v>1.4476190476190478</v>
      </c>
      <c r="V52" s="1">
        <f t="shared" si="27"/>
        <v>3.1240896358543417</v>
      </c>
      <c r="W52" s="1">
        <f t="shared" si="28"/>
        <v>281.16806722689074</v>
      </c>
    </row>
    <row r="53" spans="1:23" x14ac:dyDescent="0.2">
      <c r="A53" s="3" t="s">
        <v>48</v>
      </c>
      <c r="B53" s="3">
        <v>2.54</v>
      </c>
      <c r="C53" s="3">
        <v>10</v>
      </c>
      <c r="D53" s="3">
        <v>11</v>
      </c>
      <c r="E53" s="3">
        <v>1.36</v>
      </c>
      <c r="F53" s="3">
        <v>3</v>
      </c>
      <c r="G53" s="7">
        <v>12.0085</v>
      </c>
      <c r="H53" s="6">
        <f t="shared" si="15"/>
        <v>0.73529411764705876</v>
      </c>
      <c r="I53" s="6">
        <f t="shared" si="16"/>
        <v>221.36498599439773</v>
      </c>
      <c r="J53" s="1">
        <f t="shared" si="17"/>
        <v>218.46974789915964</v>
      </c>
      <c r="K53" s="1">
        <f t="shared" si="14"/>
        <v>206.74403361344534</v>
      </c>
      <c r="M53" s="1">
        <f t="shared" si="18"/>
        <v>10.552000000000001</v>
      </c>
      <c r="N53" s="2">
        <f t="shared" si="19"/>
        <v>64.082568807339442</v>
      </c>
      <c r="O53" s="2">
        <f t="shared" si="20"/>
        <v>18.756438101147996</v>
      </c>
      <c r="P53" s="2">
        <f t="shared" si="21"/>
        <v>15.768511351909179</v>
      </c>
      <c r="Q53" s="1">
        <f t="shared" si="22"/>
        <v>279.39999999999998</v>
      </c>
      <c r="R53" s="1">
        <f t="shared" si="23"/>
        <v>4.297959914101647E-2</v>
      </c>
      <c r="S53" s="1">
        <f t="shared" si="24"/>
        <v>110</v>
      </c>
      <c r="T53" s="1">
        <f t="shared" si="25"/>
        <v>1.8676470588235292</v>
      </c>
      <c r="U53" s="1">
        <f t="shared" si="26"/>
        <v>1.4476190476190478</v>
      </c>
      <c r="V53" s="1">
        <f t="shared" si="27"/>
        <v>3.3152661064425768</v>
      </c>
      <c r="W53" s="1">
        <f t="shared" si="28"/>
        <v>364.67927170868347</v>
      </c>
    </row>
    <row r="54" spans="1:23" x14ac:dyDescent="0.2">
      <c r="A54" s="3" t="s">
        <v>49</v>
      </c>
      <c r="B54" s="3">
        <v>1.36</v>
      </c>
      <c r="C54" s="3">
        <v>1</v>
      </c>
      <c r="D54" s="3">
        <v>3</v>
      </c>
      <c r="E54" s="3">
        <v>1.7</v>
      </c>
      <c r="F54" s="3">
        <v>4</v>
      </c>
      <c r="G54" s="7">
        <v>0.3291</v>
      </c>
      <c r="H54" s="6">
        <f t="shared" si="15"/>
        <v>0.58823529411764708</v>
      </c>
      <c r="I54" s="6">
        <f t="shared" si="16"/>
        <v>5.6571428571428575</v>
      </c>
      <c r="J54" s="1">
        <f t="shared" si="17"/>
        <v>19.771428571428572</v>
      </c>
      <c r="K54" s="1">
        <f t="shared" si="14"/>
        <v>4.137142857142857</v>
      </c>
      <c r="M54" s="1">
        <f t="shared" si="18"/>
        <v>-0.4060000000000008</v>
      </c>
      <c r="N54" s="2">
        <f t="shared" si="19"/>
        <v>0.71578947368421053</v>
      </c>
      <c r="O54" s="2">
        <f t="shared" si="20"/>
        <v>0.22452830188679243</v>
      </c>
      <c r="P54" s="2">
        <f t="shared" si="21"/>
        <v>0.13815789473684209</v>
      </c>
      <c r="Q54" s="1">
        <f t="shared" si="22"/>
        <v>4.08</v>
      </c>
      <c r="R54" s="1">
        <f t="shared" si="23"/>
        <v>8.0661764705882349E-2</v>
      </c>
      <c r="S54" s="1">
        <f t="shared" si="24"/>
        <v>3</v>
      </c>
      <c r="T54" s="1">
        <f t="shared" si="25"/>
        <v>0.8</v>
      </c>
      <c r="U54" s="1">
        <f t="shared" si="26"/>
        <v>1.0857142857142859</v>
      </c>
      <c r="V54" s="1">
        <f t="shared" si="27"/>
        <v>1.8857142857142859</v>
      </c>
      <c r="W54" s="1">
        <f t="shared" si="28"/>
        <v>5.6571428571428575</v>
      </c>
    </row>
    <row r="55" spans="1:23" x14ac:dyDescent="0.2">
      <c r="A55" s="3" t="s">
        <v>50</v>
      </c>
      <c r="B55" s="3">
        <v>1.63</v>
      </c>
      <c r="C55" s="3">
        <v>3</v>
      </c>
      <c r="D55" s="3">
        <v>5</v>
      </c>
      <c r="E55" s="3">
        <v>1.53</v>
      </c>
      <c r="F55" s="3">
        <v>4</v>
      </c>
      <c r="G55" s="7">
        <v>-0.84219999999999995</v>
      </c>
      <c r="H55" s="6">
        <f t="shared" si="15"/>
        <v>0.65359477124183007</v>
      </c>
      <c r="I55" s="6">
        <f t="shared" si="16"/>
        <v>21.408963585434172</v>
      </c>
      <c r="J55" s="1">
        <f t="shared" si="17"/>
        <v>33.351820728291315</v>
      </c>
      <c r="K55" s="1">
        <f t="shared" si="14"/>
        <v>17.717535014005602</v>
      </c>
      <c r="M55" s="1">
        <f t="shared" si="18"/>
        <v>1.2349999999999983</v>
      </c>
      <c r="N55" s="2">
        <f t="shared" si="19"/>
        <v>4.4213381555153708</v>
      </c>
      <c r="O55" s="2">
        <f t="shared" si="20"/>
        <v>1.3261529034022423</v>
      </c>
      <c r="P55" s="2">
        <f t="shared" si="21"/>
        <v>0.91992389060887503</v>
      </c>
      <c r="Q55" s="1">
        <f t="shared" si="22"/>
        <v>24.45</v>
      </c>
      <c r="R55" s="1">
        <f t="shared" si="23"/>
        <v>-3.4445807770961144E-2</v>
      </c>
      <c r="S55" s="1">
        <f t="shared" si="24"/>
        <v>15</v>
      </c>
      <c r="T55" s="1">
        <f t="shared" si="25"/>
        <v>1.065359477124183</v>
      </c>
      <c r="U55" s="1">
        <f t="shared" si="26"/>
        <v>1.0857142857142859</v>
      </c>
      <c r="V55" s="1">
        <f t="shared" si="27"/>
        <v>2.1510737628384691</v>
      </c>
      <c r="W55" s="1">
        <f t="shared" si="28"/>
        <v>32.266106442577033</v>
      </c>
    </row>
    <row r="56" spans="1:23" x14ac:dyDescent="0.2">
      <c r="A56" s="3" t="s">
        <v>51</v>
      </c>
      <c r="B56" s="3">
        <v>1.66</v>
      </c>
      <c r="C56" s="3">
        <v>5</v>
      </c>
      <c r="D56" s="3">
        <v>6</v>
      </c>
      <c r="E56" s="3">
        <v>1.39</v>
      </c>
      <c r="F56" s="3">
        <v>4</v>
      </c>
      <c r="G56" s="7">
        <v>-0.221</v>
      </c>
      <c r="H56" s="6">
        <f t="shared" si="15"/>
        <v>0.71942446043165476</v>
      </c>
      <c r="I56" s="6">
        <f t="shared" si="16"/>
        <v>42.341623843782116</v>
      </c>
      <c r="J56" s="1">
        <f t="shared" si="17"/>
        <v>53.198766700924978</v>
      </c>
      <c r="K56" s="1">
        <f t="shared" si="14"/>
        <v>37.564480986639261</v>
      </c>
      <c r="M56" s="1">
        <f t="shared" si="18"/>
        <v>5.8529999999999998</v>
      </c>
      <c r="N56" s="2">
        <f t="shared" si="19"/>
        <v>9.2393320964749535</v>
      </c>
      <c r="O56" s="2">
        <f t="shared" si="20"/>
        <v>2.6823697438054954</v>
      </c>
      <c r="P56" s="2">
        <f t="shared" si="21"/>
        <v>2.0624290041650886</v>
      </c>
      <c r="Q56" s="1">
        <f t="shared" si="22"/>
        <v>49.8</v>
      </c>
      <c r="R56" s="1">
        <f t="shared" si="23"/>
        <v>-4.4377510040160646E-3</v>
      </c>
      <c r="S56" s="1">
        <f t="shared" si="24"/>
        <v>30</v>
      </c>
      <c r="T56" s="1">
        <f t="shared" si="25"/>
        <v>1.1942446043165469</v>
      </c>
      <c r="U56" s="1">
        <f t="shared" si="26"/>
        <v>1.0857142857142859</v>
      </c>
      <c r="V56" s="1">
        <f t="shared" si="27"/>
        <v>2.2799588900308327</v>
      </c>
      <c r="W56" s="1">
        <f t="shared" si="28"/>
        <v>68.39876670092498</v>
      </c>
    </row>
    <row r="57" spans="1:23" x14ac:dyDescent="0.2">
      <c r="A57" s="3" t="s">
        <v>52</v>
      </c>
      <c r="B57" s="3">
        <v>1.22</v>
      </c>
      <c r="C57" s="3">
        <v>1</v>
      </c>
      <c r="D57" s="3">
        <v>3</v>
      </c>
      <c r="E57" s="3">
        <v>1.9</v>
      </c>
      <c r="F57" s="3">
        <v>4</v>
      </c>
      <c r="G57" s="7">
        <v>2.5600000000000001E-2</v>
      </c>
      <c r="H57" s="6">
        <f t="shared" si="15"/>
        <v>0.52631578947368418</v>
      </c>
      <c r="I57" s="6">
        <f t="shared" si="16"/>
        <v>5.1834586466165415</v>
      </c>
      <c r="J57" s="1">
        <f t="shared" si="17"/>
        <v>19.297744360902257</v>
      </c>
      <c r="K57" s="1">
        <f t="shared" si="14"/>
        <v>3.663458646616542</v>
      </c>
      <c r="M57" s="1">
        <f t="shared" si="18"/>
        <v>0.4379999999999995</v>
      </c>
      <c r="N57" s="2">
        <f t="shared" si="19"/>
        <v>0.62033898305084745</v>
      </c>
      <c r="O57" s="2">
        <f t="shared" si="20"/>
        <v>0.20318056599048334</v>
      </c>
      <c r="P57" s="2">
        <f t="shared" si="21"/>
        <v>0.11088988919667589</v>
      </c>
      <c r="Q57" s="1">
        <f t="shared" si="22"/>
        <v>3.66</v>
      </c>
      <c r="R57" s="1">
        <f t="shared" si="23"/>
        <v>6.9945355191256831E-3</v>
      </c>
      <c r="S57" s="1">
        <f t="shared" si="24"/>
        <v>3</v>
      </c>
      <c r="T57" s="1">
        <f t="shared" si="25"/>
        <v>0.64210526315789473</v>
      </c>
      <c r="U57" s="1">
        <f t="shared" si="26"/>
        <v>1.0857142857142859</v>
      </c>
      <c r="V57" s="1">
        <f t="shared" si="27"/>
        <v>1.7278195488721806</v>
      </c>
      <c r="W57" s="1">
        <f t="shared" si="28"/>
        <v>5.1834586466165415</v>
      </c>
    </row>
    <row r="58" spans="1:23" x14ac:dyDescent="0.2">
      <c r="A58" s="3" t="s">
        <v>53</v>
      </c>
      <c r="B58" s="3">
        <v>2.2799999999999998</v>
      </c>
      <c r="C58" s="3">
        <v>8</v>
      </c>
      <c r="D58" s="3">
        <v>9</v>
      </c>
      <c r="E58" s="3">
        <v>1.42</v>
      </c>
      <c r="F58" s="3">
        <v>4</v>
      </c>
      <c r="G58" s="7">
        <v>8.9883000000000006</v>
      </c>
      <c r="H58" s="6">
        <f t="shared" si="15"/>
        <v>0.70422535211267612</v>
      </c>
      <c r="I58" s="6">
        <f t="shared" si="16"/>
        <v>125.37706237424545</v>
      </c>
      <c r="J58" s="1">
        <f t="shared" si="17"/>
        <v>132.97706237424549</v>
      </c>
      <c r="K58" s="1">
        <f t="shared" si="14"/>
        <v>117.34277665995977</v>
      </c>
      <c r="M58" s="1">
        <f t="shared" si="18"/>
        <v>8.8539999999999992</v>
      </c>
      <c r="N58" s="2">
        <f t="shared" si="19"/>
        <v>30.287822878228781</v>
      </c>
      <c r="O58" s="2">
        <f t="shared" si="20"/>
        <v>8.6504431909750199</v>
      </c>
      <c r="P58" s="2">
        <f t="shared" si="21"/>
        <v>6.654929577464789</v>
      </c>
      <c r="Q58" s="1">
        <f t="shared" si="22"/>
        <v>164.16</v>
      </c>
      <c r="R58" s="1">
        <f t="shared" si="23"/>
        <v>5.4753289473684214E-2</v>
      </c>
      <c r="S58" s="1">
        <f t="shared" si="24"/>
        <v>72</v>
      </c>
      <c r="T58" s="1">
        <f t="shared" si="25"/>
        <v>1.6056338028169013</v>
      </c>
      <c r="U58" s="1">
        <f t="shared" si="26"/>
        <v>1.0857142857142859</v>
      </c>
      <c r="V58" s="1">
        <f t="shared" si="27"/>
        <v>2.6913480885311873</v>
      </c>
      <c r="W58" s="1">
        <f t="shared" si="28"/>
        <v>193.77706237424547</v>
      </c>
    </row>
    <row r="59" spans="1:23" x14ac:dyDescent="0.2">
      <c r="A59" s="3" t="s">
        <v>54</v>
      </c>
      <c r="B59" s="3">
        <v>2.2000000000000002</v>
      </c>
      <c r="C59" s="3">
        <v>10</v>
      </c>
      <c r="D59" s="3">
        <v>10</v>
      </c>
      <c r="E59" s="3">
        <v>1.39</v>
      </c>
      <c r="F59" s="3">
        <v>4</v>
      </c>
      <c r="G59" s="7">
        <v>16.756399999999999</v>
      </c>
      <c r="H59" s="6">
        <f t="shared" si="15"/>
        <v>0.71942446043165476</v>
      </c>
      <c r="I59" s="6">
        <f t="shared" si="16"/>
        <v>169.13052415210689</v>
      </c>
      <c r="J59" s="1">
        <f t="shared" si="17"/>
        <v>175.64480986639262</v>
      </c>
      <c r="K59" s="1">
        <f t="shared" si="14"/>
        <v>160.01052415210691</v>
      </c>
      <c r="M59" s="1">
        <f t="shared" si="18"/>
        <v>13.988999999999997</v>
      </c>
      <c r="N59" s="2">
        <f t="shared" si="19"/>
        <v>40.816326530612244</v>
      </c>
      <c r="O59" s="2">
        <f t="shared" si="20"/>
        <v>11.606949204008153</v>
      </c>
      <c r="P59" s="2">
        <f t="shared" si="21"/>
        <v>9.1111321469140467</v>
      </c>
      <c r="Q59" s="1">
        <f t="shared" si="22"/>
        <v>220</v>
      </c>
      <c r="R59" s="1">
        <f t="shared" si="23"/>
        <v>7.6165454545454536E-2</v>
      </c>
      <c r="S59" s="1">
        <f t="shared" si="24"/>
        <v>100</v>
      </c>
      <c r="T59" s="1">
        <f t="shared" si="25"/>
        <v>1.5827338129496404</v>
      </c>
      <c r="U59" s="1">
        <f t="shared" si="26"/>
        <v>1.0857142857142859</v>
      </c>
      <c r="V59" s="1">
        <f t="shared" si="27"/>
        <v>2.6684480986639265</v>
      </c>
      <c r="W59" s="1">
        <f t="shared" si="28"/>
        <v>266.84480986639267</v>
      </c>
    </row>
    <row r="60" spans="1:23" x14ac:dyDescent="0.2">
      <c r="A60" s="3" t="s">
        <v>55</v>
      </c>
      <c r="B60" s="3">
        <v>1.69</v>
      </c>
      <c r="C60" s="3">
        <v>10</v>
      </c>
      <c r="D60" s="3">
        <v>12</v>
      </c>
      <c r="E60" s="3">
        <v>1.44</v>
      </c>
      <c r="F60" s="3">
        <v>4</v>
      </c>
      <c r="G60" s="7">
        <v>8.5776000000000003</v>
      </c>
      <c r="H60" s="6">
        <f t="shared" si="15"/>
        <v>0.69444444444444442</v>
      </c>
      <c r="I60" s="6">
        <f t="shared" si="16"/>
        <v>153.86190476190475</v>
      </c>
      <c r="J60" s="1">
        <f t="shared" si="17"/>
        <v>158.20476190476188</v>
      </c>
      <c r="K60" s="1">
        <f t="shared" si="14"/>
        <v>142.57047619047617</v>
      </c>
      <c r="M60" s="1">
        <f t="shared" si="18"/>
        <v>9.9599999999999973</v>
      </c>
      <c r="N60" s="2">
        <f t="shared" si="19"/>
        <v>37.279411764705884</v>
      </c>
      <c r="O60" s="2">
        <f t="shared" si="20"/>
        <v>10.935538746295482</v>
      </c>
      <c r="P60" s="2">
        <f t="shared" si="21"/>
        <v>8.1071820175438578</v>
      </c>
      <c r="Q60" s="1">
        <f t="shared" si="22"/>
        <v>202.79999999999998</v>
      </c>
      <c r="R60" s="1">
        <f t="shared" si="23"/>
        <v>4.2295857988165687E-2</v>
      </c>
      <c r="S60" s="1">
        <f t="shared" si="24"/>
        <v>120</v>
      </c>
      <c r="T60" s="1">
        <f t="shared" si="25"/>
        <v>1.1736111111111112</v>
      </c>
      <c r="U60" s="1">
        <f t="shared" si="26"/>
        <v>1.0857142857142859</v>
      </c>
      <c r="V60" s="1">
        <f t="shared" si="27"/>
        <v>2.259325396825397</v>
      </c>
      <c r="W60" s="1">
        <f t="shared" si="28"/>
        <v>271.11904761904765</v>
      </c>
    </row>
    <row r="61" spans="1:23" x14ac:dyDescent="0.2">
      <c r="A61" s="3" t="s">
        <v>56</v>
      </c>
      <c r="B61" s="3">
        <v>2.2000000000000002</v>
      </c>
      <c r="C61" s="3">
        <v>7</v>
      </c>
      <c r="D61" s="3">
        <v>9</v>
      </c>
      <c r="E61" s="3">
        <v>1.41</v>
      </c>
      <c r="F61" s="3">
        <v>4</v>
      </c>
      <c r="G61" s="7">
        <v>5.5183999999999997</v>
      </c>
      <c r="H61" s="6">
        <f t="shared" si="15"/>
        <v>0.70921985815602839</v>
      </c>
      <c r="I61" s="6">
        <f t="shared" si="16"/>
        <v>108.06930091185413</v>
      </c>
      <c r="J61" s="1">
        <f t="shared" si="17"/>
        <v>115.66930091185412</v>
      </c>
      <c r="K61" s="1">
        <f t="shared" si="14"/>
        <v>100.03501519756841</v>
      </c>
      <c r="M61" s="1">
        <f t="shared" si="18"/>
        <v>5.150999999999998</v>
      </c>
      <c r="N61" s="2">
        <f t="shared" si="19"/>
        <v>25.619223659889098</v>
      </c>
      <c r="O61" s="2">
        <f t="shared" si="20"/>
        <v>7.3210493642162957</v>
      </c>
      <c r="P61" s="2">
        <f t="shared" si="21"/>
        <v>5.6585946248600232</v>
      </c>
      <c r="Q61" s="1">
        <f t="shared" si="22"/>
        <v>138.60000000000002</v>
      </c>
      <c r="R61" s="1">
        <f t="shared" si="23"/>
        <v>3.9815295815295804E-2</v>
      </c>
      <c r="S61" s="1">
        <f t="shared" si="24"/>
        <v>63</v>
      </c>
      <c r="T61" s="1">
        <f t="shared" si="25"/>
        <v>1.5602836879432627</v>
      </c>
      <c r="U61" s="1">
        <f t="shared" si="26"/>
        <v>1.0857142857142859</v>
      </c>
      <c r="V61" s="1">
        <f t="shared" si="27"/>
        <v>2.6459979736575487</v>
      </c>
      <c r="W61" s="1">
        <f t="shared" si="28"/>
        <v>166.69787234042556</v>
      </c>
    </row>
    <row r="62" spans="1:23" x14ac:dyDescent="0.2">
      <c r="A62" s="3" t="s">
        <v>57</v>
      </c>
      <c r="B62" s="3">
        <v>2.2799999999999998</v>
      </c>
      <c r="C62" s="3">
        <v>9</v>
      </c>
      <c r="D62" s="3">
        <v>10</v>
      </c>
      <c r="E62" s="3">
        <v>1.36</v>
      </c>
      <c r="F62" s="3">
        <v>4</v>
      </c>
      <c r="G62" s="7">
        <v>12.856299999999999</v>
      </c>
      <c r="H62" s="6">
        <f t="shared" si="15"/>
        <v>0.73529411764705876</v>
      </c>
      <c r="I62" s="6">
        <f t="shared" si="16"/>
        <v>161.7394957983193</v>
      </c>
      <c r="J62" s="1">
        <f t="shared" si="17"/>
        <v>168.25378151260503</v>
      </c>
      <c r="K62" s="1">
        <f t="shared" si="14"/>
        <v>152.61949579831932</v>
      </c>
      <c r="M62" s="1">
        <f t="shared" si="18"/>
        <v>9.9679999999999964</v>
      </c>
      <c r="N62" s="2">
        <f t="shared" si="19"/>
        <v>38.283582089552233</v>
      </c>
      <c r="O62" s="2">
        <f t="shared" si="20"/>
        <v>10.772841575859177</v>
      </c>
      <c r="P62" s="2">
        <f t="shared" si="21"/>
        <v>8.6856617647058805</v>
      </c>
      <c r="Q62" s="1">
        <f t="shared" si="22"/>
        <v>205.2</v>
      </c>
      <c r="R62" s="1">
        <f t="shared" si="23"/>
        <v>6.2652534113060432E-2</v>
      </c>
      <c r="S62" s="1">
        <f t="shared" si="24"/>
        <v>90</v>
      </c>
      <c r="T62" s="1">
        <f t="shared" si="25"/>
        <v>1.6764705882352939</v>
      </c>
      <c r="U62" s="1">
        <f t="shared" si="26"/>
        <v>1.0857142857142859</v>
      </c>
      <c r="V62" s="1">
        <f t="shared" si="27"/>
        <v>2.7621848739495798</v>
      </c>
      <c r="W62" s="1">
        <f t="shared" si="28"/>
        <v>248.59663865546219</v>
      </c>
    </row>
  </sheetData>
  <sortState xmlns:xlrd2="http://schemas.microsoft.com/office/spreadsheetml/2017/richdata2" ref="A2:G62">
    <sortCondition sortBy="cellColor" ref="F2:F62" dxfId="0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Lianping Wu</dc:creator>
  <cp:lastModifiedBy>lenovo</cp:lastModifiedBy>
  <dcterms:created xsi:type="dcterms:W3CDTF">2020-05-01T01:32:58Z</dcterms:created>
  <dcterms:modified xsi:type="dcterms:W3CDTF">2023-02-20T04:24:51Z</dcterms:modified>
</cp:coreProperties>
</file>