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6D0D737A-99AB-4A92-98F5-F7AB184B41A3}" xr6:coauthVersionLast="47" xr6:coauthVersionMax="47" xr10:uidLastSave="{00000000-0000-0000-0000-000000000000}"/>
  <bookViews>
    <workbookView xWindow="28680" yWindow="-11595" windowWidth="29040" windowHeight="17520" firstSheet="2" activeTab="5" xr2:uid="{00000000-000D-0000-FFFF-FFFF00000000}"/>
  </bookViews>
  <sheets>
    <sheet name="mom" sheetId="24" r:id="rId1"/>
    <sheet name="mom2" sheetId="30" r:id="rId2"/>
    <sheet name="pupil_teacher" sheetId="27" r:id="rId3"/>
    <sheet name="teachers" sheetId="34" r:id="rId4"/>
    <sheet name="mom_ab" sheetId="25" r:id="rId5"/>
    <sheet name="mom_ab_occ" sheetId="38" r:id="rId6"/>
    <sheet name="corr_ab_occ" sheetId="39" r:id="rId7"/>
    <sheet name="condit_on education" sheetId="26" r:id="rId8"/>
    <sheet name="CPS_cond_on_educ" sheetId="32" r:id="rId9"/>
    <sheet name="wage dispersion" sheetId="35" r:id="rId10"/>
    <sheet name="wage dispersion2" sheetId="37" r:id="rId11"/>
    <sheet name="moments" sheetId="23" r:id="rId12"/>
    <sheet name="NLS_occ_9gr" sheetId="29" r:id="rId13"/>
    <sheet name="NLS_occ" sheetId="22" r:id="rId14"/>
    <sheet name="Census_ACS_occ" sheetId="20" r:id="rId15"/>
    <sheet name="CPS_occ" sheetId="21" r:id="rId16"/>
    <sheet name="natality" sheetId="31" r:id="rId17"/>
    <sheet name="plots" sheetId="33" r:id="rId18"/>
  </sheets>
  <definedNames>
    <definedName name="_xlnm._FilterDatabase" localSheetId="2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" i="38" l="1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L7" i="38" s="1"/>
  <c r="K8" i="38"/>
  <c r="K9" i="38"/>
  <c r="K10" i="38"/>
  <c r="K11" i="38"/>
  <c r="K12" i="38"/>
  <c r="K13" i="38"/>
  <c r="L13" i="38" s="1"/>
  <c r="K14" i="38"/>
  <c r="K15" i="38"/>
  <c r="L15" i="38" s="1"/>
  <c r="K16" i="38"/>
  <c r="K17" i="38"/>
  <c r="K18" i="38"/>
  <c r="K19" i="38"/>
  <c r="K20" i="38"/>
  <c r="K21" i="38"/>
  <c r="L21" i="38" s="1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L25" i="38" l="1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C54" i="25" l="1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<sst xmlns="http://schemas.openxmlformats.org/spreadsheetml/2006/main" count="1791" uniqueCount="201">
  <si>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</si>
  <si>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</si>
  <si>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</si>
  <si>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</si>
  <si>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</si>
  <si>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</si>
  <si>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</si>
  <si>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</si>
  <si>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</si>
  <si>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</si>
  <si>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</si>
  <si>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</si>
  <si>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</si>
  <si>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</si>
  <si>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</si>
  <si>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</si>
  <si>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</si>
  <si>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</si>
  <si>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</si>
  <si>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</si>
  <si>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</si>
  <si>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</si>
  <si>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</si>
  <si>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</si>
  <si>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</si>
  <si>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</si>
  <si>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</si>
  <si>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</si>
  <si>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</si>
  <si>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</si>
  <si>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</si>
  <si>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</si>
  <si>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</si>
  <si>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</si>
  <si>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</si>
  <si>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</si>
  <si>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</si>
  <si>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</si>
  <si>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</si>
  <si>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</si>
  <si>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</si>
  <si>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</si>
  <si>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</si>
  <si>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</si>
  <si>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</si>
  <si>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</si>
  <si>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</si>
  <si>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</si>
  <si>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</si>
  <si>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</si>
  <si>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</si>
  <si>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</si>
  <si>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</si>
  <si>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</si>
  <si>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</si>
  <si>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</si>
  <si>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</si>
  <si>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</si>
  <si>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</si>
  <si>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</si>
  <si>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</si>
  <si>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</si>
  <si>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</si>
  <si>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</si>
  <si>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</si>
  <si>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</si>
  <si>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</si>
  <si>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</si>
  <si>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</si>
  <si>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</si>
  <si>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</si>
  <si>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</si>
  <si>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</si>
  <si>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</si>
  <si>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</si>
  <si>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</si>
  <si>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</si>
  <si>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</si>
  <si>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</si>
  <si>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</si>
  <si>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</si>
  <si>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</si>
  <si>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</si>
  <si>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</si>
  <si>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</si>
  <si>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</si>
  <si>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</si>
  <si>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</si>
  <si>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</si>
  <si>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</si>
  <si>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</si>
  <si>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</si>
  <si>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</si>
  <si>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</si>
  <si>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</si>
  <si>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</si>
  <si>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</si>
  <si>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</si>
  <si>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</si>
  <si>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</si>
  <si>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</si>
  <si>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</si>
  <si>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</si>
  <si>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</si>
  <si>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</si>
  <si>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</si>
  <si>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</si>
  <si>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</si>
  <si>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</si>
  <si>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</si>
  <si>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</si>
  <si>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</si>
  <si>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</si>
  <si>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</si>
  <si>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</si>
  <si>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</si>
  <si>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</si>
  <si>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</si>
  <si>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</si>
  <si>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</si>
  <si>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</si>
  <si>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</si>
  <si>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</si>
  <si>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</si>
  <si>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</si>
  <si>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</si>
  <si>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</si>
  <si>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</si>
  <si>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</si>
  <si>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</si>
  <si>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</si>
  <si>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</si>
  <si>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</si>
  <si>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</si>
  <si>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https://www.infoplease.com/us/population/live-births-and-birth-rates-year</t>
  </si>
  <si>
    <t>Number of births in the United States from 1990 to 2019 (in millions)</t>
  </si>
  <si>
    <t>2016</t>
  </si>
  <si>
    <t>2017</t>
  </si>
  <si>
    <t>2018</t>
  </si>
  <si>
    <t>2019</t>
  </si>
  <si>
    <t>2020</t>
  </si>
  <si>
    <t>https://www.statista.com/statistics/195908/number-of-births-in-the-united-states-since-1990/</t>
  </si>
  <si>
    <t>Births (combined)</t>
  </si>
  <si>
    <t>all</t>
  </si>
  <si>
    <t>Unemployed</t>
  </si>
  <si>
    <t>Not in LF</t>
  </si>
  <si>
    <t>male</t>
  </si>
  <si>
    <t>female</t>
  </si>
  <si>
    <t>year</t>
  </si>
  <si>
    <t>number of births</t>
  </si>
  <si>
    <t>teachers</t>
  </si>
  <si>
    <t>share of teachers</t>
  </si>
  <si>
    <t>share of female teachers</t>
  </si>
  <si>
    <t>share of male teachers</t>
  </si>
  <si>
    <t>fertility rate</t>
  </si>
  <si>
    <t>public pupil-teacher</t>
  </si>
  <si>
    <t>Teachers in elementary and secondary schools U.S. 1955-2029</t>
  </si>
  <si>
    <t>Number of teachers in public and private elementary and secondary schools in the United States from 1955 to 2029 (in 1,000s)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</si>
  <si>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</si>
  <si>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</si>
  <si>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</si>
  <si>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</si>
  <si>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</si>
  <si>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</si>
  <si>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</si>
  <si>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</si>
  <si>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</si>
  <si>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</si>
  <si>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</si>
  <si>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public teachers</t>
  </si>
  <si>
    <t>private teachers</t>
  </si>
  <si>
    <t>Nurses, Therapists, and Other Health Se</t>
  </si>
  <si>
    <t>Avg N ability rank among N</t>
  </si>
  <si>
    <t>Avg N ability rank</t>
  </si>
  <si>
    <t>Num of N</t>
  </si>
  <si>
    <t>std</t>
  </si>
  <si>
    <t>mean</t>
  </si>
  <si>
    <t>total</t>
  </si>
  <si>
    <t>n of obs</t>
  </si>
  <si>
    <t>std/mean</t>
  </si>
  <si>
    <t>Wage and salary income in 1999 $ (from CPS)</t>
  </si>
  <si>
    <t>total non-teachers</t>
  </si>
  <si>
    <t>total teachers</t>
  </si>
  <si>
    <t>N</t>
  </si>
  <si>
    <t>total NLSY79</t>
  </si>
  <si>
    <t>total NLSY97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</si>
  <si>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</si>
  <si>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</si>
  <si>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</si>
  <si>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</si>
  <si>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</si>
  <si>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</si>
  <si>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</si>
  <si>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relative</t>
  </si>
  <si>
    <t>female NLSY79</t>
  </si>
  <si>
    <t>female NLSY97</t>
  </si>
  <si>
    <t>male NLSY79</t>
  </si>
  <si>
    <t>male NLSY97</t>
  </si>
  <si>
    <t>diff in means</t>
  </si>
  <si>
    <t>diff in relative</t>
  </si>
  <si>
    <t>in RANKS of teaching 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</si>
</sst>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0" fontId="0" fillId="0" borderId="0" xfId="0" applyAlignment="1">
      <alignment horizontal="center"/>
    </xf>
  </cellXfs>
  <cellStyles count="9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305593</xdr:colOff>
      <xdr:row>0</xdr:row>
      <xdr:rowOff>0</xdr:rowOff>
    </xdr:from>
    <xdr:to>
      <xdr:col>7</xdr:col>
      <xdr:colOff>261937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A23" sqref="A23"/>
    </sheetView>
  </sheetViews>
  <sheetFormatPr defaultColWidth="8.81640625" defaultRowHeight="14.5" x14ac:dyDescent="0.35"/>
  <cols>
    <col min="1" max="1" width="55" bestFit="1" customWidth="1"/>
    <col min="2" max="3" width="12.36328125" bestFit="1" customWidth="1"/>
    <col min="4" max="4" width="13.36328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632812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t="s">
        <v>5</v>
      </c>
      <c r="C1" t="s">
        <v>0</v>
      </c>
      <c r="D1" t="s">
        <v>60</v>
      </c>
      <c r="G1" s="1" t="s">
        <v>41</v>
      </c>
      <c r="H1" t="s">
        <v>5</v>
      </c>
      <c r="I1" t="s">
        <v>0</v>
      </c>
      <c r="J1" t="s">
        <v>60</v>
      </c>
      <c r="M1" t="s">
        <v>71</v>
      </c>
      <c r="N1" t="s">
        <v>5</v>
      </c>
      <c r="O1" t="s">
        <v>0</v>
      </c>
      <c r="P1" t="s">
        <v>60</v>
      </c>
      <c r="R1" t="s">
        <v>72</v>
      </c>
      <c r="S1" t="s">
        <v>5</v>
      </c>
      <c r="T1" t="s">
        <v>0</v>
      </c>
      <c r="U1" t="s">
        <v>60</v>
      </c>
      <c r="W1" t="s">
        <v>75</v>
      </c>
      <c r="X1" t="s">
        <v>5</v>
      </c>
      <c r="Y1" t="s">
        <v>0</v>
      </c>
      <c r="Z1" t="s">
        <v>60</v>
      </c>
    </row>
    <row r="2" spans="1:26" x14ac:dyDescent="0.35">
      <c r="A2" t="s">
        <v>12</v>
      </c>
      <c r="B2" s="9"/>
      <c r="C2" s="9"/>
      <c r="D2" s="9"/>
      <c r="G2" t="s">
        <v>12</v>
      </c>
      <c r="M2" s="9"/>
      <c r="R2" s="9"/>
      <c r="W2" s="9"/>
    </row>
    <row r="3" spans="1:26" x14ac:dyDescent="0.35">
      <c r="A3" s="4" t="s">
        <v>25</v>
      </c>
      <c r="B3" s="15">
        <v>9.7184789722395429E-2</v>
      </c>
      <c r="C3" s="15">
        <v>8.9542509864885669E-2</v>
      </c>
      <c r="D3" s="15">
        <v>7.6562684726984076E-2</v>
      </c>
      <c r="F3" s="9"/>
      <c r="G3" s="9" t="s">
        <v>25</v>
      </c>
      <c r="H3" s="9">
        <v>1.296498752557957E-2</v>
      </c>
      <c r="I3" s="9">
        <v>3.8468033116628345E-2</v>
      </c>
      <c r="J3" s="9">
        <v>6.2335872520255173E-2</v>
      </c>
      <c r="M3" s="9" t="s">
        <v>25</v>
      </c>
      <c r="N3" s="9">
        <v>6.7960360360360363</v>
      </c>
      <c r="O3" s="9">
        <v>1.1744852839574409</v>
      </c>
      <c r="P3" s="9">
        <v>1.0857919330557022</v>
      </c>
      <c r="R3" s="9" t="s">
        <v>25</v>
      </c>
      <c r="S3" s="9">
        <f t="shared" ref="S3:S24" si="0">N3/N$26</f>
        <v>7.6253083756037556</v>
      </c>
      <c r="T3" s="9">
        <f t="shared" ref="T3:T24" si="1">O3/O$26</f>
        <v>1.2619567828904235</v>
      </c>
      <c r="U3" s="9">
        <f t="shared" ref="U3:U24" si="2">P3/P$26</f>
        <v>1.142780734038771</v>
      </c>
      <c r="W3" s="15" t="s">
        <v>25</v>
      </c>
      <c r="X3" s="15">
        <f>1/(1+N3)</f>
        <v>0.12827031524452251</v>
      </c>
      <c r="Y3" s="15">
        <f t="shared" ref="Y3:Z3" si="3">1/(1+O3)</f>
        <v>0.459878945779783</v>
      </c>
      <c r="Z3" s="15">
        <f t="shared" si="3"/>
        <v>0.47943420633283962</v>
      </c>
    </row>
    <row r="4" spans="1:26" x14ac:dyDescent="0.35">
      <c r="A4" s="4" t="s">
        <v>13</v>
      </c>
      <c r="B4" s="15">
        <v>2.3050403755674995E-2</v>
      </c>
      <c r="C4" s="15">
        <v>3.4090923787857427E-2</v>
      </c>
      <c r="D4" s="15">
        <v>2.8787290220518277E-2</v>
      </c>
      <c r="F4" s="9"/>
      <c r="G4" s="9" t="s">
        <v>13</v>
      </c>
      <c r="H4" s="9">
        <v>4.4337921303693739E-3</v>
      </c>
      <c r="I4" s="9">
        <v>2.2125761737083374E-2</v>
      </c>
      <c r="J4" s="9">
        <v>3.5200129202444079E-2</v>
      </c>
      <c r="M4" s="9" t="s">
        <v>13</v>
      </c>
      <c r="N4" s="9">
        <v>4.7133825079030558</v>
      </c>
      <c r="O4" s="9">
        <v>0.78203285106903619</v>
      </c>
      <c r="P4" s="9">
        <v>0.77206040001225151</v>
      </c>
      <c r="R4" s="9" t="s">
        <v>13</v>
      </c>
      <c r="S4" s="9">
        <f t="shared" si="0"/>
        <v>5.2885233280635928</v>
      </c>
      <c r="T4" s="9">
        <f t="shared" si="1"/>
        <v>0.84027588453417179</v>
      </c>
      <c r="U4" s="9">
        <f t="shared" si="2"/>
        <v>0.8125827092537492</v>
      </c>
      <c r="W4" s="15" t="s">
        <v>13</v>
      </c>
      <c r="X4" s="15">
        <f t="shared" ref="X4:X24" si="4">1/(1+N4)</f>
        <v>0.1750276650682405</v>
      </c>
      <c r="Y4" s="15">
        <f t="shared" ref="Y4:Y24" si="5">1/(1+O4)</f>
        <v>0.56115688293855137</v>
      </c>
      <c r="Z4" s="15">
        <f t="shared" ref="Z4:Z24" si="6">1/(1+P4)</f>
        <v>0.56431485066371678</v>
      </c>
    </row>
    <row r="5" spans="1:26" x14ac:dyDescent="0.35">
      <c r="A5" s="4" t="s">
        <v>26</v>
      </c>
      <c r="B5" s="15">
        <v>4.2612069898429812E-2</v>
      </c>
      <c r="C5" s="15">
        <v>3.4507376515946132E-2</v>
      </c>
      <c r="D5" s="15">
        <v>3.7729624437726247E-2</v>
      </c>
      <c r="F5" s="9"/>
      <c r="G5" s="9" t="s">
        <v>26</v>
      </c>
      <c r="H5" s="9">
        <v>1.4062923406124145E-3</v>
      </c>
      <c r="I5" s="9">
        <v>4.4897168597807791E-3</v>
      </c>
      <c r="J5" s="9">
        <v>1.0373879572555247E-2</v>
      </c>
      <c r="M5" s="9" t="s">
        <v>26</v>
      </c>
      <c r="N5" s="9">
        <v>27.471760797342192</v>
      </c>
      <c r="O5" s="9">
        <v>3.4778412039439544</v>
      </c>
      <c r="P5" s="9">
        <v>3.2216435696001411</v>
      </c>
      <c r="R5" s="9" t="s">
        <v>26</v>
      </c>
      <c r="S5" s="9">
        <f t="shared" si="0"/>
        <v>30.823945987011175</v>
      </c>
      <c r="T5" s="9">
        <f t="shared" si="1"/>
        <v>3.7368584835260545</v>
      </c>
      <c r="U5" s="9">
        <f t="shared" si="2"/>
        <v>3.3907345331972221</v>
      </c>
      <c r="W5" s="15" t="s">
        <v>26</v>
      </c>
      <c r="X5" s="15">
        <f t="shared" si="4"/>
        <v>3.5122520420070011E-2</v>
      </c>
      <c r="Y5" s="15">
        <f t="shared" si="5"/>
        <v>0.22332189875764877</v>
      </c>
      <c r="Z5" s="15">
        <f t="shared" si="6"/>
        <v>0.23687456875823279</v>
      </c>
    </row>
    <row r="6" spans="1:26" x14ac:dyDescent="0.35">
      <c r="A6" s="4" t="s">
        <v>27</v>
      </c>
      <c r="B6" s="15">
        <v>3.2382905701019822E-2</v>
      </c>
      <c r="C6" s="15">
        <v>3.4860456002803943E-2</v>
      </c>
      <c r="D6" s="15">
        <v>2.8770400896260141E-2</v>
      </c>
      <c r="F6" s="9"/>
      <c r="G6" s="9" t="s">
        <v>27</v>
      </c>
      <c r="H6" s="9">
        <v>1.1353124211588596E-2</v>
      </c>
      <c r="I6" s="9">
        <v>2.3294131085826102E-2</v>
      </c>
      <c r="J6" s="9">
        <v>2.7671933460741299E-2</v>
      </c>
      <c r="M6" s="9" t="s">
        <v>27</v>
      </c>
      <c r="N6" s="9">
        <v>2.5860082304526748</v>
      </c>
      <c r="O6" s="9">
        <v>0.99420256021166487</v>
      </c>
      <c r="P6" s="9">
        <v>0.80727542228947291</v>
      </c>
      <c r="R6" s="9" t="s">
        <v>27</v>
      </c>
      <c r="S6" s="9">
        <f t="shared" si="0"/>
        <v>2.901560573618251</v>
      </c>
      <c r="T6" s="9">
        <f t="shared" si="1"/>
        <v>1.0682472412073227</v>
      </c>
      <c r="U6" s="9">
        <f t="shared" si="2"/>
        <v>0.84964602477673368</v>
      </c>
      <c r="W6" s="15" t="s">
        <v>27</v>
      </c>
      <c r="X6" s="15">
        <f t="shared" si="4"/>
        <v>0.27886160201973836</v>
      </c>
      <c r="Y6" s="15">
        <f t="shared" si="5"/>
        <v>0.50145357344935904</v>
      </c>
      <c r="Z6" s="15">
        <f t="shared" si="6"/>
        <v>0.55331909440410076</v>
      </c>
    </row>
    <row r="7" spans="1:26" x14ac:dyDescent="0.35">
      <c r="A7" s="4" t="s">
        <v>14</v>
      </c>
      <c r="B7" s="15">
        <v>1.6536719349868334E-2</v>
      </c>
      <c r="C7" s="15">
        <v>2.147447545709567E-2</v>
      </c>
      <c r="D7" s="15">
        <v>1.4869361076863315E-2</v>
      </c>
      <c r="F7" s="9"/>
      <c r="G7" s="9" t="s">
        <v>14</v>
      </c>
      <c r="H7" s="9">
        <v>1.0885917453910053E-3</v>
      </c>
      <c r="I7" s="9">
        <v>4.7293505306706266E-3</v>
      </c>
      <c r="J7" s="9">
        <v>7.2977847164275526E-3</v>
      </c>
      <c r="M7" s="9" t="s">
        <v>14</v>
      </c>
      <c r="N7" s="9">
        <v>13.772532188841202</v>
      </c>
      <c r="O7" s="9">
        <v>1.94836234877545</v>
      </c>
      <c r="P7" s="9">
        <v>1.0064463410205193</v>
      </c>
      <c r="R7" s="9" t="s">
        <v>14</v>
      </c>
      <c r="S7" s="9">
        <f t="shared" si="0"/>
        <v>15.453097143095588</v>
      </c>
      <c r="T7" s="9">
        <f t="shared" si="1"/>
        <v>2.0934694671360332</v>
      </c>
      <c r="U7" s="9">
        <f t="shared" si="2"/>
        <v>1.0592706146980193</v>
      </c>
      <c r="W7" s="15" t="s">
        <v>14</v>
      </c>
      <c r="X7" s="15">
        <f t="shared" si="4"/>
        <v>6.7693201626961061E-2</v>
      </c>
      <c r="Y7" s="15">
        <f t="shared" si="5"/>
        <v>0.33917133706965574</v>
      </c>
      <c r="Z7" s="15">
        <f t="shared" si="6"/>
        <v>0.4983935924702475</v>
      </c>
    </row>
    <row r="8" spans="1:26" x14ac:dyDescent="0.35">
      <c r="A8" s="4" t="s">
        <v>28</v>
      </c>
      <c r="B8" s="15">
        <v>6.7095071964875571E-3</v>
      </c>
      <c r="C8" s="15">
        <v>1.1518409926577574E-2</v>
      </c>
      <c r="D8" s="15">
        <v>9.9478119880423588E-3</v>
      </c>
      <c r="F8" s="9"/>
      <c r="G8" s="9" t="s">
        <v>28</v>
      </c>
      <c r="H8" s="9">
        <v>3.3867817864117584E-2</v>
      </c>
      <c r="I8" s="9">
        <v>5.6968249159419712E-2</v>
      </c>
      <c r="J8" s="9">
        <v>6.5230007267637474E-2</v>
      </c>
      <c r="M8" s="9" t="s">
        <v>28</v>
      </c>
      <c r="N8" s="9">
        <v>0.17961098082494137</v>
      </c>
      <c r="O8" s="9">
        <v>0.14583058233196883</v>
      </c>
      <c r="P8" s="9">
        <v>0.16220221691469167</v>
      </c>
      <c r="R8" s="9" t="s">
        <v>28</v>
      </c>
      <c r="S8" s="9">
        <f t="shared" si="0"/>
        <v>0.20152764187425928</v>
      </c>
      <c r="T8" s="9">
        <f t="shared" si="1"/>
        <v>0.15669152695263322</v>
      </c>
      <c r="U8" s="9">
        <f t="shared" si="2"/>
        <v>0.17071555135506616</v>
      </c>
      <c r="W8" s="15" t="s">
        <v>28</v>
      </c>
      <c r="X8" s="15">
        <f t="shared" si="4"/>
        <v>0.84773710677113789</v>
      </c>
      <c r="Y8" s="15">
        <f t="shared" si="5"/>
        <v>0.87272936804045009</v>
      </c>
      <c r="Z8" s="15">
        <f t="shared" si="6"/>
        <v>0.86043546075373067</v>
      </c>
    </row>
    <row r="9" spans="1:26" x14ac:dyDescent="0.35">
      <c r="A9" s="4" t="s">
        <v>15</v>
      </c>
      <c r="B9" s="15">
        <v>1.2470819827572879E-2</v>
      </c>
      <c r="C9" s="15">
        <v>6.524857183874226E-3</v>
      </c>
      <c r="D9" s="15">
        <v>4.3878464422638453E-3</v>
      </c>
      <c r="F9" s="9"/>
      <c r="G9" s="9" t="s">
        <v>15</v>
      </c>
      <c r="H9" s="9">
        <v>3.732981993851559E-3</v>
      </c>
      <c r="I9" s="9">
        <v>4.7219007792439994E-3</v>
      </c>
      <c r="J9" s="9">
        <v>3.5799843880380071E-3</v>
      </c>
      <c r="M9" s="9" t="s">
        <v>15</v>
      </c>
      <c r="N9" s="9">
        <v>3.0287859824780976</v>
      </c>
      <c r="O9" s="9">
        <v>1.17203007518797</v>
      </c>
      <c r="P9" s="9">
        <v>0.95165460186142714</v>
      </c>
      <c r="R9" s="9" t="s">
        <v>15</v>
      </c>
      <c r="S9" s="9">
        <f t="shared" si="0"/>
        <v>3.3983673714556244</v>
      </c>
      <c r="T9" s="9">
        <f t="shared" si="1"/>
        <v>1.2593187188785817</v>
      </c>
      <c r="U9" s="9">
        <f t="shared" si="2"/>
        <v>1.0016030800726023</v>
      </c>
      <c r="W9" s="15" t="s">
        <v>15</v>
      </c>
      <c r="X9" s="15">
        <f t="shared" si="4"/>
        <v>0.24821373097235164</v>
      </c>
      <c r="Y9" s="15">
        <f t="shared" si="5"/>
        <v>0.46039878150096925</v>
      </c>
      <c r="Z9" s="15">
        <f t="shared" si="6"/>
        <v>0.51238574645648427</v>
      </c>
    </row>
    <row r="10" spans="1:26" x14ac:dyDescent="0.35">
      <c r="A10" s="4" t="s">
        <v>29</v>
      </c>
      <c r="B10" s="15">
        <v>2.6848335248617645E-3</v>
      </c>
      <c r="C10" s="15">
        <v>2.8867158046396971E-3</v>
      </c>
      <c r="D10" s="15">
        <v>1.8589516233455498E-3</v>
      </c>
      <c r="F10" s="9"/>
      <c r="G10" s="9" t="s">
        <v>29</v>
      </c>
      <c r="H10" s="9">
        <v>4.8122296040889936E-3</v>
      </c>
      <c r="I10" s="9">
        <v>7.5763972008800638E-3</v>
      </c>
      <c r="J10" s="9">
        <v>9.4479287233183492E-3</v>
      </c>
      <c r="M10" s="9" t="s">
        <v>29</v>
      </c>
      <c r="N10" s="9">
        <v>0.50582524271844664</v>
      </c>
      <c r="O10" s="9">
        <v>0.18814814814814815</v>
      </c>
      <c r="P10" s="9">
        <v>0.28818188528825572</v>
      </c>
      <c r="R10" s="9" t="s">
        <v>29</v>
      </c>
      <c r="S10" s="9">
        <f t="shared" si="0"/>
        <v>0.56754752909499162</v>
      </c>
      <c r="T10" s="9">
        <f t="shared" si="1"/>
        <v>0.20216075500221561</v>
      </c>
      <c r="U10" s="9">
        <f t="shared" si="2"/>
        <v>0.30330737996880558</v>
      </c>
      <c r="W10" s="15" t="s">
        <v>29</v>
      </c>
      <c r="X10" s="15">
        <f t="shared" si="4"/>
        <v>0.66408768536428109</v>
      </c>
      <c r="Y10" s="15">
        <f t="shared" si="5"/>
        <v>0.84164588528678297</v>
      </c>
      <c r="Z10" s="15">
        <f t="shared" si="6"/>
        <v>0.77628789181135749</v>
      </c>
    </row>
    <row r="11" spans="1:26" x14ac:dyDescent="0.35">
      <c r="A11" s="4" t="s">
        <v>16</v>
      </c>
      <c r="B11" s="15">
        <v>4.9182439848907258E-2</v>
      </c>
      <c r="C11" s="15">
        <v>4.0394621293150385E-2</v>
      </c>
      <c r="D11" s="15">
        <v>4.3703941405304376E-2</v>
      </c>
      <c r="F11" s="9"/>
      <c r="G11" s="9" t="s">
        <v>16</v>
      </c>
      <c r="H11" s="9">
        <v>1.8861136807482783E-2</v>
      </c>
      <c r="I11" s="9">
        <v>2.8869028403418939E-2</v>
      </c>
      <c r="J11" s="9">
        <v>3.5866598476487849E-2</v>
      </c>
      <c r="M11" s="9" t="s">
        <v>16</v>
      </c>
      <c r="N11" s="9">
        <v>2.364131781025514</v>
      </c>
      <c r="O11" s="9">
        <v>1.1651957252641691</v>
      </c>
      <c r="P11" s="9">
        <v>1.138166944183016</v>
      </c>
      <c r="R11" s="9" t="s">
        <v>16</v>
      </c>
      <c r="S11" s="9">
        <f t="shared" si="0"/>
        <v>2.6526101061405973</v>
      </c>
      <c r="T11" s="9">
        <f t="shared" si="1"/>
        <v>1.2519753708087564</v>
      </c>
      <c r="U11" s="9">
        <f t="shared" si="2"/>
        <v>1.1979046964105655</v>
      </c>
      <c r="W11" s="15" t="s">
        <v>16</v>
      </c>
      <c r="X11" s="15">
        <f t="shared" si="4"/>
        <v>0.29725351594138871</v>
      </c>
      <c r="Y11" s="15">
        <f t="shared" si="5"/>
        <v>0.46185201103608908</v>
      </c>
      <c r="Z11" s="15">
        <f t="shared" si="6"/>
        <v>0.46769032826017026</v>
      </c>
    </row>
    <row r="12" spans="1:26" x14ac:dyDescent="0.35">
      <c r="A12" s="4" t="s">
        <v>17</v>
      </c>
      <c r="B12" s="15">
        <v>7.5371161486810306E-2</v>
      </c>
      <c r="C12" s="15">
        <v>8.570648877323632E-2</v>
      </c>
      <c r="D12" s="15">
        <v>9.6654224864463179E-2</v>
      </c>
      <c r="F12" s="9"/>
      <c r="G12" s="9" t="s">
        <v>17</v>
      </c>
      <c r="H12" s="9">
        <v>3.5418944299610351E-2</v>
      </c>
      <c r="I12" s="9">
        <v>5.7603961281158585E-2</v>
      </c>
      <c r="J12" s="9">
        <v>8.1202659416973966E-2</v>
      </c>
      <c r="M12" s="9" t="s">
        <v>17</v>
      </c>
      <c r="N12" s="9">
        <v>1.9292969265268434</v>
      </c>
      <c r="O12" s="9">
        <v>1.1382012490221296</v>
      </c>
      <c r="P12" s="9">
        <v>1.0605516081702633</v>
      </c>
      <c r="R12" s="9" t="s">
        <v>17</v>
      </c>
      <c r="S12" s="9">
        <f t="shared" si="0"/>
        <v>2.1647154215875193</v>
      </c>
      <c r="T12" s="9">
        <f t="shared" si="1"/>
        <v>1.2229704417053191</v>
      </c>
      <c r="U12" s="9">
        <f t="shared" si="2"/>
        <v>1.1162156471912532</v>
      </c>
      <c r="W12" s="15" t="s">
        <v>17</v>
      </c>
      <c r="X12" s="15">
        <f t="shared" si="4"/>
        <v>0.34137884450848832</v>
      </c>
      <c r="Y12" s="15">
        <f t="shared" si="5"/>
        <v>0.46768282473753731</v>
      </c>
      <c r="Z12" s="15">
        <f t="shared" si="6"/>
        <v>0.48530694209983116</v>
      </c>
    </row>
    <row r="13" spans="1:26" x14ac:dyDescent="0.35">
      <c r="A13" s="4" t="s">
        <v>18</v>
      </c>
      <c r="B13" s="15">
        <v>7.8035382086337243E-2</v>
      </c>
      <c r="C13" s="15">
        <v>6.720150233381661E-2</v>
      </c>
      <c r="D13" s="15">
        <v>6.0350059394123641E-2</v>
      </c>
      <c r="F13" s="9"/>
      <c r="G13" s="9" t="s">
        <v>18</v>
      </c>
      <c r="H13" s="9">
        <v>0.16358310206598828</v>
      </c>
      <c r="I13" s="9">
        <v>0.21972172695171072</v>
      </c>
      <c r="J13" s="9">
        <v>0.20629323571370892</v>
      </c>
      <c r="M13" s="9" t="s">
        <v>18</v>
      </c>
      <c r="N13" s="9">
        <v>0.43249650129951733</v>
      </c>
      <c r="O13" s="9">
        <v>0.27974425887265136</v>
      </c>
      <c r="P13" s="9">
        <v>0.43137320498130755</v>
      </c>
      <c r="R13" s="9" t="s">
        <v>18</v>
      </c>
      <c r="S13" s="9">
        <f t="shared" si="0"/>
        <v>0.48527099860731854</v>
      </c>
      <c r="T13" s="9">
        <f t="shared" si="1"/>
        <v>0.30057861923094925</v>
      </c>
      <c r="U13" s="9">
        <f t="shared" si="2"/>
        <v>0.45401422945357828</v>
      </c>
      <c r="W13" s="15" t="s">
        <v>18</v>
      </c>
      <c r="X13" s="15">
        <f t="shared" si="4"/>
        <v>0.69808198420926704</v>
      </c>
      <c r="Y13" s="15">
        <f t="shared" si="5"/>
        <v>0.78140612318973568</v>
      </c>
      <c r="Z13" s="15">
        <f t="shared" si="6"/>
        <v>0.6986298168219931</v>
      </c>
    </row>
    <row r="14" spans="1:26" x14ac:dyDescent="0.35">
      <c r="A14" s="4" t="s">
        <v>19</v>
      </c>
      <c r="B14" s="15">
        <v>2.3493581650373865E-2</v>
      </c>
      <c r="C14" s="15">
        <v>2.6713761176000425E-2</v>
      </c>
      <c r="D14" s="15">
        <v>2.7102861614506802E-2</v>
      </c>
      <c r="F14" s="9"/>
      <c r="G14" s="9" t="s">
        <v>19</v>
      </c>
      <c r="H14" s="9">
        <v>8.45644231398163E-4</v>
      </c>
      <c r="I14" s="9">
        <v>2.8023481616496729E-3</v>
      </c>
      <c r="J14" s="9">
        <v>4.9904444025732821E-3</v>
      </c>
      <c r="M14" s="9" t="s">
        <v>19</v>
      </c>
      <c r="N14" s="9">
        <v>25.187845303867402</v>
      </c>
      <c r="O14" s="9">
        <v>5.1933117583603021</v>
      </c>
      <c r="P14" s="9">
        <v>3.9404359840343877</v>
      </c>
      <c r="R14" s="9" t="s">
        <v>19</v>
      </c>
      <c r="S14" s="9">
        <f t="shared" si="0"/>
        <v>28.261340396161103</v>
      </c>
      <c r="T14" s="9">
        <f t="shared" si="1"/>
        <v>5.5800912013511947</v>
      </c>
      <c r="U14" s="9">
        <f t="shared" si="2"/>
        <v>4.147253437032667</v>
      </c>
      <c r="W14" s="15" t="s">
        <v>19</v>
      </c>
      <c r="X14" s="15">
        <f t="shared" si="4"/>
        <v>3.8185654008438819E-2</v>
      </c>
      <c r="Y14" s="15">
        <f t="shared" si="5"/>
        <v>0.16146450219466313</v>
      </c>
      <c r="Z14" s="15">
        <f t="shared" si="6"/>
        <v>0.20241128581194456</v>
      </c>
    </row>
    <row r="15" spans="1:26" x14ac:dyDescent="0.35">
      <c r="A15" s="4" t="s">
        <v>30</v>
      </c>
      <c r="B15" s="15">
        <v>5.0264618428985892E-2</v>
      </c>
      <c r="C15" s="15">
        <v>4.0882207251192126E-2</v>
      </c>
      <c r="D15" s="15">
        <v>5.1799557499704434E-2</v>
      </c>
      <c r="F15" s="9"/>
      <c r="G15" s="9" t="s">
        <v>30</v>
      </c>
      <c r="H15" s="9">
        <v>5.5980713705043032E-2</v>
      </c>
      <c r="I15" s="9">
        <v>6.6259330813661851E-2</v>
      </c>
      <c r="J15" s="9">
        <v>8.2451616376409784E-2</v>
      </c>
      <c r="M15" s="9" t="s">
        <v>30</v>
      </c>
      <c r="N15" s="9">
        <v>0.81405441495576703</v>
      </c>
      <c r="O15" s="9">
        <v>0.60075216443150214</v>
      </c>
      <c r="P15" s="9">
        <v>0.69938999819361647</v>
      </c>
      <c r="R15" s="9" t="s">
        <v>30</v>
      </c>
      <c r="S15" s="9">
        <f t="shared" si="0"/>
        <v>0.91338773303210163</v>
      </c>
      <c r="T15" s="9">
        <f t="shared" si="1"/>
        <v>0.64549405522215875</v>
      </c>
      <c r="U15" s="9">
        <f t="shared" si="2"/>
        <v>0.7360981337057636</v>
      </c>
      <c r="W15" s="15" t="s">
        <v>30</v>
      </c>
      <c r="X15" s="15">
        <f t="shared" si="4"/>
        <v>0.55125138019874853</v>
      </c>
      <c r="Y15" s="15">
        <f t="shared" si="5"/>
        <v>0.62470632382692681</v>
      </c>
      <c r="Z15" s="15">
        <f t="shared" si="6"/>
        <v>0.58844644317252659</v>
      </c>
    </row>
    <row r="16" spans="1:26" x14ac:dyDescent="0.35">
      <c r="A16" s="4" t="s">
        <v>31</v>
      </c>
      <c r="B16" s="15">
        <v>2.9759910952162554E-2</v>
      </c>
      <c r="C16" s="15">
        <v>3.3519271285325732E-2</v>
      </c>
      <c r="D16" s="15">
        <v>3.7388460087711892E-2</v>
      </c>
      <c r="F16" s="9"/>
      <c r="G16" s="9" t="s">
        <v>31</v>
      </c>
      <c r="H16" s="9">
        <v>2.7938964109176876E-3</v>
      </c>
      <c r="I16" s="9">
        <v>4.8597211806366064E-3</v>
      </c>
      <c r="J16" s="9">
        <v>6.5344136093241096E-3</v>
      </c>
      <c r="M16" s="9" t="s">
        <v>31</v>
      </c>
      <c r="N16" s="9">
        <v>9.6571906354515047</v>
      </c>
      <c r="O16" s="9">
        <v>5.4714120942494642</v>
      </c>
      <c r="P16" s="9">
        <v>5.8322876447876446</v>
      </c>
      <c r="R16" s="9" t="s">
        <v>31</v>
      </c>
      <c r="S16" s="9">
        <f t="shared" si="0"/>
        <v>10.835589488760627</v>
      </c>
      <c r="T16" s="9">
        <f t="shared" si="1"/>
        <v>5.878903464044603</v>
      </c>
      <c r="U16" s="9">
        <f t="shared" si="2"/>
        <v>6.1384006943932201</v>
      </c>
      <c r="W16" s="15" t="s">
        <v>31</v>
      </c>
      <c r="X16" s="15">
        <f t="shared" si="4"/>
        <v>9.3833359485328727E-2</v>
      </c>
      <c r="Y16" s="15">
        <f t="shared" si="5"/>
        <v>0.15452577975811585</v>
      </c>
      <c r="Z16" s="15">
        <f t="shared" si="6"/>
        <v>0.14636386112386537</v>
      </c>
    </row>
    <row r="17" spans="1:26" x14ac:dyDescent="0.35">
      <c r="A17" s="4" t="s">
        <v>20</v>
      </c>
      <c r="B17" s="15">
        <v>0.14730511767403751</v>
      </c>
      <c r="C17" s="15">
        <v>0.15614778639855043</v>
      </c>
      <c r="D17" s="15">
        <v>0.17234542045972739</v>
      </c>
      <c r="F17" s="9"/>
      <c r="G17" s="9" t="s">
        <v>20</v>
      </c>
      <c r="H17" s="9">
        <v>2.6770947214980519E-3</v>
      </c>
      <c r="I17" s="9">
        <v>4.8969699377697431E-3</v>
      </c>
      <c r="J17" s="9">
        <v>6.4159780355845068E-3</v>
      </c>
      <c r="M17" s="9" t="s">
        <v>20</v>
      </c>
      <c r="N17" s="9">
        <v>49.886561954624781</v>
      </c>
      <c r="O17" s="9">
        <v>25.686524584661857</v>
      </c>
      <c r="P17" s="9">
        <v>35.005807622504534</v>
      </c>
      <c r="R17" s="9" t="s">
        <v>20</v>
      </c>
      <c r="S17" s="9">
        <f t="shared" si="0"/>
        <v>55.973867219891076</v>
      </c>
      <c r="T17" s="9">
        <f t="shared" si="1"/>
        <v>27.599565844939324</v>
      </c>
      <c r="U17" s="9">
        <f t="shared" si="2"/>
        <v>36.843120042238787</v>
      </c>
      <c r="W17" s="15" t="s">
        <v>20</v>
      </c>
      <c r="X17" s="15">
        <f t="shared" si="4"/>
        <v>1.9651553604499623E-2</v>
      </c>
      <c r="Y17" s="15">
        <f t="shared" si="5"/>
        <v>3.7472095582455588E-2</v>
      </c>
      <c r="Z17" s="15">
        <f t="shared" si="6"/>
        <v>2.7773297310375422E-2</v>
      </c>
    </row>
    <row r="18" spans="1:26" x14ac:dyDescent="0.35">
      <c r="A18" s="4" t="s">
        <v>21</v>
      </c>
      <c r="B18" s="15">
        <v>5.9045724621623989E-2</v>
      </c>
      <c r="C18" s="15">
        <v>5.1249552183984158E-2</v>
      </c>
      <c r="D18" s="15">
        <v>4.3780506341941257E-2</v>
      </c>
      <c r="F18" s="9"/>
      <c r="G18" s="9" t="s">
        <v>21</v>
      </c>
      <c r="H18" s="9">
        <v>4.9290312935086292E-3</v>
      </c>
      <c r="I18" s="9">
        <v>9.7355834893642374E-3</v>
      </c>
      <c r="J18" s="9">
        <v>1.1409652499259777E-2</v>
      </c>
      <c r="M18" s="9" t="s">
        <v>21</v>
      </c>
      <c r="N18" s="9">
        <v>10.860663507109004</v>
      </c>
      <c r="O18" s="9">
        <v>3.6692460130225535</v>
      </c>
      <c r="P18" s="9">
        <v>3.0006882312456984</v>
      </c>
      <c r="R18" s="9" t="s">
        <v>21</v>
      </c>
      <c r="S18" s="9">
        <f t="shared" si="0"/>
        <v>12.185913665884101</v>
      </c>
      <c r="T18" s="9">
        <f t="shared" si="1"/>
        <v>3.9425184440158936</v>
      </c>
      <c r="U18" s="9">
        <f t="shared" si="2"/>
        <v>3.1581821480971923</v>
      </c>
      <c r="W18" s="15" t="s">
        <v>21</v>
      </c>
      <c r="X18" s="15">
        <f t="shared" si="4"/>
        <v>8.4312315192200116E-2</v>
      </c>
      <c r="Y18" s="15">
        <f t="shared" si="5"/>
        <v>0.21416734033953114</v>
      </c>
      <c r="Z18" s="15">
        <f t="shared" si="6"/>
        <v>0.24995699294684329</v>
      </c>
    </row>
    <row r="19" spans="1:26" x14ac:dyDescent="0.35">
      <c r="A19" s="4" t="s">
        <v>22</v>
      </c>
      <c r="B19" s="15">
        <v>8.7465795427022514E-2</v>
      </c>
      <c r="C19" s="15">
        <v>5.891771437292178E-2</v>
      </c>
      <c r="D19" s="15">
        <v>5.0692743783321233E-2</v>
      </c>
      <c r="F19" s="9"/>
      <c r="G19" s="9" t="s">
        <v>22</v>
      </c>
      <c r="H19" s="9">
        <v>4.0992720918715371E-2</v>
      </c>
      <c r="I19" s="9">
        <v>3.1141202588540296E-2</v>
      </c>
      <c r="J19" s="9">
        <v>2.8308255497833168E-2</v>
      </c>
      <c r="M19" s="9" t="s">
        <v>22</v>
      </c>
      <c r="N19" s="9">
        <v>1.9344654661499887</v>
      </c>
      <c r="O19" s="9">
        <v>1.7123839951315989</v>
      </c>
      <c r="P19" s="9">
        <v>3.2147774208352455</v>
      </c>
      <c r="R19" s="9" t="s">
        <v>22</v>
      </c>
      <c r="S19" s="9">
        <f t="shared" si="0"/>
        <v>2.1705146416430088</v>
      </c>
      <c r="T19" s="9">
        <f t="shared" si="1"/>
        <v>1.8399162825505682</v>
      </c>
      <c r="U19" s="9">
        <f t="shared" si="2"/>
        <v>3.3835080082188269</v>
      </c>
      <c r="W19" s="15" t="s">
        <v>22</v>
      </c>
      <c r="X19" s="15">
        <f t="shared" si="4"/>
        <v>0.340777566318406</v>
      </c>
      <c r="Y19" s="15">
        <f t="shared" si="5"/>
        <v>0.36867936169616067</v>
      </c>
      <c r="Z19" s="15">
        <f t="shared" si="6"/>
        <v>0.23726045296167247</v>
      </c>
    </row>
    <row r="20" spans="1:26" x14ac:dyDescent="0.35">
      <c r="A20" s="4" t="s">
        <v>32</v>
      </c>
      <c r="B20" s="15">
        <v>5.2769088857167884E-2</v>
      </c>
      <c r="C20" s="15">
        <v>6.594697082373574E-2</v>
      </c>
      <c r="D20" s="15">
        <v>6.632325040675123E-2</v>
      </c>
      <c r="F20" s="9"/>
      <c r="G20" s="9" t="s">
        <v>32</v>
      </c>
      <c r="H20" s="9">
        <v>1.7646399237518571E-2</v>
      </c>
      <c r="I20" s="9">
        <v>2.9527089779437694E-2</v>
      </c>
      <c r="J20" s="9">
        <v>3.005356517994132E-2</v>
      </c>
      <c r="M20" t="s">
        <v>32</v>
      </c>
      <c r="N20" s="9">
        <v>2.7111464124966904</v>
      </c>
      <c r="O20" s="9">
        <v>2.1102711997993766</v>
      </c>
      <c r="P20" s="9">
        <v>3.7063154619931558</v>
      </c>
      <c r="R20" t="s">
        <v>32</v>
      </c>
      <c r="S20" s="9">
        <f t="shared" si="0"/>
        <v>3.041968485316823</v>
      </c>
      <c r="T20" s="9">
        <f t="shared" si="1"/>
        <v>2.2674367152152719</v>
      </c>
      <c r="U20" s="9">
        <f t="shared" si="2"/>
        <v>3.9008448813171461</v>
      </c>
      <c r="W20" s="4" t="s">
        <v>32</v>
      </c>
      <c r="X20" s="15">
        <f t="shared" si="4"/>
        <v>0.26945851466076909</v>
      </c>
      <c r="Y20" s="15">
        <f t="shared" si="5"/>
        <v>0.32151537141343284</v>
      </c>
      <c r="Z20" s="15">
        <f t="shared" si="6"/>
        <v>0.21248044421920101</v>
      </c>
    </row>
    <row r="21" spans="1:26" x14ac:dyDescent="0.35">
      <c r="A21" s="4" t="s">
        <v>23</v>
      </c>
      <c r="B21" s="15">
        <v>5.8545861182254334E-2</v>
      </c>
      <c r="C21" s="15">
        <v>6.6933782722902443E-2</v>
      </c>
      <c r="D21" s="15">
        <v>6.7696915446412986E-2</v>
      </c>
      <c r="E21" s="9"/>
      <c r="F21" s="9"/>
      <c r="G21" s="9" t="s">
        <v>23</v>
      </c>
      <c r="H21" s="9">
        <v>2.5135723563105617E-3</v>
      </c>
      <c r="I21" s="9">
        <v>5.7561746023074368E-3</v>
      </c>
      <c r="J21" s="9">
        <v>7.3849963661812602E-3</v>
      </c>
      <c r="M21" t="s">
        <v>23</v>
      </c>
      <c r="N21" s="9">
        <v>21.117100371747213</v>
      </c>
      <c r="O21" s="9">
        <v>8.7657092870680859</v>
      </c>
      <c r="P21" s="9">
        <v>10.043075082261442</v>
      </c>
      <c r="R21" t="s">
        <v>23</v>
      </c>
      <c r="S21" s="9">
        <f t="shared" si="0"/>
        <v>23.693871174213321</v>
      </c>
      <c r="T21" s="9">
        <f t="shared" si="1"/>
        <v>9.4185482293893052</v>
      </c>
      <c r="U21" s="9">
        <f t="shared" si="2"/>
        <v>10.570195232721845</v>
      </c>
      <c r="W21" s="4" t="s">
        <v>23</v>
      </c>
      <c r="X21" s="15">
        <f t="shared" si="4"/>
        <v>4.5213883519623493E-2</v>
      </c>
      <c r="Y21" s="15">
        <f t="shared" si="5"/>
        <v>0.10239911619366107</v>
      </c>
      <c r="Z21" s="15">
        <f t="shared" si="6"/>
        <v>9.0554487092667335E-2</v>
      </c>
    </row>
    <row r="22" spans="1:26" x14ac:dyDescent="0.35">
      <c r="A22" s="4" t="s">
        <v>11</v>
      </c>
      <c r="B22" s="15">
        <v>5.512926880800606E-2</v>
      </c>
      <c r="C22" s="15">
        <v>7.098061684150353E-2</v>
      </c>
      <c r="D22" s="15">
        <v>7.9248087284027768E-2</v>
      </c>
      <c r="F22" s="9"/>
      <c r="G22" s="9" t="s">
        <v>11</v>
      </c>
      <c r="H22" s="9">
        <v>0.58009792653640946</v>
      </c>
      <c r="I22" s="9">
        <v>0.37645332234081125</v>
      </c>
      <c r="J22" s="9">
        <v>0.27795106457430485</v>
      </c>
      <c r="M22" s="9" t="s">
        <v>11</v>
      </c>
      <c r="N22" s="9">
        <v>8.6160933611462348E-2</v>
      </c>
      <c r="O22" s="9">
        <v>0.27263958722313036</v>
      </c>
      <c r="P22" s="9">
        <v>0.63380807457602517</v>
      </c>
      <c r="R22" s="9" t="s">
        <v>11</v>
      </c>
      <c r="S22" s="9">
        <f t="shared" si="0"/>
        <v>9.6674544577685512E-2</v>
      </c>
      <c r="T22" s="9">
        <f t="shared" si="1"/>
        <v>0.29294481683190005</v>
      </c>
      <c r="U22" s="9">
        <f t="shared" si="2"/>
        <v>0.66707408173986926</v>
      </c>
      <c r="W22" s="15" t="s">
        <v>11</v>
      </c>
      <c r="X22" s="15">
        <f t="shared" si="4"/>
        <v>0.92067387903100228</v>
      </c>
      <c r="Y22" s="15">
        <f t="shared" si="5"/>
        <v>0.7857684218215909</v>
      </c>
      <c r="Z22" s="15">
        <f t="shared" si="6"/>
        <v>0.61206699584925306</v>
      </c>
    </row>
    <row r="23" spans="1:26" x14ac:dyDescent="0.35">
      <c r="A23" t="s">
        <v>64</v>
      </c>
      <c r="B23" s="9"/>
      <c r="C23" s="9"/>
      <c r="D23" s="9"/>
      <c r="G23" t="s">
        <v>64</v>
      </c>
      <c r="H23" s="9"/>
      <c r="I23" s="9"/>
      <c r="J23" s="9"/>
      <c r="M23" s="9" t="s">
        <v>24</v>
      </c>
      <c r="N23" s="9">
        <v>0.57180283330098969</v>
      </c>
      <c r="O23" s="9">
        <v>0.31044393927516917</v>
      </c>
      <c r="P23" s="9">
        <v>0.30547695286320647</v>
      </c>
      <c r="R23" s="9" t="s">
        <v>24</v>
      </c>
      <c r="S23" s="9">
        <f t="shared" si="0"/>
        <v>0.6415758996632952</v>
      </c>
      <c r="T23" s="9">
        <f t="shared" si="1"/>
        <v>0.33356470296116431</v>
      </c>
      <c r="U23" s="9">
        <f t="shared" si="2"/>
        <v>0.32151019527516911</v>
      </c>
      <c r="W23" s="9" t="s">
        <v>24</v>
      </c>
      <c r="X23" s="9">
        <f t="shared" si="4"/>
        <v>0.6362121118587567</v>
      </c>
      <c r="Y23" s="9">
        <f t="shared" si="5"/>
        <v>0.7631001754665816</v>
      </c>
      <c r="Z23" s="9">
        <f t="shared" si="6"/>
        <v>0.76600356506238865</v>
      </c>
    </row>
    <row r="24" spans="1:26" x14ac:dyDescent="0.35">
      <c r="B24" s="9">
        <f>SUM(B2:B23)</f>
        <v>1</v>
      </c>
      <c r="C24" s="9">
        <f t="shared" ref="C24:D24" si="7">SUM(C2:C23)</f>
        <v>1</v>
      </c>
      <c r="D24" s="9">
        <f t="shared" si="7"/>
        <v>1</v>
      </c>
      <c r="H24" s="9">
        <f>SUM(H2:H23)</f>
        <v>1</v>
      </c>
      <c r="I24" s="9">
        <f t="shared" ref="I24" si="8">SUM(I2:I23)</f>
        <v>1</v>
      </c>
      <c r="J24" s="9">
        <f t="shared" ref="J24" si="9">SUM(J2:J23)</f>
        <v>0.99999999999999978</v>
      </c>
      <c r="M24" t="s">
        <v>2</v>
      </c>
      <c r="N24" s="9">
        <v>0.89124737011018795</v>
      </c>
      <c r="O24" s="9">
        <v>0.93068582052973692</v>
      </c>
      <c r="P24" s="9">
        <v>0.95013146504346357</v>
      </c>
      <c r="R24" t="s">
        <v>2</v>
      </c>
      <c r="S24" s="9">
        <f t="shared" si="0"/>
        <v>1</v>
      </c>
      <c r="T24" s="9">
        <f t="shared" si="1"/>
        <v>1</v>
      </c>
      <c r="U24" s="9">
        <f t="shared" si="2"/>
        <v>1</v>
      </c>
      <c r="W24" t="s">
        <v>2</v>
      </c>
      <c r="X24" s="9">
        <f t="shared" si="4"/>
        <v>0.52875156143203939</v>
      </c>
      <c r="Y24" s="9">
        <f t="shared" si="5"/>
        <v>0.51795066259181533</v>
      </c>
      <c r="Z24" s="9">
        <f t="shared" si="6"/>
        <v>0.51278594183275361</v>
      </c>
    </row>
    <row r="25" spans="1:26" x14ac:dyDescent="0.35">
      <c r="B25" s="9"/>
      <c r="C25" s="9"/>
      <c r="D25" s="9"/>
      <c r="H25" s="9"/>
      <c r="I25" s="9"/>
      <c r="J25" s="9"/>
    </row>
    <row r="26" spans="1:26" x14ac:dyDescent="0.35">
      <c r="A26" t="s">
        <v>67</v>
      </c>
      <c r="B26" s="9">
        <v>2.9472957698578616E-2</v>
      </c>
      <c r="C26" s="9">
        <v>1.3200876428863487E-2</v>
      </c>
      <c r="D26" s="9">
        <v>2.1449533009588174E-2</v>
      </c>
      <c r="G26" t="s">
        <v>66</v>
      </c>
      <c r="H26" s="9">
        <v>4.5938380344470994E-2</v>
      </c>
      <c r="I26" s="9">
        <v>3.9575159816596109E-2</v>
      </c>
      <c r="J26" s="9">
        <v>6.671493882559551E-2</v>
      </c>
      <c r="M26" s="4" t="s">
        <v>73</v>
      </c>
      <c r="N26" s="15">
        <v>0.89124737011018795</v>
      </c>
      <c r="O26" s="15">
        <v>0.93068582052973692</v>
      </c>
      <c r="P26" s="15">
        <v>0.95013146504346357</v>
      </c>
    </row>
    <row r="27" spans="1:26" x14ac:dyDescent="0.35">
      <c r="M27" t="s">
        <v>74</v>
      </c>
      <c r="N27" s="9">
        <f>1/(1+N26)</f>
        <v>0.52875156143203939</v>
      </c>
      <c r="O27" s="9">
        <f t="shared" ref="O27:P27" si="10">1/(1+O26)</f>
        <v>0.51795066259181533</v>
      </c>
      <c r="P27" s="9">
        <f t="shared" si="10"/>
        <v>0.51278594183275361</v>
      </c>
    </row>
    <row r="28" spans="1:26" x14ac:dyDescent="0.35">
      <c r="M28" s="4" t="s">
        <v>76</v>
      </c>
      <c r="N28" s="15">
        <f>(H26+B26*N26)/(1+N26)</f>
        <v>3.8179075632232676E-2</v>
      </c>
      <c r="O28" s="15">
        <f t="shared" ref="O28:P28" si="11">(I26+C26*O26)/(1+O26)</f>
        <v>2.6861453984923903E-2</v>
      </c>
      <c r="P28" s="15">
        <f t="shared" si="11"/>
        <v>4.4660996763391289E-2</v>
      </c>
    </row>
    <row r="29" spans="1:26" x14ac:dyDescent="0.35">
      <c r="A29" s="4"/>
      <c r="B29" s="4">
        <v>1970</v>
      </c>
      <c r="C29" s="4">
        <v>1990</v>
      </c>
      <c r="D29" s="4">
        <v>2010</v>
      </c>
    </row>
    <row r="30" spans="1:26" x14ac:dyDescent="0.35">
      <c r="A30" s="4" t="s">
        <v>130</v>
      </c>
      <c r="B30" s="22">
        <v>22.3</v>
      </c>
      <c r="C30" s="22">
        <v>17.2</v>
      </c>
      <c r="D30" s="23">
        <v>16</v>
      </c>
    </row>
    <row r="35" spans="9:9" x14ac:dyDescent="0.35">
      <c r="I35" s="9"/>
    </row>
    <row r="36" spans="9:9" x14ac:dyDescent="0.35">
      <c r="I36" s="9"/>
    </row>
    <row r="37" spans="9:9" x14ac:dyDescent="0.35">
      <c r="I37" s="9"/>
    </row>
    <row r="38" spans="9:9" x14ac:dyDescent="0.35">
      <c r="I38" s="9"/>
    </row>
    <row r="39" spans="9:9" x14ac:dyDescent="0.35">
      <c r="I39" s="9"/>
    </row>
    <row r="40" spans="9:9" x14ac:dyDescent="0.35">
      <c r="I40" s="9"/>
    </row>
    <row r="41" spans="9:9" x14ac:dyDescent="0.35">
      <c r="I41" s="9"/>
    </row>
    <row r="42" spans="9:9" x14ac:dyDescent="0.35">
      <c r="I42" s="9"/>
    </row>
    <row r="43" spans="9:9" x14ac:dyDescent="0.35">
      <c r="I43" s="9"/>
    </row>
    <row r="44" spans="9:9" x14ac:dyDescent="0.35">
      <c r="I44" s="9"/>
    </row>
    <row r="45" spans="9:9" x14ac:dyDescent="0.35">
      <c r="I45" s="9"/>
    </row>
    <row r="46" spans="9:9" x14ac:dyDescent="0.35">
      <c r="I46" s="9"/>
    </row>
    <row r="47" spans="9:9" x14ac:dyDescent="0.35">
      <c r="I47" s="21"/>
    </row>
    <row r="48" spans="9:9" x14ac:dyDescent="0.35">
      <c r="I48" s="21"/>
    </row>
    <row r="49" spans="2:9" x14ac:dyDescent="0.35">
      <c r="I49" s="20"/>
    </row>
    <row r="50" spans="2:9" x14ac:dyDescent="0.35">
      <c r="I50" s="9"/>
    </row>
    <row r="51" spans="2:9" x14ac:dyDescent="0.35">
      <c r="I51" s="9"/>
    </row>
    <row r="52" spans="2:9" x14ac:dyDescent="0.35">
      <c r="I52" s="9"/>
    </row>
    <row r="53" spans="2:9" x14ac:dyDescent="0.35">
      <c r="I53" s="9"/>
    </row>
    <row r="55" spans="2:9" x14ac:dyDescent="0.35">
      <c r="I55" s="9"/>
    </row>
    <row r="56" spans="2:9" x14ac:dyDescent="0.35">
      <c r="I56" s="9"/>
    </row>
    <row r="57" spans="2:9" x14ac:dyDescent="0.35">
      <c r="B57" s="9"/>
      <c r="C57" s="9"/>
      <c r="D57" s="9"/>
      <c r="E57" s="9"/>
      <c r="G57" s="9"/>
      <c r="H57" s="9"/>
      <c r="I5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="150" zoomScaleNormal="150" workbookViewId="0">
      <selection activeCell="B3" sqref="B3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180</v>
      </c>
      <c r="B1" s="49" t="s">
        <v>177</v>
      </c>
      <c r="C1" s="49"/>
      <c r="D1" s="49"/>
      <c r="E1" s="49"/>
      <c r="F1" s="49" t="s">
        <v>146</v>
      </c>
      <c r="G1" s="49"/>
      <c r="H1" s="49"/>
      <c r="I1" s="49"/>
      <c r="J1" s="49" t="s">
        <v>147</v>
      </c>
      <c r="K1" s="49"/>
      <c r="L1" s="49"/>
      <c r="M1" s="49"/>
    </row>
    <row r="2" spans="1:13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  <c r="J2" t="s">
        <v>178</v>
      </c>
      <c r="K2" t="s">
        <v>176</v>
      </c>
      <c r="L2" t="s">
        <v>175</v>
      </c>
      <c r="M2" t="s">
        <v>179</v>
      </c>
    </row>
    <row r="3" spans="1:13" x14ac:dyDescent="0.35">
      <c r="A3" t="s">
        <v>25</v>
      </c>
      <c r="B3" s="1">
        <v>84518</v>
      </c>
      <c r="C3">
        <v>38772.15</v>
      </c>
      <c r="D3">
        <v>33484.79</v>
      </c>
      <c r="E3" s="41">
        <f>D3/C3</f>
        <v>0.86362995087969074</v>
      </c>
      <c r="F3" s="1">
        <v>50493</v>
      </c>
      <c r="G3">
        <v>43290.82</v>
      </c>
      <c r="H3">
        <v>36947.31</v>
      </c>
      <c r="I3" s="41">
        <f>H3/G3</f>
        <v>0.85346754808525216</v>
      </c>
      <c r="J3" s="1">
        <v>34025</v>
      </c>
      <c r="K3">
        <v>32066.46</v>
      </c>
      <c r="L3">
        <v>26155</v>
      </c>
      <c r="M3" s="41">
        <f>L3/K3</f>
        <v>0.81564974743080465</v>
      </c>
    </row>
    <row r="4" spans="1:13" x14ac:dyDescent="0.35">
      <c r="A4" t="s">
        <v>13</v>
      </c>
      <c r="B4" s="1">
        <v>32855</v>
      </c>
      <c r="C4">
        <v>38839.78</v>
      </c>
      <c r="D4">
        <v>30834.97</v>
      </c>
      <c r="E4" s="41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1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1">
        <f t="shared" ref="M4:M22" si="2">L4/K4</f>
        <v>0.7506972440566253</v>
      </c>
    </row>
    <row r="5" spans="1:13" x14ac:dyDescent="0.35">
      <c r="A5" t="s">
        <v>26</v>
      </c>
      <c r="B5" s="43">
        <v>29173</v>
      </c>
      <c r="C5" s="44">
        <v>47846.59</v>
      </c>
      <c r="D5" s="44">
        <v>27122.91</v>
      </c>
      <c r="E5" s="45">
        <f t="shared" si="0"/>
        <v>0.56687237272290458</v>
      </c>
      <c r="F5" s="43">
        <v>23155</v>
      </c>
      <c r="G5" s="44">
        <v>49325.06</v>
      </c>
      <c r="H5" s="44">
        <v>27435.040000000001</v>
      </c>
      <c r="I5" s="45">
        <f t="shared" si="1"/>
        <v>0.55620895342043175</v>
      </c>
      <c r="J5" s="43">
        <v>6018</v>
      </c>
      <c r="K5" s="44">
        <v>42157.99</v>
      </c>
      <c r="L5" s="44">
        <v>25089.18</v>
      </c>
      <c r="M5" s="45">
        <f t="shared" si="2"/>
        <v>0.59512277506588906</v>
      </c>
    </row>
    <row r="6" spans="1:13" x14ac:dyDescent="0.35">
      <c r="A6" t="s">
        <v>27</v>
      </c>
      <c r="B6" s="1">
        <v>35949</v>
      </c>
      <c r="C6">
        <v>29018.95</v>
      </c>
      <c r="D6">
        <v>25218.63</v>
      </c>
      <c r="E6" s="41">
        <f t="shared" si="0"/>
        <v>0.86904005830672715</v>
      </c>
      <c r="F6" s="1">
        <v>18372</v>
      </c>
      <c r="G6">
        <v>32239.9</v>
      </c>
      <c r="H6">
        <v>28152.79</v>
      </c>
      <c r="I6" s="41">
        <f t="shared" si="1"/>
        <v>0.87322820480212404</v>
      </c>
      <c r="J6" s="1">
        <v>17577</v>
      </c>
      <c r="K6">
        <v>25652.31</v>
      </c>
      <c r="L6">
        <v>21216.79</v>
      </c>
      <c r="M6" s="41">
        <f t="shared" si="2"/>
        <v>0.82709081560296127</v>
      </c>
    </row>
    <row r="7" spans="1:13" x14ac:dyDescent="0.35">
      <c r="A7" t="s">
        <v>14</v>
      </c>
      <c r="B7" s="12">
        <v>13585</v>
      </c>
      <c r="C7" s="11">
        <v>54495.99</v>
      </c>
      <c r="D7" s="11">
        <v>55987.93</v>
      </c>
      <c r="E7" s="42">
        <f t="shared" si="0"/>
        <v>1.0273770602203942</v>
      </c>
      <c r="F7" s="12">
        <v>8851</v>
      </c>
      <c r="G7" s="11">
        <v>55090.7</v>
      </c>
      <c r="H7" s="11">
        <v>59738.44</v>
      </c>
      <c r="I7" s="42">
        <f t="shared" si="1"/>
        <v>1.0843652376898461</v>
      </c>
      <c r="J7" s="1">
        <v>4734</v>
      </c>
      <c r="K7">
        <v>53384.1</v>
      </c>
      <c r="L7">
        <v>48185.41</v>
      </c>
      <c r="M7" s="41">
        <f t="shared" si="2"/>
        <v>0.90261725869687803</v>
      </c>
    </row>
    <row r="8" spans="1:13" x14ac:dyDescent="0.35">
      <c r="A8" t="s">
        <v>28</v>
      </c>
      <c r="B8" s="1">
        <v>50458</v>
      </c>
      <c r="C8">
        <v>26597.41</v>
      </c>
      <c r="D8">
        <v>24037.87</v>
      </c>
      <c r="E8" s="41">
        <f t="shared" si="0"/>
        <v>0.9037673217053841</v>
      </c>
      <c r="F8" s="1">
        <v>6893</v>
      </c>
      <c r="G8">
        <v>35178.94</v>
      </c>
      <c r="H8">
        <v>33082.17</v>
      </c>
      <c r="I8" s="41">
        <f t="shared" si="1"/>
        <v>0.94039701025670464</v>
      </c>
      <c r="J8" s="1">
        <v>43565</v>
      </c>
      <c r="K8">
        <v>25239.61</v>
      </c>
      <c r="L8">
        <v>21968.31</v>
      </c>
      <c r="M8" s="41">
        <f t="shared" si="2"/>
        <v>0.87039023186174436</v>
      </c>
    </row>
    <row r="9" spans="1:13" x14ac:dyDescent="0.35">
      <c r="A9" t="s">
        <v>15</v>
      </c>
      <c r="B9" s="1">
        <v>7511</v>
      </c>
      <c r="C9">
        <v>25752.55</v>
      </c>
      <c r="D9">
        <v>22899.11</v>
      </c>
      <c r="E9" s="41">
        <f t="shared" si="0"/>
        <v>0.88919776876464662</v>
      </c>
      <c r="F9" s="1">
        <v>4113</v>
      </c>
      <c r="G9">
        <v>28415.98</v>
      </c>
      <c r="H9">
        <v>25352.560000000001</v>
      </c>
      <c r="I9" s="41">
        <f t="shared" si="1"/>
        <v>0.89219375858231886</v>
      </c>
      <c r="J9" s="1">
        <v>3398</v>
      </c>
      <c r="K9">
        <v>22528.69</v>
      </c>
      <c r="L9">
        <v>19032.54</v>
      </c>
      <c r="M9" s="41">
        <f t="shared" si="2"/>
        <v>0.84481343566803047</v>
      </c>
    </row>
    <row r="10" spans="1:13" x14ac:dyDescent="0.35">
      <c r="A10" t="s">
        <v>29</v>
      </c>
      <c r="B10" s="1">
        <v>9999</v>
      </c>
      <c r="C10">
        <v>19487.759999999998</v>
      </c>
      <c r="D10">
        <v>19153.5</v>
      </c>
      <c r="E10" s="41">
        <f t="shared" si="0"/>
        <v>0.98284769516865977</v>
      </c>
      <c r="F10" s="1">
        <v>1907</v>
      </c>
      <c r="G10">
        <v>26226.240000000002</v>
      </c>
      <c r="H10">
        <v>25154.78</v>
      </c>
      <c r="I10" s="41">
        <f t="shared" si="1"/>
        <v>0.95914549702892971</v>
      </c>
      <c r="J10" s="1">
        <v>8092</v>
      </c>
      <c r="K10">
        <v>17899.73</v>
      </c>
      <c r="L10">
        <v>17059.830000000002</v>
      </c>
      <c r="M10" s="41">
        <f t="shared" si="2"/>
        <v>0.95307750452101803</v>
      </c>
    </row>
    <row r="11" spans="1:13" x14ac:dyDescent="0.35">
      <c r="A11" t="s">
        <v>16</v>
      </c>
      <c r="B11" s="1">
        <v>40297</v>
      </c>
      <c r="C11">
        <v>34433.32</v>
      </c>
      <c r="D11">
        <v>27345.57</v>
      </c>
      <c r="E11" s="41">
        <f t="shared" si="0"/>
        <v>0.79416013326626655</v>
      </c>
      <c r="F11" s="1">
        <v>21750</v>
      </c>
      <c r="G11">
        <v>40529.61</v>
      </c>
      <c r="H11">
        <v>29794.6</v>
      </c>
      <c r="I11" s="41">
        <f t="shared" si="1"/>
        <v>0.73513167286830539</v>
      </c>
      <c r="J11" s="1">
        <v>18547</v>
      </c>
      <c r="K11">
        <v>27284.21</v>
      </c>
      <c r="L11">
        <v>22113.72</v>
      </c>
      <c r="M11" s="41">
        <f t="shared" si="2"/>
        <v>0.81049515452344056</v>
      </c>
    </row>
    <row r="12" spans="1:13" x14ac:dyDescent="0.35">
      <c r="A12" t="s">
        <v>17</v>
      </c>
      <c r="B12" s="12">
        <v>90114</v>
      </c>
      <c r="C12" s="11">
        <v>27678.65</v>
      </c>
      <c r="D12" s="11">
        <v>30164.37</v>
      </c>
      <c r="E12" s="42">
        <f t="shared" si="0"/>
        <v>1.0898064031302104</v>
      </c>
      <c r="F12" s="1">
        <v>47288</v>
      </c>
      <c r="G12">
        <v>35690.18</v>
      </c>
      <c r="H12">
        <v>33937.01</v>
      </c>
      <c r="I12" s="41">
        <f t="shared" si="1"/>
        <v>0.95087808467203028</v>
      </c>
      <c r="J12" s="12">
        <v>42826</v>
      </c>
      <c r="K12" s="11">
        <v>18832.400000000001</v>
      </c>
      <c r="L12" s="11">
        <v>22220.5</v>
      </c>
      <c r="M12" s="42">
        <f t="shared" si="2"/>
        <v>1.1799080308404664</v>
      </c>
    </row>
    <row r="13" spans="1:13" x14ac:dyDescent="0.35">
      <c r="A13" t="s">
        <v>18</v>
      </c>
      <c r="B13" s="1">
        <v>138975</v>
      </c>
      <c r="C13">
        <v>22508.39</v>
      </c>
      <c r="D13">
        <v>17669.88</v>
      </c>
      <c r="E13" s="41">
        <f t="shared" si="0"/>
        <v>0.7850352690707777</v>
      </c>
      <c r="F13" s="1">
        <v>32683</v>
      </c>
      <c r="G13">
        <v>29368.19</v>
      </c>
      <c r="H13">
        <v>23491.06</v>
      </c>
      <c r="I13" s="41">
        <f t="shared" si="1"/>
        <v>0.79988109583872902</v>
      </c>
      <c r="J13" s="1">
        <v>106292</v>
      </c>
      <c r="K13">
        <v>20399.12</v>
      </c>
      <c r="L13">
        <v>14820.13</v>
      </c>
      <c r="M13" s="41">
        <f t="shared" si="2"/>
        <v>0.72650830035805469</v>
      </c>
    </row>
    <row r="14" spans="1:13" x14ac:dyDescent="0.35">
      <c r="A14" t="s">
        <v>19</v>
      </c>
      <c r="B14" s="43">
        <v>18782</v>
      </c>
      <c r="C14" s="44">
        <v>34261.24</v>
      </c>
      <c r="D14" s="44">
        <v>21734.43</v>
      </c>
      <c r="E14" s="45">
        <f t="shared" si="0"/>
        <v>0.63437371210148852</v>
      </c>
      <c r="F14" s="43">
        <v>15691</v>
      </c>
      <c r="G14" s="44">
        <v>35676.879999999997</v>
      </c>
      <c r="H14" s="44">
        <v>20943.939999999999</v>
      </c>
      <c r="I14" s="45">
        <f t="shared" si="1"/>
        <v>0.58704516762676562</v>
      </c>
      <c r="J14" s="1">
        <v>3091</v>
      </c>
      <c r="K14">
        <v>27074.959999999999</v>
      </c>
      <c r="L14">
        <v>24124.79</v>
      </c>
      <c r="M14" s="41">
        <f t="shared" si="2"/>
        <v>0.89103695813401018</v>
      </c>
    </row>
    <row r="15" spans="1:13" x14ac:dyDescent="0.35">
      <c r="A15" t="s">
        <v>30</v>
      </c>
      <c r="B15" s="12">
        <v>82962</v>
      </c>
      <c r="C15" s="11">
        <v>13981.9</v>
      </c>
      <c r="D15" s="11">
        <v>15960.96</v>
      </c>
      <c r="E15" s="42">
        <f t="shared" si="0"/>
        <v>1.1415444252926998</v>
      </c>
      <c r="F15" s="1">
        <v>31875</v>
      </c>
      <c r="G15">
        <v>19671.45</v>
      </c>
      <c r="H15">
        <v>16911.54</v>
      </c>
      <c r="I15" s="41">
        <f t="shared" si="1"/>
        <v>0.85969971710270465</v>
      </c>
      <c r="J15" s="12">
        <v>51087</v>
      </c>
      <c r="K15" s="11">
        <v>10431.98</v>
      </c>
      <c r="L15" s="11">
        <v>14228.87</v>
      </c>
      <c r="M15" s="42">
        <f t="shared" si="2"/>
        <v>1.3639663803036433</v>
      </c>
    </row>
    <row r="16" spans="1:13" x14ac:dyDescent="0.35">
      <c r="A16" t="s">
        <v>31</v>
      </c>
      <c r="B16" s="12">
        <v>22020</v>
      </c>
      <c r="C16" s="11">
        <v>16400.900000000001</v>
      </c>
      <c r="D16" s="11">
        <v>21587.26</v>
      </c>
      <c r="E16" s="42">
        <f t="shared" si="0"/>
        <v>1.3162241096525189</v>
      </c>
      <c r="F16" s="12">
        <v>18547</v>
      </c>
      <c r="G16" s="11">
        <v>17771.099999999999</v>
      </c>
      <c r="H16" s="11">
        <v>22597.59</v>
      </c>
      <c r="I16" s="42">
        <f t="shared" si="1"/>
        <v>1.2715920792747777</v>
      </c>
      <c r="J16" s="12">
        <v>3473</v>
      </c>
      <c r="K16" s="11">
        <v>9083.5920000000006</v>
      </c>
      <c r="L16" s="11">
        <v>12810.12</v>
      </c>
      <c r="M16" s="42">
        <f t="shared" si="2"/>
        <v>1.4102482806361185</v>
      </c>
    </row>
    <row r="17" spans="1:13" x14ac:dyDescent="0.35">
      <c r="A17" t="s">
        <v>20</v>
      </c>
      <c r="B17" s="1">
        <v>87024</v>
      </c>
      <c r="C17">
        <v>28493.599999999999</v>
      </c>
      <c r="D17">
        <v>22459.79</v>
      </c>
      <c r="E17" s="41">
        <f t="shared" si="0"/>
        <v>0.78823981525675946</v>
      </c>
      <c r="F17" s="1">
        <v>84508</v>
      </c>
      <c r="G17">
        <v>28659.85</v>
      </c>
      <c r="H17">
        <v>22519.74</v>
      </c>
      <c r="I17" s="41">
        <f t="shared" si="1"/>
        <v>0.78575917180306254</v>
      </c>
      <c r="J17" s="1">
        <v>2516</v>
      </c>
      <c r="K17">
        <v>22909.8</v>
      </c>
      <c r="L17">
        <v>19542.39</v>
      </c>
      <c r="M17" s="41">
        <f t="shared" si="2"/>
        <v>0.85301443050572245</v>
      </c>
    </row>
    <row r="18" spans="1:13" x14ac:dyDescent="0.35">
      <c r="A18" t="s">
        <v>21</v>
      </c>
      <c r="B18" s="43">
        <v>23152</v>
      </c>
      <c r="C18" s="44">
        <v>30795.65</v>
      </c>
      <c r="D18" s="44">
        <v>20809.169999999998</v>
      </c>
      <c r="E18" s="45">
        <f t="shared" si="0"/>
        <v>0.67571783677240116</v>
      </c>
      <c r="F18" s="43">
        <v>18838</v>
      </c>
      <c r="G18" s="44">
        <v>33676.97</v>
      </c>
      <c r="H18" s="44">
        <v>20343.39</v>
      </c>
      <c r="I18" s="45">
        <f t="shared" si="1"/>
        <v>0.6040742382702482</v>
      </c>
      <c r="J18" s="1">
        <v>4314</v>
      </c>
      <c r="K18">
        <v>18213.77</v>
      </c>
      <c r="L18">
        <v>17950.98</v>
      </c>
      <c r="M18" s="41">
        <f t="shared" si="2"/>
        <v>0.98557190521237503</v>
      </c>
    </row>
    <row r="19" spans="1:13" x14ac:dyDescent="0.35">
      <c r="A19" t="s">
        <v>22</v>
      </c>
      <c r="B19" s="1">
        <v>38178</v>
      </c>
      <c r="C19">
        <v>24660.7</v>
      </c>
      <c r="D19">
        <v>18816.97</v>
      </c>
      <c r="E19" s="41">
        <f t="shared" si="0"/>
        <v>0.76303470704400123</v>
      </c>
      <c r="F19" s="43">
        <v>25119</v>
      </c>
      <c r="G19" s="44">
        <v>29474.080000000002</v>
      </c>
      <c r="H19" s="44">
        <v>20392.099999999999</v>
      </c>
      <c r="I19" s="45">
        <f t="shared" si="1"/>
        <v>0.69186553066287382</v>
      </c>
      <c r="J19" s="43">
        <v>13059</v>
      </c>
      <c r="K19" s="44">
        <v>15402.16</v>
      </c>
      <c r="L19" s="44">
        <v>10247.5</v>
      </c>
      <c r="M19" s="45">
        <f t="shared" si="2"/>
        <v>0.6653287590831416</v>
      </c>
    </row>
    <row r="20" spans="1:13" x14ac:dyDescent="0.35">
      <c r="A20" t="s">
        <v>32</v>
      </c>
      <c r="B20" s="1">
        <v>41793</v>
      </c>
      <c r="C20">
        <v>23259.99</v>
      </c>
      <c r="D20">
        <v>17691.009999999998</v>
      </c>
      <c r="E20" s="41">
        <f t="shared" si="0"/>
        <v>0.76057685321446811</v>
      </c>
      <c r="F20" s="1">
        <v>30016</v>
      </c>
      <c r="G20">
        <v>25798.75</v>
      </c>
      <c r="H20">
        <v>18805.16</v>
      </c>
      <c r="I20" s="41">
        <f t="shared" si="1"/>
        <v>0.72891748631232134</v>
      </c>
      <c r="J20" s="1">
        <v>11777</v>
      </c>
      <c r="K20">
        <v>16789.439999999999</v>
      </c>
      <c r="L20">
        <v>12290.51</v>
      </c>
      <c r="M20" s="41">
        <f t="shared" si="2"/>
        <v>0.73203811443383471</v>
      </c>
    </row>
    <row r="21" spans="1:13" x14ac:dyDescent="0.35">
      <c r="A21" t="s">
        <v>23</v>
      </c>
      <c r="B21" s="1">
        <v>35854</v>
      </c>
      <c r="C21">
        <v>27195.97</v>
      </c>
      <c r="D21">
        <v>21119.86</v>
      </c>
      <c r="E21" s="41">
        <f t="shared" si="0"/>
        <v>0.77658050071389251</v>
      </c>
      <c r="F21" s="1">
        <v>32601</v>
      </c>
      <c r="G21">
        <v>28351.72</v>
      </c>
      <c r="H21">
        <v>21159.48</v>
      </c>
      <c r="I21" s="41">
        <f t="shared" si="1"/>
        <v>0.74632085813488558</v>
      </c>
      <c r="J21" s="12">
        <v>3253</v>
      </c>
      <c r="K21" s="11">
        <v>15613.23</v>
      </c>
      <c r="L21" s="11">
        <v>16786.95</v>
      </c>
      <c r="M21" s="42">
        <f t="shared" si="2"/>
        <v>1.0751747076037439</v>
      </c>
    </row>
    <row r="22" spans="1:13" x14ac:dyDescent="0.35">
      <c r="A22" t="s">
        <v>24</v>
      </c>
      <c r="B22" s="1">
        <v>42606</v>
      </c>
      <c r="C22">
        <v>26382.22</v>
      </c>
      <c r="D22">
        <v>19667.68</v>
      </c>
      <c r="E22" s="41">
        <f t="shared" si="0"/>
        <v>0.74548995497725357</v>
      </c>
      <c r="F22" s="1">
        <v>11296</v>
      </c>
      <c r="G22">
        <v>32022.49</v>
      </c>
      <c r="H22">
        <v>23464.400000000001</v>
      </c>
      <c r="I22" s="41">
        <f t="shared" si="1"/>
        <v>0.73274751588649101</v>
      </c>
      <c r="J22" s="1">
        <v>31310</v>
      </c>
      <c r="K22">
        <v>24347.32</v>
      </c>
      <c r="L22">
        <v>17667.3</v>
      </c>
      <c r="M22" s="41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defaultRowHeight="14.5" x14ac:dyDescent="0.35"/>
  <sheetData>
    <row r="1" spans="1:11" x14ac:dyDescent="0.35">
      <c r="B1" s="49" t="s">
        <v>181</v>
      </c>
      <c r="C1" s="49"/>
      <c r="D1" s="49"/>
      <c r="E1" s="49"/>
      <c r="F1" s="49" t="s">
        <v>182</v>
      </c>
      <c r="G1" s="49"/>
      <c r="H1" s="49"/>
      <c r="I1" s="49"/>
    </row>
    <row r="2" spans="1:11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</row>
    <row r="3" spans="1:11" x14ac:dyDescent="0.35">
      <c r="A3">
        <v>1968</v>
      </c>
      <c r="B3" s="1">
        <v>9738</v>
      </c>
      <c r="C3">
        <v>27996.99</v>
      </c>
      <c r="D3">
        <v>18821.13</v>
      </c>
      <c r="E3" s="41">
        <f>D3/C3</f>
        <v>0.67225548175000238</v>
      </c>
      <c r="F3">
        <v>497</v>
      </c>
      <c r="G3">
        <v>27760.86</v>
      </c>
      <c r="H3">
        <v>14278.77</v>
      </c>
      <c r="I3" s="41">
        <f>H3/G3</f>
        <v>0.51434897910223243</v>
      </c>
      <c r="K3">
        <f>I3/E3</f>
        <v>0.76510938633522063</v>
      </c>
    </row>
    <row r="4" spans="1:11" x14ac:dyDescent="0.35">
      <c r="A4">
        <v>1969</v>
      </c>
      <c r="B4" s="1">
        <v>10404</v>
      </c>
      <c r="C4">
        <v>28908.240000000002</v>
      </c>
      <c r="D4">
        <v>19370.810000000001</v>
      </c>
      <c r="E4" s="41">
        <f t="shared" ref="E4:E56" si="0">D4/C4</f>
        <v>0.67007918849435322</v>
      </c>
      <c r="F4">
        <v>545</v>
      </c>
      <c r="G4">
        <v>28308.95</v>
      </c>
      <c r="H4">
        <v>14086</v>
      </c>
      <c r="I4" s="41">
        <f t="shared" ref="I4:I56" si="1">H4/G4</f>
        <v>0.49758115366341737</v>
      </c>
      <c r="K4">
        <f t="shared" ref="K4:K56" si="2">I4/E4</f>
        <v>0.74257067255210019</v>
      </c>
    </row>
    <row r="5" spans="1:11" x14ac:dyDescent="0.35">
      <c r="A5">
        <v>1970</v>
      </c>
      <c r="B5" s="1">
        <v>10034</v>
      </c>
      <c r="C5">
        <v>29657.65</v>
      </c>
      <c r="D5">
        <v>20740.740000000002</v>
      </c>
      <c r="E5" s="41">
        <f t="shared" si="0"/>
        <v>0.69933861920954632</v>
      </c>
      <c r="F5">
        <v>556</v>
      </c>
      <c r="G5">
        <v>29416.94</v>
      </c>
      <c r="H5">
        <v>15939.7</v>
      </c>
      <c r="I5" s="41">
        <f t="shared" si="1"/>
        <v>0.54185445529004717</v>
      </c>
      <c r="K5">
        <f t="shared" si="2"/>
        <v>0.7748098566364009</v>
      </c>
    </row>
    <row r="6" spans="1:11" x14ac:dyDescent="0.35">
      <c r="A6">
        <v>1971</v>
      </c>
      <c r="B6" s="1">
        <v>9912</v>
      </c>
      <c r="C6">
        <v>29827.1</v>
      </c>
      <c r="D6">
        <v>20785.93</v>
      </c>
      <c r="E6" s="41">
        <f t="shared" si="0"/>
        <v>0.6968806890378213</v>
      </c>
      <c r="F6">
        <v>613</v>
      </c>
      <c r="G6">
        <v>29701.69</v>
      </c>
      <c r="H6">
        <v>17376.43</v>
      </c>
      <c r="I6" s="41">
        <f t="shared" si="1"/>
        <v>0.58503169348276141</v>
      </c>
      <c r="K6">
        <f t="shared" si="2"/>
        <v>0.83950050946383792</v>
      </c>
    </row>
    <row r="7" spans="1:11" x14ac:dyDescent="0.35">
      <c r="A7">
        <v>1972</v>
      </c>
      <c r="B7" s="1">
        <v>10092</v>
      </c>
      <c r="C7">
        <v>29474.04</v>
      </c>
      <c r="D7">
        <v>20608.759999999998</v>
      </c>
      <c r="E7" s="41">
        <f t="shared" si="0"/>
        <v>0.69921734516204759</v>
      </c>
      <c r="F7">
        <v>678</v>
      </c>
      <c r="G7">
        <v>29534.81</v>
      </c>
      <c r="H7">
        <v>17777.28</v>
      </c>
      <c r="I7" s="41">
        <f t="shared" si="1"/>
        <v>0.60190940791560865</v>
      </c>
      <c r="K7">
        <f t="shared" si="2"/>
        <v>0.86083306153698569</v>
      </c>
    </row>
    <row r="8" spans="1:11" x14ac:dyDescent="0.35">
      <c r="A8">
        <v>1973</v>
      </c>
      <c r="B8" s="1">
        <v>10564</v>
      </c>
      <c r="C8">
        <v>30363.98</v>
      </c>
      <c r="D8">
        <v>21467.53</v>
      </c>
      <c r="E8" s="41">
        <f t="shared" si="0"/>
        <v>0.70700645962749276</v>
      </c>
      <c r="F8">
        <v>716</v>
      </c>
      <c r="G8">
        <v>30099.42</v>
      </c>
      <c r="H8">
        <v>15705.75</v>
      </c>
      <c r="I8" s="41">
        <f t="shared" si="1"/>
        <v>0.52179576882212353</v>
      </c>
      <c r="K8">
        <f t="shared" si="2"/>
        <v>0.73803536264300473</v>
      </c>
    </row>
    <row r="9" spans="1:11" x14ac:dyDescent="0.35">
      <c r="A9">
        <v>1974</v>
      </c>
      <c r="B9" s="1">
        <v>10977</v>
      </c>
      <c r="C9">
        <v>30625.65</v>
      </c>
      <c r="D9">
        <v>22011.919999999998</v>
      </c>
      <c r="E9" s="41">
        <f t="shared" si="0"/>
        <v>0.71874131651083317</v>
      </c>
      <c r="F9">
        <v>790</v>
      </c>
      <c r="G9">
        <v>30123.94</v>
      </c>
      <c r="H9">
        <v>17444.330000000002</v>
      </c>
      <c r="I9" s="41">
        <f t="shared" si="1"/>
        <v>0.57908527237804885</v>
      </c>
      <c r="K9">
        <f t="shared" si="2"/>
        <v>0.80569359110903516</v>
      </c>
    </row>
    <row r="10" spans="1:11" x14ac:dyDescent="0.35">
      <c r="A10">
        <v>1975</v>
      </c>
      <c r="B10" s="1">
        <v>10788</v>
      </c>
      <c r="C10">
        <v>29274.95</v>
      </c>
      <c r="D10">
        <v>20522.3</v>
      </c>
      <c r="E10" s="41">
        <f t="shared" si="0"/>
        <v>0.7010191306902317</v>
      </c>
      <c r="F10">
        <v>791</v>
      </c>
      <c r="G10">
        <v>28931.279999999999</v>
      </c>
      <c r="H10">
        <v>14382.43</v>
      </c>
      <c r="I10" s="41">
        <f t="shared" si="1"/>
        <v>0.49712387422886234</v>
      </c>
      <c r="K10">
        <f t="shared" si="2"/>
        <v>0.70914451897965791</v>
      </c>
    </row>
    <row r="11" spans="1:11" x14ac:dyDescent="0.35">
      <c r="A11">
        <v>1976</v>
      </c>
      <c r="B11" s="1">
        <v>11923</v>
      </c>
      <c r="C11">
        <v>28156.5</v>
      </c>
      <c r="D11">
        <v>19809.8</v>
      </c>
      <c r="E11" s="41">
        <f t="shared" si="0"/>
        <v>0.70356045673290357</v>
      </c>
      <c r="F11">
        <v>833</v>
      </c>
      <c r="G11">
        <v>27794.400000000001</v>
      </c>
      <c r="H11">
        <v>13899.14</v>
      </c>
      <c r="I11" s="41">
        <f t="shared" si="1"/>
        <v>0.50006979823273745</v>
      </c>
      <c r="K11">
        <f t="shared" si="2"/>
        <v>0.71077018818665871</v>
      </c>
    </row>
    <row r="12" spans="1:11" x14ac:dyDescent="0.35">
      <c r="A12">
        <v>1977</v>
      </c>
      <c r="B12" s="1">
        <v>15189</v>
      </c>
      <c r="C12">
        <v>27779.49</v>
      </c>
      <c r="D12">
        <v>20183.47</v>
      </c>
      <c r="E12" s="41">
        <f t="shared" si="0"/>
        <v>0.72656013483328885</v>
      </c>
      <c r="F12">
        <v>968</v>
      </c>
      <c r="G12">
        <v>27414.86</v>
      </c>
      <c r="H12">
        <v>13170.04</v>
      </c>
      <c r="I12" s="41">
        <f t="shared" si="1"/>
        <v>0.48039785722050016</v>
      </c>
      <c r="K12">
        <f t="shared" si="2"/>
        <v>0.66119490209950582</v>
      </c>
    </row>
    <row r="13" spans="1:11" x14ac:dyDescent="0.35">
      <c r="A13">
        <v>1978</v>
      </c>
      <c r="B13" s="1">
        <v>15534</v>
      </c>
      <c r="C13">
        <v>27697</v>
      </c>
      <c r="D13">
        <v>20068.39</v>
      </c>
      <c r="E13" s="41">
        <f t="shared" si="0"/>
        <v>0.72456908690471888</v>
      </c>
      <c r="F13">
        <v>977</v>
      </c>
      <c r="G13">
        <v>27160.78</v>
      </c>
      <c r="H13">
        <v>14020.99</v>
      </c>
      <c r="I13" s="41">
        <f t="shared" si="1"/>
        <v>0.51622191998904299</v>
      </c>
      <c r="K13">
        <f t="shared" si="2"/>
        <v>0.71245369050215412</v>
      </c>
    </row>
    <row r="14" spans="1:11" x14ac:dyDescent="0.35">
      <c r="A14">
        <v>1979</v>
      </c>
      <c r="B14" s="1">
        <v>16078</v>
      </c>
      <c r="C14">
        <v>27835.82</v>
      </c>
      <c r="D14">
        <v>20191.52</v>
      </c>
      <c r="E14" s="41">
        <f t="shared" si="0"/>
        <v>0.72537902601755577</v>
      </c>
      <c r="F14">
        <v>949</v>
      </c>
      <c r="G14">
        <v>26247.5</v>
      </c>
      <c r="H14">
        <v>13733.02</v>
      </c>
      <c r="I14" s="41">
        <f t="shared" si="1"/>
        <v>0.52321249642823131</v>
      </c>
      <c r="K14">
        <f t="shared" si="2"/>
        <v>0.72129531963551485</v>
      </c>
    </row>
    <row r="15" spans="1:11" x14ac:dyDescent="0.35">
      <c r="A15">
        <v>1980</v>
      </c>
      <c r="B15" s="1">
        <v>19739</v>
      </c>
      <c r="C15">
        <v>27286.959999999999</v>
      </c>
      <c r="D15">
        <v>19554.34</v>
      </c>
      <c r="E15" s="41">
        <f t="shared" si="0"/>
        <v>0.71661848736539357</v>
      </c>
      <c r="F15" s="1">
        <v>1065</v>
      </c>
      <c r="G15">
        <v>25519.9</v>
      </c>
      <c r="H15">
        <v>12846.57</v>
      </c>
      <c r="I15" s="41">
        <f t="shared" si="1"/>
        <v>0.50339421392717054</v>
      </c>
      <c r="K15">
        <f t="shared" si="2"/>
        <v>0.70245775514091224</v>
      </c>
    </row>
    <row r="16" spans="1:11" x14ac:dyDescent="0.35">
      <c r="A16">
        <v>1981</v>
      </c>
      <c r="B16" s="1">
        <v>20516</v>
      </c>
      <c r="C16">
        <v>25894.71</v>
      </c>
      <c r="D16">
        <v>18298.990000000002</v>
      </c>
      <c r="E16" s="41">
        <f t="shared" si="0"/>
        <v>0.70666904553092125</v>
      </c>
      <c r="F16">
        <v>978</v>
      </c>
      <c r="G16">
        <v>23750.52</v>
      </c>
      <c r="H16">
        <v>12164.81</v>
      </c>
      <c r="I16" s="41">
        <f t="shared" si="1"/>
        <v>0.5121913120217999</v>
      </c>
      <c r="K16">
        <f t="shared" si="2"/>
        <v>0.72479658655062495</v>
      </c>
    </row>
    <row r="17" spans="1:11" x14ac:dyDescent="0.35">
      <c r="A17">
        <v>1982</v>
      </c>
      <c r="B17" s="1">
        <v>18016</v>
      </c>
      <c r="C17">
        <v>25292.38</v>
      </c>
      <c r="D17">
        <v>18543.8</v>
      </c>
      <c r="E17" s="41">
        <f t="shared" si="0"/>
        <v>0.73317734432267734</v>
      </c>
      <c r="F17">
        <v>830</v>
      </c>
      <c r="G17">
        <v>22834.67</v>
      </c>
      <c r="H17">
        <v>12661.56</v>
      </c>
      <c r="I17" s="41">
        <f t="shared" si="1"/>
        <v>0.55448841607958421</v>
      </c>
      <c r="K17">
        <f t="shared" si="2"/>
        <v>0.7562814377356829</v>
      </c>
    </row>
    <row r="18" spans="1:11" x14ac:dyDescent="0.35">
      <c r="A18">
        <v>1983</v>
      </c>
      <c r="B18" s="1">
        <v>17868</v>
      </c>
      <c r="C18">
        <v>24770.76</v>
      </c>
      <c r="D18">
        <v>18612.580000000002</v>
      </c>
      <c r="E18" s="41">
        <f t="shared" si="0"/>
        <v>0.75139317485616119</v>
      </c>
      <c r="F18">
        <v>862</v>
      </c>
      <c r="G18">
        <v>22113.43</v>
      </c>
      <c r="H18">
        <v>12145.47</v>
      </c>
      <c r="I18" s="41">
        <f t="shared" si="1"/>
        <v>0.54923501238839922</v>
      </c>
      <c r="K18">
        <f t="shared" si="2"/>
        <v>0.73095555132443013</v>
      </c>
    </row>
    <row r="19" spans="1:11" x14ac:dyDescent="0.35">
      <c r="A19">
        <v>1984</v>
      </c>
      <c r="B19" s="1">
        <v>18637</v>
      </c>
      <c r="C19">
        <v>24726.13</v>
      </c>
      <c r="D19">
        <v>18682.150000000001</v>
      </c>
      <c r="E19" s="41">
        <f t="shared" si="0"/>
        <v>0.75556304201264013</v>
      </c>
      <c r="F19">
        <v>844</v>
      </c>
      <c r="G19">
        <v>23402.71</v>
      </c>
      <c r="H19">
        <v>12022.61</v>
      </c>
      <c r="I19" s="41">
        <f t="shared" si="1"/>
        <v>0.51372725637330041</v>
      </c>
      <c r="K19">
        <f t="shared" si="2"/>
        <v>0.67992639635317953</v>
      </c>
    </row>
    <row r="20" spans="1:11" x14ac:dyDescent="0.35">
      <c r="A20">
        <v>1985</v>
      </c>
      <c r="B20" s="1">
        <v>19187</v>
      </c>
      <c r="C20">
        <v>25489.11</v>
      </c>
      <c r="D20">
        <v>18932.78</v>
      </c>
      <c r="E20" s="41">
        <f t="shared" si="0"/>
        <v>0.74277917118330139</v>
      </c>
      <c r="F20">
        <v>778</v>
      </c>
      <c r="G20">
        <v>23422.16</v>
      </c>
      <c r="H20">
        <v>13165.67</v>
      </c>
      <c r="I20" s="41">
        <f t="shared" si="1"/>
        <v>0.56210315359471541</v>
      </c>
      <c r="K20">
        <f t="shared" si="2"/>
        <v>0.7567567527496013</v>
      </c>
    </row>
    <row r="21" spans="1:11" x14ac:dyDescent="0.35">
      <c r="A21">
        <v>1986</v>
      </c>
      <c r="B21" s="1">
        <v>19179</v>
      </c>
      <c r="C21">
        <v>26335.16</v>
      </c>
      <c r="D21">
        <v>19954.509999999998</v>
      </c>
      <c r="E21" s="41">
        <f t="shared" si="0"/>
        <v>0.75771364214229187</v>
      </c>
      <c r="F21">
        <v>727</v>
      </c>
      <c r="G21">
        <v>23223.96</v>
      </c>
      <c r="H21">
        <v>12912.83</v>
      </c>
      <c r="I21" s="41">
        <f t="shared" si="1"/>
        <v>0.55601327249960819</v>
      </c>
      <c r="K21">
        <f t="shared" si="2"/>
        <v>0.73380396178111029</v>
      </c>
    </row>
    <row r="22" spans="1:11" x14ac:dyDescent="0.35">
      <c r="A22">
        <v>1987</v>
      </c>
      <c r="B22" s="1">
        <v>19235</v>
      </c>
      <c r="C22">
        <v>26462.85</v>
      </c>
      <c r="D22">
        <v>20598.38</v>
      </c>
      <c r="E22" s="41">
        <f t="shared" si="0"/>
        <v>0.77838857114785454</v>
      </c>
      <c r="F22">
        <v>702</v>
      </c>
      <c r="G22">
        <v>24183.200000000001</v>
      </c>
      <c r="H22">
        <v>13446.77</v>
      </c>
      <c r="I22" s="41">
        <f t="shared" si="1"/>
        <v>0.5560376625095107</v>
      </c>
      <c r="K22">
        <f t="shared" si="2"/>
        <v>0.71434458716364124</v>
      </c>
    </row>
    <row r="23" spans="1:11" x14ac:dyDescent="0.35">
      <c r="A23">
        <v>1988</v>
      </c>
      <c r="B23" s="1">
        <v>19270</v>
      </c>
      <c r="C23">
        <v>26429.07</v>
      </c>
      <c r="D23">
        <v>19846.38</v>
      </c>
      <c r="E23" s="41">
        <f t="shared" si="0"/>
        <v>0.75092994191623097</v>
      </c>
      <c r="F23">
        <v>677</v>
      </c>
      <c r="G23">
        <v>25080.07</v>
      </c>
      <c r="H23">
        <v>14564.26</v>
      </c>
      <c r="I23" s="41">
        <f t="shared" si="1"/>
        <v>0.58071050040928918</v>
      </c>
      <c r="K23">
        <f t="shared" si="2"/>
        <v>0.77332180806031781</v>
      </c>
    </row>
    <row r="24" spans="1:11" x14ac:dyDescent="0.35">
      <c r="A24">
        <v>1989</v>
      </c>
      <c r="B24" s="1">
        <v>17950</v>
      </c>
      <c r="C24">
        <v>26402.880000000001</v>
      </c>
      <c r="D24">
        <v>19770.419999999998</v>
      </c>
      <c r="E24" s="41">
        <f t="shared" si="0"/>
        <v>0.74879785841544544</v>
      </c>
      <c r="F24">
        <v>617</v>
      </c>
      <c r="G24">
        <v>24692.04</v>
      </c>
      <c r="H24">
        <v>13413.18</v>
      </c>
      <c r="I24" s="41">
        <f t="shared" si="1"/>
        <v>0.5432187862971225</v>
      </c>
      <c r="K24">
        <f t="shared" si="2"/>
        <v>0.72545451378112213</v>
      </c>
    </row>
    <row r="25" spans="1:11" x14ac:dyDescent="0.35">
      <c r="A25">
        <v>1990</v>
      </c>
      <c r="B25" s="1">
        <v>19163</v>
      </c>
      <c r="C25">
        <v>26466.85</v>
      </c>
      <c r="D25">
        <v>19988.23</v>
      </c>
      <c r="E25" s="41">
        <f t="shared" si="0"/>
        <v>0.75521756461384715</v>
      </c>
      <c r="F25">
        <v>644</v>
      </c>
      <c r="G25">
        <v>24192.3</v>
      </c>
      <c r="H25">
        <v>14572.46</v>
      </c>
      <c r="I25" s="41">
        <f t="shared" si="1"/>
        <v>0.6023594284131728</v>
      </c>
      <c r="K25">
        <f t="shared" si="2"/>
        <v>0.79759721785756832</v>
      </c>
    </row>
    <row r="26" spans="1:11" x14ac:dyDescent="0.35">
      <c r="A26">
        <v>1991</v>
      </c>
      <c r="B26" s="1">
        <v>18633</v>
      </c>
      <c r="C26">
        <v>25635.22</v>
      </c>
      <c r="D26">
        <v>19133.63</v>
      </c>
      <c r="E26" s="41">
        <f t="shared" si="0"/>
        <v>0.74638056548763776</v>
      </c>
      <c r="F26">
        <v>628</v>
      </c>
      <c r="G26">
        <v>24850.67</v>
      </c>
      <c r="H26">
        <v>14083.51</v>
      </c>
      <c r="I26" s="41">
        <f t="shared" si="1"/>
        <v>0.56672556514572847</v>
      </c>
      <c r="K26">
        <f t="shared" si="2"/>
        <v>0.75929839461383342</v>
      </c>
    </row>
    <row r="27" spans="1:11" x14ac:dyDescent="0.35">
      <c r="A27">
        <v>1992</v>
      </c>
      <c r="B27" s="1">
        <v>18004</v>
      </c>
      <c r="C27">
        <v>25304.61</v>
      </c>
      <c r="D27">
        <v>18852.7</v>
      </c>
      <c r="E27" s="41">
        <f t="shared" si="0"/>
        <v>0.74503025338070816</v>
      </c>
      <c r="F27">
        <v>607</v>
      </c>
      <c r="G27">
        <v>23822.560000000001</v>
      </c>
      <c r="H27">
        <v>12625.84</v>
      </c>
      <c r="I27" s="41">
        <f t="shared" si="1"/>
        <v>0.52999509708444426</v>
      </c>
      <c r="K27">
        <f t="shared" si="2"/>
        <v>0.71137392700430169</v>
      </c>
    </row>
    <row r="28" spans="1:11" x14ac:dyDescent="0.35">
      <c r="A28">
        <v>1993</v>
      </c>
      <c r="B28" s="1">
        <v>17494</v>
      </c>
      <c r="C28">
        <v>25393.65</v>
      </c>
      <c r="D28">
        <v>19129.580000000002</v>
      </c>
      <c r="E28" s="41">
        <f t="shared" si="0"/>
        <v>0.75332140121644586</v>
      </c>
      <c r="F28">
        <v>652</v>
      </c>
      <c r="G28">
        <v>23649.43</v>
      </c>
      <c r="H28">
        <v>13558.93</v>
      </c>
      <c r="I28" s="41">
        <f t="shared" si="1"/>
        <v>0.5733300971735894</v>
      </c>
      <c r="K28">
        <f t="shared" si="2"/>
        <v>0.76106970576939581</v>
      </c>
    </row>
    <row r="29" spans="1:11" x14ac:dyDescent="0.35">
      <c r="A29">
        <v>1994</v>
      </c>
      <c r="B29" s="1">
        <v>16881</v>
      </c>
      <c r="C29">
        <v>24969.08</v>
      </c>
      <c r="D29">
        <v>19421.259999999998</v>
      </c>
      <c r="E29" s="41">
        <f t="shared" si="0"/>
        <v>0.77781239837430927</v>
      </c>
      <c r="F29">
        <v>605</v>
      </c>
      <c r="G29">
        <v>24048.92</v>
      </c>
      <c r="H29">
        <v>13388.43</v>
      </c>
      <c r="I29" s="41">
        <f t="shared" si="1"/>
        <v>0.55671647624924536</v>
      </c>
      <c r="K29">
        <f t="shared" si="2"/>
        <v>0.71574646715946899</v>
      </c>
    </row>
    <row r="30" spans="1:11" x14ac:dyDescent="0.35">
      <c r="A30">
        <v>1995</v>
      </c>
      <c r="B30" s="1">
        <v>16501</v>
      </c>
      <c r="C30">
        <v>25493.79</v>
      </c>
      <c r="D30">
        <v>19563.330000000002</v>
      </c>
      <c r="E30" s="41">
        <f t="shared" si="0"/>
        <v>0.76737629046132416</v>
      </c>
      <c r="F30">
        <v>664</v>
      </c>
      <c r="G30">
        <v>23770.560000000001</v>
      </c>
      <c r="H30">
        <v>13709.83</v>
      </c>
      <c r="I30" s="41">
        <f t="shared" si="1"/>
        <v>0.57675671082212621</v>
      </c>
      <c r="K30">
        <f t="shared" si="2"/>
        <v>0.75159568778883823</v>
      </c>
    </row>
    <row r="31" spans="1:11" x14ac:dyDescent="0.35">
      <c r="A31">
        <v>1996</v>
      </c>
      <c r="B31" s="1">
        <v>13926</v>
      </c>
      <c r="C31">
        <v>26303.55</v>
      </c>
      <c r="D31">
        <v>25155.83</v>
      </c>
      <c r="E31" s="41">
        <f t="shared" si="0"/>
        <v>0.95636634598751891</v>
      </c>
      <c r="F31">
        <v>552</v>
      </c>
      <c r="G31">
        <v>23010.31</v>
      </c>
      <c r="H31">
        <v>14439.8</v>
      </c>
      <c r="I31" s="41">
        <f t="shared" si="1"/>
        <v>0.62753609143031963</v>
      </c>
      <c r="K31">
        <f t="shared" si="2"/>
        <v>0.65616705780496931</v>
      </c>
    </row>
    <row r="32" spans="1:11" x14ac:dyDescent="0.35">
      <c r="A32">
        <v>1997</v>
      </c>
      <c r="B32" s="1">
        <v>14073</v>
      </c>
      <c r="C32">
        <v>26270.49</v>
      </c>
      <c r="D32">
        <v>25239.3</v>
      </c>
      <c r="E32" s="41">
        <f t="shared" si="0"/>
        <v>0.96074721103412986</v>
      </c>
      <c r="F32">
        <v>585</v>
      </c>
      <c r="G32">
        <v>23477.68</v>
      </c>
      <c r="H32">
        <v>23095.99</v>
      </c>
      <c r="I32" s="41">
        <f t="shared" si="1"/>
        <v>0.98374243110903636</v>
      </c>
      <c r="K32" s="11">
        <f t="shared" si="2"/>
        <v>1.0239347247754744</v>
      </c>
    </row>
    <row r="33" spans="1:11" x14ac:dyDescent="0.35">
      <c r="A33">
        <v>1998</v>
      </c>
      <c r="B33" s="1">
        <v>13908</v>
      </c>
      <c r="C33">
        <v>27610.52</v>
      </c>
      <c r="D33">
        <v>28268.22</v>
      </c>
      <c r="E33" s="41">
        <f t="shared" si="0"/>
        <v>1.023820630687144</v>
      </c>
      <c r="F33">
        <v>606</v>
      </c>
      <c r="G33">
        <v>24323.4</v>
      </c>
      <c r="H33">
        <v>19158.7</v>
      </c>
      <c r="I33" s="41">
        <f t="shared" si="1"/>
        <v>0.78766537572872208</v>
      </c>
      <c r="K33">
        <f t="shared" si="2"/>
        <v>0.76933923005641647</v>
      </c>
    </row>
    <row r="34" spans="1:11" x14ac:dyDescent="0.35">
      <c r="A34">
        <v>1999</v>
      </c>
      <c r="B34" s="1">
        <v>13627</v>
      </c>
      <c r="C34">
        <v>27837.69</v>
      </c>
      <c r="D34">
        <v>26193.9</v>
      </c>
      <c r="E34" s="41">
        <f t="shared" si="0"/>
        <v>0.94095091941896047</v>
      </c>
      <c r="F34">
        <v>599</v>
      </c>
      <c r="G34">
        <v>25435.11</v>
      </c>
      <c r="H34">
        <v>21198.41</v>
      </c>
      <c r="I34" s="41">
        <f t="shared" si="1"/>
        <v>0.83343103293046494</v>
      </c>
      <c r="K34">
        <f t="shared" si="2"/>
        <v>0.88573273667144159</v>
      </c>
    </row>
    <row r="35" spans="1:11" x14ac:dyDescent="0.35">
      <c r="A35">
        <v>2000</v>
      </c>
      <c r="B35" s="1">
        <v>13706</v>
      </c>
      <c r="C35">
        <v>28305.01</v>
      </c>
      <c r="D35">
        <v>24674.3</v>
      </c>
      <c r="E35" s="41">
        <f t="shared" si="0"/>
        <v>0.87172906845819875</v>
      </c>
      <c r="F35">
        <v>593</v>
      </c>
      <c r="G35">
        <v>25364.54</v>
      </c>
      <c r="H35">
        <v>14125.24</v>
      </c>
      <c r="I35" s="41">
        <f t="shared" si="1"/>
        <v>0.5568892635151278</v>
      </c>
      <c r="K35">
        <f t="shared" si="2"/>
        <v>0.6388329627461905</v>
      </c>
    </row>
    <row r="36" spans="1:11" x14ac:dyDescent="0.35">
      <c r="A36">
        <v>2001</v>
      </c>
      <c r="B36" s="1">
        <v>21236</v>
      </c>
      <c r="C36">
        <v>29533.1</v>
      </c>
      <c r="D36">
        <v>28724.3</v>
      </c>
      <c r="E36" s="41">
        <f t="shared" si="0"/>
        <v>0.9726137791156364</v>
      </c>
      <c r="F36">
        <v>954</v>
      </c>
      <c r="G36">
        <v>25962.38</v>
      </c>
      <c r="H36">
        <v>17143.43</v>
      </c>
      <c r="I36" s="41">
        <f t="shared" si="1"/>
        <v>0.66031812183628769</v>
      </c>
      <c r="K36">
        <f t="shared" si="2"/>
        <v>0.6789109264282599</v>
      </c>
    </row>
    <row r="37" spans="1:11" x14ac:dyDescent="0.35">
      <c r="A37">
        <v>2002</v>
      </c>
      <c r="B37" s="1">
        <v>20368</v>
      </c>
      <c r="C37">
        <v>29857.37</v>
      </c>
      <c r="D37">
        <v>29984.89</v>
      </c>
      <c r="E37" s="41">
        <f t="shared" si="0"/>
        <v>1.0042709722926031</v>
      </c>
      <c r="F37" s="1">
        <v>1028</v>
      </c>
      <c r="G37">
        <v>26811.439999999999</v>
      </c>
      <c r="H37">
        <v>21322.81</v>
      </c>
      <c r="I37" s="41">
        <f t="shared" si="1"/>
        <v>0.79528775776310423</v>
      </c>
      <c r="K37">
        <f t="shared" si="2"/>
        <v>0.79190555109601457</v>
      </c>
    </row>
    <row r="38" spans="1:11" x14ac:dyDescent="0.35">
      <c r="A38">
        <v>2003</v>
      </c>
      <c r="B38" s="1">
        <v>19822</v>
      </c>
      <c r="C38">
        <v>29459.66</v>
      </c>
      <c r="D38">
        <v>29967.62</v>
      </c>
      <c r="E38" s="41">
        <f t="shared" si="0"/>
        <v>1.0172425615231133</v>
      </c>
      <c r="F38">
        <v>924</v>
      </c>
      <c r="G38">
        <v>28462.09</v>
      </c>
      <c r="H38">
        <v>25375.599999999999</v>
      </c>
      <c r="I38" s="41">
        <f t="shared" si="1"/>
        <v>0.89155785818961286</v>
      </c>
      <c r="K38">
        <f t="shared" si="2"/>
        <v>0.87644568946730539</v>
      </c>
    </row>
    <row r="39" spans="1:11" x14ac:dyDescent="0.35">
      <c r="A39">
        <v>2004</v>
      </c>
      <c r="B39" s="1">
        <v>19006</v>
      </c>
      <c r="C39">
        <v>29527.25</v>
      </c>
      <c r="D39">
        <v>31145.58</v>
      </c>
      <c r="E39" s="41">
        <f t="shared" si="0"/>
        <v>1.0548080163239042</v>
      </c>
      <c r="F39">
        <v>900</v>
      </c>
      <c r="G39">
        <v>26770.84</v>
      </c>
      <c r="H39">
        <v>21305.09</v>
      </c>
      <c r="I39" s="41">
        <f t="shared" si="1"/>
        <v>0.79583195745818958</v>
      </c>
      <c r="K39">
        <f t="shared" si="2"/>
        <v>0.75448038424255792</v>
      </c>
    </row>
    <row r="40" spans="1:11" x14ac:dyDescent="0.35">
      <c r="A40">
        <v>2005</v>
      </c>
      <c r="B40" s="1">
        <v>18904</v>
      </c>
      <c r="C40">
        <v>28752.74</v>
      </c>
      <c r="D40">
        <v>28742.11</v>
      </c>
      <c r="E40" s="41">
        <f t="shared" si="0"/>
        <v>0.99963029610395393</v>
      </c>
      <c r="F40">
        <v>983</v>
      </c>
      <c r="G40">
        <v>26140.1</v>
      </c>
      <c r="H40">
        <v>14417.62</v>
      </c>
      <c r="I40" s="41">
        <f t="shared" si="1"/>
        <v>0.55155183032964683</v>
      </c>
      <c r="K40">
        <f t="shared" si="2"/>
        <v>0.55175581660471162</v>
      </c>
    </row>
    <row r="41" spans="1:11" x14ac:dyDescent="0.35">
      <c r="A41">
        <v>2006</v>
      </c>
      <c r="B41" s="1">
        <v>18548</v>
      </c>
      <c r="C41">
        <v>28651.83</v>
      </c>
      <c r="D41">
        <v>28747.79</v>
      </c>
      <c r="E41" s="41">
        <f t="shared" si="0"/>
        <v>1.0033491752533783</v>
      </c>
      <c r="F41">
        <v>864</v>
      </c>
      <c r="G41">
        <v>25854.07</v>
      </c>
      <c r="H41">
        <v>14199.18</v>
      </c>
      <c r="I41" s="41">
        <f t="shared" si="1"/>
        <v>0.54920482539112803</v>
      </c>
      <c r="K41">
        <f t="shared" si="2"/>
        <v>0.54737158203417668</v>
      </c>
    </row>
    <row r="42" spans="1:11" x14ac:dyDescent="0.35">
      <c r="A42">
        <v>2007</v>
      </c>
      <c r="B42" s="1">
        <v>18591</v>
      </c>
      <c r="C42">
        <v>28956.71</v>
      </c>
      <c r="D42">
        <v>30605.59</v>
      </c>
      <c r="E42" s="41">
        <f t="shared" si="0"/>
        <v>1.0569429330887383</v>
      </c>
      <c r="F42">
        <v>933</v>
      </c>
      <c r="G42">
        <v>27123.22</v>
      </c>
      <c r="H42">
        <v>20489.16</v>
      </c>
      <c r="I42" s="41">
        <f t="shared" si="1"/>
        <v>0.75541030895299299</v>
      </c>
      <c r="K42">
        <f t="shared" si="2"/>
        <v>0.71471248380972963</v>
      </c>
    </row>
    <row r="43" spans="1:11" x14ac:dyDescent="0.35">
      <c r="A43">
        <v>2008</v>
      </c>
      <c r="B43" s="1">
        <v>18551</v>
      </c>
      <c r="C43">
        <v>29427.67</v>
      </c>
      <c r="D43">
        <v>30048.49</v>
      </c>
      <c r="E43" s="41">
        <f t="shared" si="0"/>
        <v>1.0210964714501694</v>
      </c>
      <c r="F43">
        <v>932</v>
      </c>
      <c r="G43">
        <v>27440.94</v>
      </c>
      <c r="H43">
        <v>14258.47</v>
      </c>
      <c r="I43" s="41">
        <f t="shared" si="1"/>
        <v>0.5196057423688839</v>
      </c>
      <c r="K43">
        <f t="shared" si="2"/>
        <v>0.50887037307154304</v>
      </c>
    </row>
    <row r="44" spans="1:11" x14ac:dyDescent="0.35">
      <c r="A44">
        <v>2009</v>
      </c>
      <c r="B44" s="1">
        <v>17881</v>
      </c>
      <c r="C44">
        <v>29140.93</v>
      </c>
      <c r="D44">
        <v>28253.37</v>
      </c>
      <c r="E44" s="41">
        <f t="shared" si="0"/>
        <v>0.96954249572680073</v>
      </c>
      <c r="F44" s="1">
        <v>1029</v>
      </c>
      <c r="G44">
        <v>27651.35</v>
      </c>
      <c r="H44">
        <v>14313.63</v>
      </c>
      <c r="I44" s="41">
        <f t="shared" si="1"/>
        <v>0.51764669717753387</v>
      </c>
      <c r="K44">
        <f t="shared" si="2"/>
        <v>0.53390820872631162</v>
      </c>
    </row>
    <row r="45" spans="1:11" x14ac:dyDescent="0.35">
      <c r="A45">
        <v>2010</v>
      </c>
      <c r="B45" s="1">
        <v>18239</v>
      </c>
      <c r="C45">
        <v>28826.25</v>
      </c>
      <c r="D45">
        <v>29593.25</v>
      </c>
      <c r="E45" s="41">
        <f t="shared" si="0"/>
        <v>1.0266076926412557</v>
      </c>
      <c r="F45">
        <v>961</v>
      </c>
      <c r="G45">
        <v>28541.77</v>
      </c>
      <c r="H45">
        <v>23450.26</v>
      </c>
      <c r="I45" s="41">
        <f t="shared" si="1"/>
        <v>0.82161197430993238</v>
      </c>
      <c r="K45">
        <f t="shared" si="2"/>
        <v>0.80031737556543092</v>
      </c>
    </row>
    <row r="46" spans="1:11" x14ac:dyDescent="0.35">
      <c r="A46">
        <v>2011</v>
      </c>
      <c r="B46" s="1">
        <v>17970</v>
      </c>
      <c r="C46">
        <v>28151.5</v>
      </c>
      <c r="D46">
        <v>27571.31</v>
      </c>
      <c r="E46" s="41">
        <f t="shared" si="0"/>
        <v>0.97939044100669592</v>
      </c>
      <c r="F46">
        <v>939</v>
      </c>
      <c r="G46">
        <v>27336.22</v>
      </c>
      <c r="H46">
        <v>29867.65</v>
      </c>
      <c r="I46" s="41">
        <f t="shared" si="1"/>
        <v>1.0926035128485212</v>
      </c>
      <c r="K46" s="11">
        <f t="shared" si="2"/>
        <v>1.1155954429425059</v>
      </c>
    </row>
    <row r="47" spans="1:11" x14ac:dyDescent="0.35">
      <c r="A47">
        <v>2012</v>
      </c>
      <c r="B47" s="1">
        <v>17804</v>
      </c>
      <c r="C47">
        <v>28188.52</v>
      </c>
      <c r="D47">
        <v>29034.29</v>
      </c>
      <c r="E47" s="41">
        <f t="shared" si="0"/>
        <v>1.0300040583897274</v>
      </c>
      <c r="F47">
        <v>909</v>
      </c>
      <c r="G47">
        <v>27474.82</v>
      </c>
      <c r="H47">
        <v>27546.38</v>
      </c>
      <c r="I47" s="41">
        <f t="shared" si="1"/>
        <v>1.0026045666541219</v>
      </c>
      <c r="K47">
        <f t="shared" si="2"/>
        <v>0.97339865652719759</v>
      </c>
    </row>
    <row r="48" spans="1:11" x14ac:dyDescent="0.35">
      <c r="A48">
        <v>2013</v>
      </c>
      <c r="B48" s="1">
        <v>17766</v>
      </c>
      <c r="C48">
        <v>28324.94</v>
      </c>
      <c r="D48">
        <v>31792.37</v>
      </c>
      <c r="E48" s="41">
        <f t="shared" si="0"/>
        <v>1.1224161463360558</v>
      </c>
      <c r="F48">
        <v>907</v>
      </c>
      <c r="G48">
        <v>26636.1</v>
      </c>
      <c r="H48">
        <v>14616.46</v>
      </c>
      <c r="I48" s="41">
        <f t="shared" si="1"/>
        <v>0.54874625038950897</v>
      </c>
      <c r="K48">
        <f t="shared" si="2"/>
        <v>0.48889732402799219</v>
      </c>
    </row>
    <row r="49" spans="1:11" x14ac:dyDescent="0.35">
      <c r="A49">
        <v>2014</v>
      </c>
      <c r="B49" s="1">
        <v>17694</v>
      </c>
      <c r="C49">
        <v>28112.58</v>
      </c>
      <c r="D49">
        <v>30089.18</v>
      </c>
      <c r="E49" s="41">
        <f t="shared" si="0"/>
        <v>1.0703101600778013</v>
      </c>
      <c r="F49">
        <v>964</v>
      </c>
      <c r="G49">
        <v>29569.72</v>
      </c>
      <c r="H49">
        <v>50315.61</v>
      </c>
      <c r="I49" s="41">
        <f t="shared" si="1"/>
        <v>1.7015923721969637</v>
      </c>
      <c r="K49" s="11">
        <f t="shared" si="2"/>
        <v>1.5898124073430024</v>
      </c>
    </row>
    <row r="50" spans="1:11" x14ac:dyDescent="0.35">
      <c r="A50">
        <v>2015</v>
      </c>
      <c r="B50" s="1">
        <v>17992</v>
      </c>
      <c r="C50">
        <v>28554.66</v>
      </c>
      <c r="D50">
        <v>33201.11</v>
      </c>
      <c r="E50" s="41">
        <f t="shared" si="0"/>
        <v>1.162721251102272</v>
      </c>
      <c r="F50">
        <v>928</v>
      </c>
      <c r="G50">
        <v>27158.53</v>
      </c>
      <c r="H50">
        <v>28152.62</v>
      </c>
      <c r="I50" s="41">
        <f t="shared" si="1"/>
        <v>1.0366032329437564</v>
      </c>
      <c r="K50">
        <f t="shared" si="2"/>
        <v>0.89153202623676631</v>
      </c>
    </row>
    <row r="51" spans="1:11" x14ac:dyDescent="0.35">
      <c r="A51">
        <v>2016</v>
      </c>
      <c r="B51" s="1">
        <v>16808</v>
      </c>
      <c r="C51">
        <v>30574.01</v>
      </c>
      <c r="D51">
        <v>40413.81</v>
      </c>
      <c r="E51" s="41">
        <f t="shared" si="0"/>
        <v>1.321835441278393</v>
      </c>
      <c r="F51">
        <v>802</v>
      </c>
      <c r="G51">
        <v>26657.3</v>
      </c>
      <c r="H51">
        <v>29811.4</v>
      </c>
      <c r="I51" s="41">
        <f t="shared" si="1"/>
        <v>1.1183203100088908</v>
      </c>
      <c r="K51">
        <f t="shared" si="2"/>
        <v>0.84603595507117313</v>
      </c>
    </row>
    <row r="52" spans="1:11" x14ac:dyDescent="0.35">
      <c r="A52">
        <v>2017</v>
      </c>
      <c r="B52" s="1">
        <v>17173</v>
      </c>
      <c r="C52">
        <v>30369.23</v>
      </c>
      <c r="D52">
        <v>37137.85</v>
      </c>
      <c r="E52" s="41">
        <f t="shared" si="0"/>
        <v>1.2228775639026739</v>
      </c>
      <c r="F52">
        <v>825</v>
      </c>
      <c r="G52">
        <v>27215.39</v>
      </c>
      <c r="H52">
        <v>18469.95</v>
      </c>
      <c r="I52" s="41">
        <f t="shared" si="1"/>
        <v>0.67865828856393395</v>
      </c>
      <c r="K52">
        <f t="shared" si="2"/>
        <v>0.55496830475658876</v>
      </c>
    </row>
    <row r="53" spans="1:11" x14ac:dyDescent="0.35">
      <c r="A53">
        <v>2018</v>
      </c>
      <c r="B53" s="1">
        <v>16549</v>
      </c>
      <c r="C53">
        <v>31061.02</v>
      </c>
      <c r="D53">
        <v>38307.71</v>
      </c>
      <c r="E53" s="41">
        <f t="shared" si="0"/>
        <v>1.2333049590773257</v>
      </c>
      <c r="F53">
        <v>880</v>
      </c>
      <c r="G53">
        <v>27363.42</v>
      </c>
      <c r="H53">
        <v>38884.29</v>
      </c>
      <c r="I53" s="41">
        <f t="shared" si="1"/>
        <v>1.4210318008494554</v>
      </c>
      <c r="K53" s="11">
        <f t="shared" si="2"/>
        <v>1.152214454657325</v>
      </c>
    </row>
    <row r="54" spans="1:11" x14ac:dyDescent="0.35">
      <c r="A54">
        <v>2019</v>
      </c>
      <c r="B54" s="1">
        <v>16830</v>
      </c>
      <c r="C54">
        <v>31137.78</v>
      </c>
      <c r="D54">
        <v>37215.760000000002</v>
      </c>
      <c r="E54" s="41">
        <f t="shared" si="0"/>
        <v>1.1951963177850189</v>
      </c>
      <c r="F54">
        <v>840</v>
      </c>
      <c r="G54">
        <v>26912.43</v>
      </c>
      <c r="H54">
        <v>13541.54</v>
      </c>
      <c r="I54" s="41">
        <f t="shared" si="1"/>
        <v>0.5031704680699588</v>
      </c>
      <c r="K54">
        <f t="shared" si="2"/>
        <v>0.4209939911816768</v>
      </c>
    </row>
    <row r="55" spans="1:11" x14ac:dyDescent="0.35">
      <c r="A55">
        <v>2020</v>
      </c>
      <c r="B55" s="1">
        <v>14085</v>
      </c>
      <c r="C55">
        <v>32502.91</v>
      </c>
      <c r="D55">
        <v>35361.31</v>
      </c>
      <c r="E55" s="41">
        <f t="shared" si="0"/>
        <v>1.0879428949592513</v>
      </c>
      <c r="F55">
        <v>698</v>
      </c>
      <c r="G55">
        <v>28188.53</v>
      </c>
      <c r="H55">
        <v>18747.77</v>
      </c>
      <c r="I55" s="41">
        <f t="shared" si="1"/>
        <v>0.66508505409824492</v>
      </c>
      <c r="K55">
        <f t="shared" si="2"/>
        <v>0.61132349609503678</v>
      </c>
    </row>
    <row r="56" spans="1:11" x14ac:dyDescent="0.35">
      <c r="A56">
        <v>2021</v>
      </c>
      <c r="B56" s="1">
        <v>14636</v>
      </c>
      <c r="C56">
        <v>32577.18</v>
      </c>
      <c r="D56">
        <v>36642.28</v>
      </c>
      <c r="E56" s="41">
        <f t="shared" si="0"/>
        <v>1.1247836675857148</v>
      </c>
      <c r="F56">
        <v>678</v>
      </c>
      <c r="G56">
        <v>28485.03</v>
      </c>
      <c r="H56">
        <v>13777.06</v>
      </c>
      <c r="I56" s="41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ColWidth="8.81640625" defaultRowHeight="14.5" x14ac:dyDescent="0.35"/>
  <cols>
    <col min="1" max="1" width="55.36328125" bestFit="1" customWidth="1"/>
    <col min="2" max="7" width="9.36328125" bestFit="1" customWidth="1"/>
  </cols>
  <sheetData>
    <row r="1" spans="1:56" x14ac:dyDescent="0.35">
      <c r="A1" t="s">
        <v>46</v>
      </c>
    </row>
    <row r="3" spans="1:56" x14ac:dyDescent="0.35">
      <c r="A3" s="1" t="s">
        <v>39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 x14ac:dyDescent="0.35">
      <c r="A4" t="s">
        <v>11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 x14ac:dyDescent="0.35">
      <c r="A5" t="s">
        <v>25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 x14ac:dyDescent="0.35">
      <c r="A6" t="s">
        <v>13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 x14ac:dyDescent="0.35">
      <c r="A7" t="s">
        <v>26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 x14ac:dyDescent="0.35">
      <c r="A8" t="s">
        <v>27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 x14ac:dyDescent="0.35">
      <c r="A9" t="s">
        <v>14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 x14ac:dyDescent="0.35">
      <c r="A10" t="s">
        <v>28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 x14ac:dyDescent="0.35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 x14ac:dyDescent="0.35">
      <c r="A12" t="s">
        <v>29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 x14ac:dyDescent="0.35">
      <c r="A13" t="s">
        <v>16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 x14ac:dyDescent="0.35">
      <c r="A14" t="s">
        <v>17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 x14ac:dyDescent="0.35">
      <c r="A15" t="s">
        <v>18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 x14ac:dyDescent="0.35">
      <c r="A16" t="s">
        <v>19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 x14ac:dyDescent="0.35">
      <c r="A17" t="s">
        <v>30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 x14ac:dyDescent="0.35">
      <c r="A18" t="s">
        <v>31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 x14ac:dyDescent="0.35">
      <c r="A19" t="s">
        <v>20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 x14ac:dyDescent="0.35">
      <c r="A20" t="s">
        <v>21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 x14ac:dyDescent="0.35">
      <c r="A21" t="s">
        <v>22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 x14ac:dyDescent="0.35">
      <c r="A22" t="s">
        <v>32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 x14ac:dyDescent="0.35">
      <c r="A23" t="s">
        <v>23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 x14ac:dyDescent="0.35">
      <c r="B24" s="2"/>
    </row>
    <row r="25" spans="1:56" x14ac:dyDescent="0.35">
      <c r="A25" s="1" t="s">
        <v>39</v>
      </c>
      <c r="B25" t="s">
        <v>4</v>
      </c>
      <c r="C25" t="s">
        <v>5</v>
      </c>
      <c r="D25" t="s">
        <v>6</v>
      </c>
      <c r="E25" t="s">
        <v>0</v>
      </c>
      <c r="F25" t="s">
        <v>7</v>
      </c>
      <c r="G25" t="s">
        <v>9</v>
      </c>
      <c r="H25" t="s">
        <v>8</v>
      </c>
      <c r="M25" t="s">
        <v>49</v>
      </c>
      <c r="N25" t="s">
        <v>50</v>
      </c>
      <c r="O25" t="s">
        <v>51</v>
      </c>
      <c r="P25" t="s">
        <v>52</v>
      </c>
      <c r="Q25" t="s">
        <v>47</v>
      </c>
      <c r="R25" t="s">
        <v>48</v>
      </c>
    </row>
    <row r="26" spans="1:56" x14ac:dyDescent="0.35">
      <c r="A26" t="s">
        <v>11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 x14ac:dyDescent="0.35">
      <c r="A27" t="s">
        <v>25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 x14ac:dyDescent="0.35">
      <c r="A28" t="s">
        <v>13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 x14ac:dyDescent="0.35">
      <c r="A29" t="s">
        <v>26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 x14ac:dyDescent="0.35">
      <c r="A30" t="s">
        <v>27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 x14ac:dyDescent="0.35">
      <c r="A31" t="s">
        <v>14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 x14ac:dyDescent="0.35">
      <c r="A32" t="s">
        <v>28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 x14ac:dyDescent="0.35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 x14ac:dyDescent="0.35">
      <c r="A34" t="s">
        <v>29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 x14ac:dyDescent="0.35">
      <c r="A35" t="s">
        <v>16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 x14ac:dyDescent="0.35">
      <c r="A36" t="s">
        <v>17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 x14ac:dyDescent="0.35">
      <c r="A37" t="s">
        <v>18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 x14ac:dyDescent="0.35">
      <c r="A38" t="s">
        <v>19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 x14ac:dyDescent="0.35">
      <c r="A39" t="s">
        <v>30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 x14ac:dyDescent="0.35">
      <c r="A40" t="s">
        <v>31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 x14ac:dyDescent="0.35">
      <c r="A41" t="s">
        <v>20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 x14ac:dyDescent="0.35">
      <c r="A42" t="s">
        <v>21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 x14ac:dyDescent="0.35">
      <c r="A43" t="s">
        <v>22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 x14ac:dyDescent="0.35">
      <c r="A44" t="s">
        <v>32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 x14ac:dyDescent="0.35">
      <c r="A45" t="s">
        <v>23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ColWidth="8.6328125" defaultRowHeight="14.5" x14ac:dyDescent="0.35"/>
  <cols>
    <col min="1" max="1" width="55" bestFit="1" customWidth="1"/>
    <col min="2" max="3" width="9.453125" bestFit="1" customWidth="1"/>
    <col min="4" max="4" width="3" customWidth="1"/>
    <col min="5" max="5" width="10.453125" bestFit="1" customWidth="1"/>
    <col min="6" max="6" width="13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3" width="9.453125" bestFit="1" customWidth="1"/>
    <col min="14" max="14" width="2.36328125" customWidth="1"/>
    <col min="15" max="15" width="10.453125" bestFit="1" customWidth="1"/>
    <col min="16" max="16" width="13.1796875" bestFit="1" customWidth="1"/>
    <col min="17" max="17" width="11.453125" bestFit="1" customWidth="1"/>
    <col min="18" max="18" width="14.1796875" bestFit="1" customWidth="1"/>
    <col min="19" max="19" width="11.453125" bestFit="1" customWidth="1"/>
    <col min="20" max="20" width="14.1796875" bestFit="1" customWidth="1"/>
    <col min="22" max="23" width="9.453125" bestFit="1" customWidth="1"/>
    <col min="24" max="24" width="1.81640625" customWidth="1"/>
    <col min="25" max="25" width="10.453125" bestFit="1" customWidth="1"/>
    <col min="26" max="26" width="13.1796875" bestFit="1" customWidth="1"/>
    <col min="27" max="27" width="11.453125" bestFit="1" customWidth="1"/>
    <col min="28" max="28" width="14.1796875" bestFit="1" customWidth="1"/>
    <col min="29" max="29" width="11.453125" bestFit="1" customWidth="1"/>
    <col min="30" max="30" width="14.1796875" bestFit="1" customWidth="1"/>
  </cols>
  <sheetData>
    <row r="1" spans="1:30" x14ac:dyDescent="0.35">
      <c r="A1" s="1" t="s">
        <v>10</v>
      </c>
      <c r="B1" t="s">
        <v>33</v>
      </c>
      <c r="C1" t="s">
        <v>34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  <c r="L1" s="4" t="s">
        <v>33</v>
      </c>
      <c r="M1" s="4" t="s">
        <v>34</v>
      </c>
      <c r="N1" s="4"/>
      <c r="O1" s="4" t="s">
        <v>37</v>
      </c>
      <c r="P1" s="4" t="s">
        <v>38</v>
      </c>
      <c r="Q1" s="4" t="s">
        <v>42</v>
      </c>
      <c r="R1" s="4" t="s">
        <v>43</v>
      </c>
      <c r="S1" s="4" t="s">
        <v>44</v>
      </c>
      <c r="T1" s="4" t="s">
        <v>45</v>
      </c>
      <c r="V1" t="s">
        <v>33</v>
      </c>
      <c r="W1" t="s">
        <v>34</v>
      </c>
      <c r="Y1" t="s">
        <v>37</v>
      </c>
      <c r="Z1" t="s">
        <v>38</v>
      </c>
      <c r="AA1" t="s">
        <v>42</v>
      </c>
      <c r="AB1" t="s">
        <v>43</v>
      </c>
      <c r="AC1" t="s">
        <v>44</v>
      </c>
      <c r="AD1" t="s">
        <v>45</v>
      </c>
    </row>
    <row r="2" spans="1:30" x14ac:dyDescent="0.35">
      <c r="B2" t="s">
        <v>35</v>
      </c>
      <c r="C2" t="s">
        <v>36</v>
      </c>
      <c r="E2" t="s">
        <v>3</v>
      </c>
      <c r="F2" t="s">
        <v>1</v>
      </c>
      <c r="G2" t="s">
        <v>35</v>
      </c>
      <c r="H2" t="s">
        <v>35</v>
      </c>
      <c r="I2" t="s">
        <v>36</v>
      </c>
      <c r="J2" t="s">
        <v>36</v>
      </c>
      <c r="L2" s="4" t="s">
        <v>35</v>
      </c>
      <c r="M2" s="4" t="s">
        <v>36</v>
      </c>
      <c r="N2" s="4"/>
      <c r="O2" s="4" t="s">
        <v>3</v>
      </c>
      <c r="P2" s="4" t="s">
        <v>1</v>
      </c>
      <c r="Q2" s="4" t="s">
        <v>35</v>
      </c>
      <c r="R2" s="4" t="s">
        <v>35</v>
      </c>
      <c r="S2" s="4" t="s">
        <v>36</v>
      </c>
      <c r="T2" s="4" t="s">
        <v>36</v>
      </c>
      <c r="V2" t="s">
        <v>35</v>
      </c>
      <c r="W2" t="s">
        <v>36</v>
      </c>
      <c r="Y2" t="s">
        <v>3</v>
      </c>
      <c r="Z2" t="s">
        <v>1</v>
      </c>
      <c r="AA2" t="s">
        <v>35</v>
      </c>
      <c r="AB2" t="s">
        <v>35</v>
      </c>
      <c r="AC2" t="s">
        <v>36</v>
      </c>
      <c r="AD2" t="s">
        <v>36</v>
      </c>
    </row>
    <row r="3" spans="1:30" x14ac:dyDescent="0.35">
      <c r="A3" t="s">
        <v>11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 x14ac:dyDescent="0.35">
      <c r="A4" t="s">
        <v>12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5">
      <c r="A5" t="s">
        <v>25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 x14ac:dyDescent="0.35">
      <c r="A6" t="s">
        <v>13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 x14ac:dyDescent="0.35">
      <c r="A7" t="s">
        <v>26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 x14ac:dyDescent="0.35">
      <c r="A8" t="s">
        <v>27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 x14ac:dyDescent="0.35">
      <c r="A9" t="s">
        <v>14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 x14ac:dyDescent="0.35">
      <c r="A10" t="s">
        <v>28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 x14ac:dyDescent="0.35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 x14ac:dyDescent="0.35">
      <c r="A12" t="s">
        <v>29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 x14ac:dyDescent="0.35">
      <c r="A13" t="s">
        <v>16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 x14ac:dyDescent="0.35">
      <c r="A14" t="s">
        <v>17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 x14ac:dyDescent="0.35">
      <c r="A15" t="s">
        <v>18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 x14ac:dyDescent="0.35">
      <c r="A16" t="s">
        <v>19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 x14ac:dyDescent="0.35">
      <c r="A17" t="s">
        <v>30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 x14ac:dyDescent="0.35">
      <c r="A18" t="s">
        <v>31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 x14ac:dyDescent="0.35">
      <c r="A19" t="s">
        <v>20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 x14ac:dyDescent="0.35">
      <c r="A20" t="s">
        <v>21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 x14ac:dyDescent="0.35">
      <c r="A21" t="s">
        <v>22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 x14ac:dyDescent="0.35">
      <c r="A22" t="s">
        <v>32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 x14ac:dyDescent="0.35">
      <c r="A23" t="s">
        <v>23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 x14ac:dyDescent="0.35">
      <c r="A24" t="s">
        <v>24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 x14ac:dyDescent="0.35">
      <c r="A25" t="s">
        <v>2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defaultColWidth="8.81640625" defaultRowHeight="14.5" x14ac:dyDescent="0.35"/>
  <cols>
    <col min="1" max="1" width="55" bestFit="1" customWidth="1"/>
    <col min="2" max="2" width="11.453125" bestFit="1" customWidth="1"/>
    <col min="3" max="3" width="14.1796875" bestFit="1" customWidth="1"/>
    <col min="4" max="4" width="11.453125" bestFit="1" customWidth="1"/>
    <col min="5" max="5" width="14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2" width="11.453125" bestFit="1" customWidth="1"/>
    <col min="13" max="13" width="14.1796875" bestFit="1" customWidth="1"/>
    <col min="14" max="14" width="11.453125" bestFit="1" customWidth="1"/>
    <col min="15" max="15" width="14.1796875" bestFit="1" customWidth="1"/>
  </cols>
  <sheetData>
    <row r="1" spans="1:15" x14ac:dyDescent="0.35">
      <c r="A1" s="1" t="s">
        <v>10</v>
      </c>
      <c r="B1" t="s">
        <v>42</v>
      </c>
      <c r="C1" t="s">
        <v>43</v>
      </c>
      <c r="D1" t="s">
        <v>44</v>
      </c>
      <c r="E1" t="s">
        <v>45</v>
      </c>
      <c r="G1" s="4" t="s">
        <v>42</v>
      </c>
      <c r="H1" s="4" t="s">
        <v>43</v>
      </c>
      <c r="I1" s="4" t="s">
        <v>44</v>
      </c>
      <c r="J1" s="4" t="s">
        <v>45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35">
      <c r="B2" t="s">
        <v>35</v>
      </c>
      <c r="C2" t="s">
        <v>35</v>
      </c>
      <c r="D2" t="s">
        <v>36</v>
      </c>
      <c r="E2" t="s">
        <v>36</v>
      </c>
      <c r="G2" s="4" t="s">
        <v>35</v>
      </c>
      <c r="H2" s="4" t="s">
        <v>35</v>
      </c>
      <c r="I2" s="4" t="s">
        <v>36</v>
      </c>
      <c r="J2" s="4" t="s">
        <v>36</v>
      </c>
      <c r="L2" t="s">
        <v>35</v>
      </c>
      <c r="M2" t="s">
        <v>35</v>
      </c>
      <c r="N2" t="s">
        <v>36</v>
      </c>
      <c r="O2" t="s">
        <v>36</v>
      </c>
    </row>
    <row r="3" spans="1:15" x14ac:dyDescent="0.35">
      <c r="A3" t="s">
        <v>11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 x14ac:dyDescent="0.35">
      <c r="A4" t="s">
        <v>12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 x14ac:dyDescent="0.35">
      <c r="A5" t="s">
        <v>25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 x14ac:dyDescent="0.35">
      <c r="A6" t="s">
        <v>13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 x14ac:dyDescent="0.35">
      <c r="A7" t="s">
        <v>26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 x14ac:dyDescent="0.35">
      <c r="A8" t="s">
        <v>27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 x14ac:dyDescent="0.35">
      <c r="A9" t="s">
        <v>14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 x14ac:dyDescent="0.35">
      <c r="A10" t="s">
        <v>28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 x14ac:dyDescent="0.35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 x14ac:dyDescent="0.35">
      <c r="A12" t="s">
        <v>29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 x14ac:dyDescent="0.35">
      <c r="A13" t="s">
        <v>16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 x14ac:dyDescent="0.35">
      <c r="A14" t="s">
        <v>17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 x14ac:dyDescent="0.35">
      <c r="A15" t="s">
        <v>18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 x14ac:dyDescent="0.35">
      <c r="A16" t="s">
        <v>19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 x14ac:dyDescent="0.35">
      <c r="A17" t="s">
        <v>30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 x14ac:dyDescent="0.35">
      <c r="A18" t="s">
        <v>31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 x14ac:dyDescent="0.35">
      <c r="A19" t="s">
        <v>20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 x14ac:dyDescent="0.35">
      <c r="A20" t="s">
        <v>21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 x14ac:dyDescent="0.35">
      <c r="A21" t="s">
        <v>22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 x14ac:dyDescent="0.35">
      <c r="A22" t="s">
        <v>32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 x14ac:dyDescent="0.35">
      <c r="A23" t="s">
        <v>23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 x14ac:dyDescent="0.35">
      <c r="A24" t="s">
        <v>24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 x14ac:dyDescent="0.35">
      <c r="A25" t="s">
        <v>2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defaultColWidth="8.81640625"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81640625" bestFit="1" customWidth="1"/>
    <col min="9" max="9" width="11.453125" bestFit="1" customWidth="1"/>
    <col min="10" max="10" width="14.453125" bestFit="1" customWidth="1"/>
    <col min="12" max="13" width="10.1796875" bestFit="1" customWidth="1"/>
    <col min="14" max="14" width="11.453125" bestFit="1" customWidth="1"/>
    <col min="15" max="15" width="14.453125" bestFit="1" customWidth="1"/>
  </cols>
  <sheetData>
    <row r="1" spans="1:9" x14ac:dyDescent="0.35">
      <c r="A1" s="1" t="s">
        <v>40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9</v>
      </c>
      <c r="H1" t="s">
        <v>8</v>
      </c>
    </row>
    <row r="3" spans="1:9" x14ac:dyDescent="0.35">
      <c r="A3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x14ac:dyDescent="0.35">
      <c r="A4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x14ac:dyDescent="0.35">
      <c r="A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x14ac:dyDescent="0.35">
      <c r="A6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x14ac:dyDescent="0.35">
      <c r="A7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x14ac:dyDescent="0.35">
      <c r="A8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x14ac:dyDescent="0.35">
      <c r="A9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x14ac:dyDescent="0.35">
      <c r="A10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x14ac:dyDescent="0.35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x14ac:dyDescent="0.35">
      <c r="A12" t="s">
        <v>29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x14ac:dyDescent="0.35">
      <c r="A13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x14ac:dyDescent="0.35">
      <c r="A14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x14ac:dyDescent="0.35">
      <c r="A1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x14ac:dyDescent="0.35">
      <c r="A16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x14ac:dyDescent="0.35">
      <c r="A17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x14ac:dyDescent="0.35">
      <c r="A18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x14ac:dyDescent="0.35">
      <c r="A19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x14ac:dyDescent="0.35">
      <c r="A20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x14ac:dyDescent="0.35">
      <c r="A21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x14ac:dyDescent="0.35">
      <c r="A22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x14ac:dyDescent="0.35">
      <c r="A23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x14ac:dyDescent="0.35">
      <c r="A24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 x14ac:dyDescent="0.35">
      <c r="A28" s="1" t="s">
        <v>39</v>
      </c>
      <c r="B28" t="s">
        <v>4</v>
      </c>
      <c r="C28" t="s">
        <v>5</v>
      </c>
      <c r="D28" t="s">
        <v>6</v>
      </c>
      <c r="E28" t="s">
        <v>0</v>
      </c>
      <c r="F28" t="s">
        <v>7</v>
      </c>
      <c r="G28" t="s">
        <v>9</v>
      </c>
      <c r="H28" t="s">
        <v>8</v>
      </c>
    </row>
    <row r="30" spans="1:9" x14ac:dyDescent="0.35">
      <c r="A30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t="s">
        <v>29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 x14ac:dyDescent="0.35">
      <c r="A55" s="1" t="s">
        <v>41</v>
      </c>
    </row>
    <row r="56" spans="1:10" x14ac:dyDescent="0.35">
      <c r="B56" t="s">
        <v>4</v>
      </c>
      <c r="C56" t="s">
        <v>5</v>
      </c>
      <c r="D56" t="s">
        <v>6</v>
      </c>
      <c r="E56" t="s">
        <v>0</v>
      </c>
      <c r="F56" t="s">
        <v>7</v>
      </c>
      <c r="G56" t="s">
        <v>9</v>
      </c>
      <c r="H56" t="s">
        <v>8</v>
      </c>
      <c r="I56" s="1"/>
      <c r="J56" s="1"/>
    </row>
    <row r="57" spans="1:10" x14ac:dyDescent="0.35">
      <c r="A57" t="s">
        <v>11</v>
      </c>
      <c r="E57" s="1"/>
      <c r="F57" s="1"/>
      <c r="G57" s="1"/>
      <c r="H57" s="1"/>
      <c r="I57" s="1"/>
    </row>
    <row r="58" spans="1:10" x14ac:dyDescent="0.35">
      <c r="A58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t="s">
        <v>26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t="s">
        <v>27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t="s">
        <v>28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t="s">
        <v>29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t="s">
        <v>16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t="s">
        <v>30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t="s">
        <v>20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t="s">
        <v>21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t="s">
        <v>24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 x14ac:dyDescent="0.35">
      <c r="A82" s="3" t="s">
        <v>40</v>
      </c>
      <c r="B82" s="4" t="s">
        <v>4</v>
      </c>
      <c r="C82" s="4" t="s">
        <v>5</v>
      </c>
      <c r="D82" s="4" t="s">
        <v>6</v>
      </c>
      <c r="E82" s="4" t="s">
        <v>0</v>
      </c>
      <c r="F82" s="4" t="s">
        <v>7</v>
      </c>
      <c r="G82" s="4" t="s">
        <v>9</v>
      </c>
      <c r="H82" s="4" t="s">
        <v>8</v>
      </c>
    </row>
    <row r="83" spans="1:8" s="4" customFormat="1" x14ac:dyDescent="0.35"/>
    <row r="84" spans="1:8" s="4" customFormat="1" x14ac:dyDescent="0.35">
      <c r="A84" s="4" t="s">
        <v>11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 x14ac:dyDescent="0.35">
      <c r="A85" s="4" t="s">
        <v>12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 x14ac:dyDescent="0.35">
      <c r="A86" s="4" t="s">
        <v>25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 x14ac:dyDescent="0.35">
      <c r="A87" s="4" t="s">
        <v>13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 x14ac:dyDescent="0.35">
      <c r="A88" s="4" t="s">
        <v>26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 x14ac:dyDescent="0.35">
      <c r="A89" s="4" t="s">
        <v>27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 x14ac:dyDescent="0.35">
      <c r="A90" s="4" t="s">
        <v>14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 x14ac:dyDescent="0.35">
      <c r="A91" s="4" t="s">
        <v>28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 x14ac:dyDescent="0.35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 x14ac:dyDescent="0.35">
      <c r="A93" s="4" t="s">
        <v>29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 x14ac:dyDescent="0.35">
      <c r="A94" s="4" t="s">
        <v>16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 x14ac:dyDescent="0.35">
      <c r="A95" s="4" t="s">
        <v>17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 x14ac:dyDescent="0.35">
      <c r="A96" s="4" t="s">
        <v>18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 x14ac:dyDescent="0.35">
      <c r="A97" s="4" t="s">
        <v>19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 x14ac:dyDescent="0.35">
      <c r="A98" s="4" t="s">
        <v>30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 x14ac:dyDescent="0.35">
      <c r="A99" s="4" t="s">
        <v>31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 x14ac:dyDescent="0.35">
      <c r="A100" s="4" t="s">
        <v>20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 x14ac:dyDescent="0.35">
      <c r="A101" s="4" t="s">
        <v>21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 x14ac:dyDescent="0.35">
      <c r="A102" s="4" t="s">
        <v>22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 x14ac:dyDescent="0.35">
      <c r="A103" s="4" t="s">
        <v>32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 x14ac:dyDescent="0.35">
      <c r="A104" s="4" t="s">
        <v>23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 x14ac:dyDescent="0.35">
      <c r="A105" s="4" t="s">
        <v>24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 x14ac:dyDescent="0.35">
      <c r="A106" s="4" t="s">
        <v>2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 x14ac:dyDescent="0.35"/>
    <row r="108" spans="1:8" s="4" customFormat="1" x14ac:dyDescent="0.35"/>
    <row r="109" spans="1:8" s="4" customFormat="1" x14ac:dyDescent="0.35">
      <c r="A109" s="3" t="s">
        <v>39</v>
      </c>
      <c r="B109" s="4" t="s">
        <v>4</v>
      </c>
      <c r="C109" s="4" t="s">
        <v>5</v>
      </c>
      <c r="D109" s="4" t="s">
        <v>6</v>
      </c>
      <c r="E109" s="4" t="s">
        <v>0</v>
      </c>
      <c r="F109" s="4" t="s">
        <v>7</v>
      </c>
      <c r="G109" s="4" t="s">
        <v>9</v>
      </c>
      <c r="H109" s="4" t="s">
        <v>8</v>
      </c>
    </row>
    <row r="110" spans="1:8" s="4" customFormat="1" x14ac:dyDescent="0.35"/>
    <row r="111" spans="1:8" s="4" customFormat="1" x14ac:dyDescent="0.35">
      <c r="A111" s="4" t="s">
        <v>11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 x14ac:dyDescent="0.35">
      <c r="A112" s="4" t="s">
        <v>12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 x14ac:dyDescent="0.35">
      <c r="A113" s="4" t="s">
        <v>25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 x14ac:dyDescent="0.35">
      <c r="A114" s="4" t="s">
        <v>13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 x14ac:dyDescent="0.35">
      <c r="A115" s="4" t="s">
        <v>26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 x14ac:dyDescent="0.35">
      <c r="A116" s="4" t="s">
        <v>27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 x14ac:dyDescent="0.35">
      <c r="A117" s="4" t="s">
        <v>14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 x14ac:dyDescent="0.35">
      <c r="A118" s="4" t="s">
        <v>28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 x14ac:dyDescent="0.35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 x14ac:dyDescent="0.35">
      <c r="A120" s="4" t="s">
        <v>29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 x14ac:dyDescent="0.35">
      <c r="A121" s="4" t="s">
        <v>16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 x14ac:dyDescent="0.35">
      <c r="A122" s="4" t="s">
        <v>17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 x14ac:dyDescent="0.35">
      <c r="A123" s="4" t="s">
        <v>18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 x14ac:dyDescent="0.35">
      <c r="A124" s="4" t="s">
        <v>19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 x14ac:dyDescent="0.35">
      <c r="A125" s="4" t="s">
        <v>30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 x14ac:dyDescent="0.35">
      <c r="A126" s="4" t="s">
        <v>31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 x14ac:dyDescent="0.35">
      <c r="A127" s="4" t="s">
        <v>20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 x14ac:dyDescent="0.35">
      <c r="A128" s="4" t="s">
        <v>21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 x14ac:dyDescent="0.35">
      <c r="A129" s="4" t="s">
        <v>22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 x14ac:dyDescent="0.35">
      <c r="A130" s="4" t="s">
        <v>32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 x14ac:dyDescent="0.35">
      <c r="A131" s="4" t="s">
        <v>23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 x14ac:dyDescent="0.35">
      <c r="A132" s="4" t="s">
        <v>24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 x14ac:dyDescent="0.35">
      <c r="A133" s="4" t="s">
        <v>2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 x14ac:dyDescent="0.35"/>
    <row r="135" spans="1:8" s="4" customFormat="1" x14ac:dyDescent="0.35"/>
    <row r="136" spans="1:8" s="4" customFormat="1" x14ac:dyDescent="0.35">
      <c r="A136" s="3" t="s">
        <v>41</v>
      </c>
      <c r="B136" s="4" t="s">
        <v>4</v>
      </c>
      <c r="C136" s="4" t="s">
        <v>5</v>
      </c>
      <c r="D136" s="4" t="s">
        <v>6</v>
      </c>
      <c r="E136" s="4" t="s">
        <v>0</v>
      </c>
      <c r="F136" s="4" t="s">
        <v>7</v>
      </c>
      <c r="G136" s="4" t="s">
        <v>9</v>
      </c>
      <c r="H136" s="4" t="s">
        <v>8</v>
      </c>
    </row>
    <row r="137" spans="1:8" s="4" customFormat="1" x14ac:dyDescent="0.35">
      <c r="E137" s="3"/>
      <c r="F137" s="3"/>
      <c r="G137" s="3"/>
      <c r="H137" s="3"/>
    </row>
    <row r="138" spans="1:8" s="4" customFormat="1" x14ac:dyDescent="0.35">
      <c r="A138" s="4" t="s">
        <v>11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 x14ac:dyDescent="0.35">
      <c r="A139" s="4" t="s">
        <v>12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 x14ac:dyDescent="0.35">
      <c r="A140" s="4" t="s">
        <v>25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 x14ac:dyDescent="0.35">
      <c r="A141" s="4" t="s">
        <v>13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 x14ac:dyDescent="0.35">
      <c r="A142" s="4" t="s">
        <v>26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 x14ac:dyDescent="0.35">
      <c r="A143" s="4" t="s">
        <v>27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 x14ac:dyDescent="0.35">
      <c r="A144" s="4" t="s">
        <v>14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 x14ac:dyDescent="0.35">
      <c r="A145" s="4" t="s">
        <v>28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 x14ac:dyDescent="0.35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 x14ac:dyDescent="0.35">
      <c r="A147" s="4" t="s">
        <v>29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 x14ac:dyDescent="0.35">
      <c r="A148" s="4" t="s">
        <v>16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 x14ac:dyDescent="0.35">
      <c r="A149" s="4" t="s">
        <v>17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 x14ac:dyDescent="0.35">
      <c r="A150" s="4" t="s">
        <v>18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 x14ac:dyDescent="0.35">
      <c r="A151" s="4" t="s">
        <v>19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 x14ac:dyDescent="0.35">
      <c r="A152" s="4" t="s">
        <v>30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 x14ac:dyDescent="0.35">
      <c r="A153" s="4" t="s">
        <v>31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 x14ac:dyDescent="0.35">
      <c r="A154" s="4" t="s">
        <v>20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 x14ac:dyDescent="0.35">
      <c r="A155" s="4" t="s">
        <v>21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 x14ac:dyDescent="0.35">
      <c r="A156" s="4" t="s">
        <v>22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 x14ac:dyDescent="0.35">
      <c r="A157" s="4" t="s">
        <v>32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 x14ac:dyDescent="0.35">
      <c r="A158" s="4" t="s">
        <v>23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 x14ac:dyDescent="0.35">
      <c r="A159" s="4" t="s">
        <v>24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 x14ac:dyDescent="0.35">
      <c r="A160" s="4" t="s">
        <v>2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topLeftCell="AI1" zoomScaleNormal="100" workbookViewId="0">
      <selection activeCell="A17" sqref="A17"/>
    </sheetView>
  </sheetViews>
  <sheetFormatPr defaultColWidth="8.81640625" defaultRowHeight="14.5" x14ac:dyDescent="0.35"/>
  <cols>
    <col min="1" max="1" width="57.453125" bestFit="1" customWidth="1"/>
    <col min="2" max="7" width="0" hidden="1" customWidth="1"/>
  </cols>
  <sheetData>
    <row r="1" spans="1:62" x14ac:dyDescent="0.35">
      <c r="A1" s="1" t="s">
        <v>40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 x14ac:dyDescent="0.35">
      <c r="A3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t="s">
        <v>12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t="s">
        <v>25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t="s">
        <v>13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t="s">
        <v>16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x14ac:dyDescent="0.35">
      <c r="A28" s="1" t="s">
        <v>39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 x14ac:dyDescent="0.35">
      <c r="BJ29" s="1"/>
    </row>
    <row r="30" spans="1:62" x14ac:dyDescent="0.35">
      <c r="A30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 x14ac:dyDescent="0.35">
      <c r="A31" t="s">
        <v>12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 x14ac:dyDescent="0.35">
      <c r="A32" t="s">
        <v>25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 x14ac:dyDescent="0.35">
      <c r="A33" t="s">
        <v>13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 x14ac:dyDescent="0.35">
      <c r="A34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 x14ac:dyDescent="0.35">
      <c r="A3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 x14ac:dyDescent="0.35">
      <c r="A36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 x14ac:dyDescent="0.35">
      <c r="A37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 x14ac:dyDescent="0.35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 x14ac:dyDescent="0.35">
      <c r="A39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 x14ac:dyDescent="0.35">
      <c r="A40" t="s">
        <v>16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 x14ac:dyDescent="0.35">
      <c r="A41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 x14ac:dyDescent="0.35">
      <c r="A42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 x14ac:dyDescent="0.35">
      <c r="A43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 x14ac:dyDescent="0.35">
      <c r="A44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 x14ac:dyDescent="0.35">
      <c r="A4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 x14ac:dyDescent="0.35">
      <c r="A46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x14ac:dyDescent="0.35">
      <c r="A47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 x14ac:dyDescent="0.35">
      <c r="A48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 x14ac:dyDescent="0.35">
      <c r="A49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 x14ac:dyDescent="0.35">
      <c r="A50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 x14ac:dyDescent="0.35">
      <c r="A51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 x14ac:dyDescent="0.35">
      <c r="A52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x14ac:dyDescent="0.35">
      <c r="A55" s="1" t="s">
        <v>41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 x14ac:dyDescent="0.35">
      <c r="BJ56" s="1"/>
    </row>
    <row r="57" spans="1:62" x14ac:dyDescent="0.35">
      <c r="A57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x14ac:dyDescent="0.35">
      <c r="A58" t="s">
        <v>12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 x14ac:dyDescent="0.35">
      <c r="A59" t="s">
        <v>25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 x14ac:dyDescent="0.35">
      <c r="A60" t="s">
        <v>13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 x14ac:dyDescent="0.35">
      <c r="A61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 x14ac:dyDescent="0.35">
      <c r="A62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 x14ac:dyDescent="0.35">
      <c r="A63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 x14ac:dyDescent="0.35">
      <c r="A64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x14ac:dyDescent="0.35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 x14ac:dyDescent="0.35">
      <c r="A66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 x14ac:dyDescent="0.35">
      <c r="A67" t="s">
        <v>16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 x14ac:dyDescent="0.35">
      <c r="A68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 x14ac:dyDescent="0.35">
      <c r="A69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x14ac:dyDescent="0.35">
      <c r="A70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 x14ac:dyDescent="0.35">
      <c r="A71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 x14ac:dyDescent="0.35">
      <c r="A72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 x14ac:dyDescent="0.35">
      <c r="A73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 x14ac:dyDescent="0.35">
      <c r="A74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 x14ac:dyDescent="0.35">
      <c r="A7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 x14ac:dyDescent="0.35">
      <c r="A76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 x14ac:dyDescent="0.35">
      <c r="A77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 x14ac:dyDescent="0.35">
      <c r="A78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 x14ac:dyDescent="0.35">
      <c r="A79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 x14ac:dyDescent="0.35">
      <c r="A83" s="3" t="s">
        <v>40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 x14ac:dyDescent="0.35"/>
    <row r="85" spans="1:61" s="4" customFormat="1" x14ac:dyDescent="0.35">
      <c r="A85" s="4" t="s">
        <v>11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 x14ac:dyDescent="0.35">
      <c r="A86" s="4" t="s">
        <v>12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 x14ac:dyDescent="0.35">
      <c r="A87" s="4" t="s">
        <v>25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 x14ac:dyDescent="0.35">
      <c r="A88" s="4" t="s">
        <v>13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 x14ac:dyDescent="0.35">
      <c r="A89" s="4" t="s">
        <v>26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 x14ac:dyDescent="0.35">
      <c r="A90" s="4" t="s">
        <v>27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 x14ac:dyDescent="0.35">
      <c r="A91" s="4" t="s">
        <v>14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 x14ac:dyDescent="0.35">
      <c r="A92" s="4" t="s">
        <v>28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 x14ac:dyDescent="0.35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 x14ac:dyDescent="0.35">
      <c r="A94" s="4" t="s">
        <v>29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 x14ac:dyDescent="0.35">
      <c r="A95" s="4" t="s">
        <v>16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 x14ac:dyDescent="0.35">
      <c r="A96" s="4" t="s">
        <v>17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 x14ac:dyDescent="0.35">
      <c r="A97" s="4" t="s">
        <v>18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 x14ac:dyDescent="0.35">
      <c r="A98" s="4" t="s">
        <v>19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 x14ac:dyDescent="0.35">
      <c r="A99" s="4" t="s">
        <v>30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 x14ac:dyDescent="0.35">
      <c r="A100" s="4" t="s">
        <v>31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 x14ac:dyDescent="0.35">
      <c r="A101" s="4" t="s">
        <v>20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 x14ac:dyDescent="0.35">
      <c r="A102" s="4" t="s">
        <v>21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 x14ac:dyDescent="0.35">
      <c r="A103" s="4" t="s">
        <v>22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 x14ac:dyDescent="0.35">
      <c r="A104" s="4" t="s">
        <v>32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 x14ac:dyDescent="0.35">
      <c r="A105" s="4" t="s">
        <v>23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 x14ac:dyDescent="0.35">
      <c r="A106" s="4" t="s">
        <v>24</v>
      </c>
      <c r="H106" s="24">
        <f>H24/(H$25-H86)</f>
        <v>2.8861237457308248E-2</v>
      </c>
      <c r="I106" s="24">
        <f t="shared" ref="I106:BI106" si="27">I24/(I$25-I86)</f>
        <v>3.041069116491656E-2</v>
      </c>
      <c r="J106" s="24">
        <f t="shared" si="27"/>
        <v>3.2218861147717458E-2</v>
      </c>
      <c r="K106" s="24">
        <f t="shared" si="27"/>
        <v>3.5199259766244488E-2</v>
      </c>
      <c r="L106" s="24">
        <f t="shared" si="27"/>
        <v>3.9344153555126722E-2</v>
      </c>
      <c r="M106" s="24">
        <f t="shared" si="27"/>
        <v>4.0479751927212454E-2</v>
      </c>
      <c r="N106" s="24">
        <f t="shared" si="27"/>
        <v>4.3896285968509363E-2</v>
      </c>
      <c r="O106" s="24">
        <f t="shared" si="27"/>
        <v>4.3888857622832206E-2</v>
      </c>
      <c r="P106" s="24">
        <f t="shared" si="27"/>
        <v>4.3047500299546411E-2</v>
      </c>
      <c r="Q106" s="24">
        <f t="shared" si="27"/>
        <v>4.0648795169079689E-2</v>
      </c>
      <c r="R106" s="24">
        <f t="shared" si="27"/>
        <v>4.1492096861764978E-2</v>
      </c>
      <c r="S106" s="24">
        <f t="shared" si="27"/>
        <v>3.9401174057264281E-2</v>
      </c>
      <c r="T106" s="24">
        <f t="shared" si="27"/>
        <v>3.6722548442176137E-2</v>
      </c>
      <c r="U106" s="24">
        <f t="shared" si="27"/>
        <v>3.2597890043021438E-2</v>
      </c>
      <c r="V106" s="24">
        <f t="shared" si="27"/>
        <v>3.104138962287694E-2</v>
      </c>
      <c r="W106" s="24">
        <f t="shared" si="27"/>
        <v>3.1888664048496926E-2</v>
      </c>
      <c r="X106" s="24">
        <f t="shared" si="27"/>
        <v>3.1202877611372054E-2</v>
      </c>
      <c r="Y106" s="24">
        <f t="shared" si="27"/>
        <v>2.8697635801117446E-2</v>
      </c>
      <c r="Z106" s="24">
        <f t="shared" si="27"/>
        <v>2.6935961459448803E-2</v>
      </c>
      <c r="AA106" s="14">
        <f t="shared" si="27"/>
        <v>2.6282393197801915E-2</v>
      </c>
      <c r="AB106" s="14">
        <f t="shared" si="27"/>
        <v>2.5635246434300343E-2</v>
      </c>
      <c r="AC106" s="14">
        <f t="shared" si="27"/>
        <v>2.5377839580502607E-2</v>
      </c>
      <c r="AD106" s="14">
        <f t="shared" si="27"/>
        <v>2.4523101133741183E-2</v>
      </c>
      <c r="AE106" s="14">
        <f t="shared" si="27"/>
        <v>2.413018118621944E-2</v>
      </c>
      <c r="AF106" s="14">
        <f t="shared" si="27"/>
        <v>2.4002274545520837E-2</v>
      </c>
      <c r="AG106" s="14">
        <f t="shared" si="27"/>
        <v>2.6578275545584781E-2</v>
      </c>
      <c r="AH106" s="14">
        <f t="shared" si="27"/>
        <v>2.5956871341180826E-2</v>
      </c>
      <c r="AI106" s="24">
        <f t="shared" si="27"/>
        <v>2.9292633702315756E-2</v>
      </c>
      <c r="AJ106" s="24">
        <f t="shared" si="27"/>
        <v>2.8977998709450472E-2</v>
      </c>
      <c r="AK106" s="24">
        <f t="shared" si="27"/>
        <v>3.057983545000445E-2</v>
      </c>
      <c r="AL106" s="24">
        <f t="shared" si="27"/>
        <v>3.2297677725328766E-2</v>
      </c>
      <c r="AM106" s="24">
        <f t="shared" si="27"/>
        <v>3.2533195920981528E-2</v>
      </c>
      <c r="AN106" s="24">
        <f t="shared" si="27"/>
        <v>3.2273924896908279E-2</v>
      </c>
      <c r="AO106" s="24">
        <f t="shared" si="27"/>
        <v>3.3142304913607944E-2</v>
      </c>
      <c r="AP106" s="24">
        <f t="shared" si="27"/>
        <v>3.6314980656189731E-2</v>
      </c>
      <c r="AQ106" s="24">
        <f t="shared" si="27"/>
        <v>3.32232478632805E-2</v>
      </c>
      <c r="AR106" s="24">
        <f t="shared" si="27"/>
        <v>3.3478144697970752E-2</v>
      </c>
      <c r="AS106" s="24">
        <f t="shared" si="27"/>
        <v>3.6928681313932725E-2</v>
      </c>
      <c r="AT106" s="24">
        <f t="shared" si="27"/>
        <v>3.3316676912046254E-2</v>
      </c>
      <c r="AU106" s="24">
        <f t="shared" si="27"/>
        <v>3.6187578321099229E-2</v>
      </c>
      <c r="AV106" s="24">
        <f t="shared" si="27"/>
        <v>3.6294312560731574E-2</v>
      </c>
      <c r="AW106" s="24">
        <f t="shared" si="27"/>
        <v>3.9306431049751039E-2</v>
      </c>
      <c r="AX106" s="24">
        <f t="shared" si="27"/>
        <v>3.5793963892369371E-2</v>
      </c>
      <c r="AY106" s="24">
        <f t="shared" si="27"/>
        <v>3.54373247894001E-2</v>
      </c>
      <c r="AZ106" s="24">
        <f t="shared" si="27"/>
        <v>3.5019549693029617E-2</v>
      </c>
      <c r="BA106" s="24">
        <f t="shared" si="27"/>
        <v>3.5465496357848132E-2</v>
      </c>
      <c r="BB106" s="24">
        <f t="shared" si="27"/>
        <v>3.7781684417704936E-2</v>
      </c>
      <c r="BC106" s="24">
        <f t="shared" si="27"/>
        <v>3.6393650222317955E-2</v>
      </c>
      <c r="BD106" s="24">
        <f t="shared" si="27"/>
        <v>3.4019720699454491E-2</v>
      </c>
      <c r="BE106" s="24">
        <f t="shared" si="27"/>
        <v>3.5008958363111659E-2</v>
      </c>
      <c r="BF106" s="24">
        <f t="shared" si="27"/>
        <v>3.8898024039183077E-2</v>
      </c>
      <c r="BG106" s="24">
        <f t="shared" si="27"/>
        <v>3.6871462782964722E-2</v>
      </c>
      <c r="BH106" s="24">
        <f t="shared" si="27"/>
        <v>3.6239111657758692E-2</v>
      </c>
      <c r="BI106" s="24">
        <f t="shared" si="27"/>
        <v>3.3167093470052852E-2</v>
      </c>
    </row>
    <row r="107" spans="1:62" s="4" customFormat="1" x14ac:dyDescent="0.35">
      <c r="A107" s="4" t="s">
        <v>2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 x14ac:dyDescent="0.3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 x14ac:dyDescent="0.35">
      <c r="Y109" s="3"/>
      <c r="AB109" s="3"/>
      <c r="AC109" s="3"/>
    </row>
    <row r="110" spans="1:62" s="4" customFormat="1" x14ac:dyDescent="0.35">
      <c r="A110" s="3" t="s">
        <v>39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 x14ac:dyDescent="0.35">
      <c r="BJ111" s="3"/>
    </row>
    <row r="112" spans="1:62" s="4" customFormat="1" x14ac:dyDescent="0.35">
      <c r="A112" s="4" t="s">
        <v>11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 x14ac:dyDescent="0.35">
      <c r="A113" s="4" t="s">
        <v>12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 x14ac:dyDescent="0.35">
      <c r="A114" s="4" t="s">
        <v>25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 x14ac:dyDescent="0.35">
      <c r="A115" s="4" t="s">
        <v>13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 x14ac:dyDescent="0.35">
      <c r="A116" s="4" t="s">
        <v>26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 x14ac:dyDescent="0.35">
      <c r="A117" s="4" t="s">
        <v>27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 x14ac:dyDescent="0.35">
      <c r="A118" s="4" t="s">
        <v>14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 x14ac:dyDescent="0.35">
      <c r="A119" s="4" t="s">
        <v>28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 x14ac:dyDescent="0.35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 x14ac:dyDescent="0.35">
      <c r="A121" s="4" t="s">
        <v>29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 x14ac:dyDescent="0.35">
      <c r="A122" s="4" t="s">
        <v>16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 x14ac:dyDescent="0.35">
      <c r="A123" s="4" t="s">
        <v>17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 x14ac:dyDescent="0.35">
      <c r="A124" s="4" t="s">
        <v>18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 x14ac:dyDescent="0.35">
      <c r="A125" s="4" t="s">
        <v>19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 x14ac:dyDescent="0.35">
      <c r="A126" s="4" t="s">
        <v>30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 x14ac:dyDescent="0.35">
      <c r="A127" s="4" t="s">
        <v>31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 x14ac:dyDescent="0.35">
      <c r="A128" s="4" t="s">
        <v>20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 x14ac:dyDescent="0.35">
      <c r="A129" s="4" t="s">
        <v>21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 x14ac:dyDescent="0.35">
      <c r="A130" s="4" t="s">
        <v>22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 x14ac:dyDescent="0.35">
      <c r="A131" s="4" t="s">
        <v>32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 x14ac:dyDescent="0.35">
      <c r="A132" s="4" t="s">
        <v>23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 x14ac:dyDescent="0.35">
      <c r="A133" s="4" t="s">
        <v>24</v>
      </c>
      <c r="H133" s="24">
        <f>H51/(H$52-H113)</f>
        <v>2.2597530151625484E-2</v>
      </c>
      <c r="I133" s="24">
        <f t="shared" ref="I133:BI133" si="35">I51/(I$52-I113)</f>
        <v>2.3795562797744099E-2</v>
      </c>
      <c r="J133" s="24">
        <f t="shared" si="35"/>
        <v>2.6425865442032362E-2</v>
      </c>
      <c r="K133" s="24">
        <f t="shared" si="35"/>
        <v>2.7113010238825584E-2</v>
      </c>
      <c r="L133" s="24">
        <f t="shared" si="35"/>
        <v>3.058119213365101E-2</v>
      </c>
      <c r="M133" s="24">
        <f t="shared" si="35"/>
        <v>3.0870222890507306E-2</v>
      </c>
      <c r="N133" s="24">
        <f t="shared" si="35"/>
        <v>3.2239298150719777E-2</v>
      </c>
      <c r="O133" s="24">
        <f t="shared" si="35"/>
        <v>3.0352835012111577E-2</v>
      </c>
      <c r="P133" s="24">
        <f t="shared" si="35"/>
        <v>3.0844893671969346E-2</v>
      </c>
      <c r="Q133" s="24">
        <f t="shared" si="35"/>
        <v>2.8641871960720655E-2</v>
      </c>
      <c r="R133" s="24">
        <f t="shared" si="35"/>
        <v>2.9226034891254818E-2</v>
      </c>
      <c r="S133" s="24">
        <f t="shared" si="35"/>
        <v>2.6354809691432089E-2</v>
      </c>
      <c r="T133" s="24">
        <f t="shared" si="35"/>
        <v>2.386111890406992E-2</v>
      </c>
      <c r="U133" s="24">
        <f t="shared" si="35"/>
        <v>1.961606291975963E-2</v>
      </c>
      <c r="V133" s="24">
        <f t="shared" si="35"/>
        <v>1.7570021323304964E-2</v>
      </c>
      <c r="W133" s="24">
        <f t="shared" si="35"/>
        <v>1.7807748859473851E-2</v>
      </c>
      <c r="X133" s="24">
        <f t="shared" si="35"/>
        <v>1.5842595895219622E-2</v>
      </c>
      <c r="Y133" s="24">
        <f t="shared" si="35"/>
        <v>1.5325457782081428E-2</v>
      </c>
      <c r="Z133" s="24">
        <f t="shared" si="35"/>
        <v>1.455034118947043E-2</v>
      </c>
      <c r="AA133" s="14">
        <f t="shared" si="35"/>
        <v>1.3654371417815146E-2</v>
      </c>
      <c r="AB133" s="14">
        <f t="shared" si="35"/>
        <v>1.3852464290456935E-2</v>
      </c>
      <c r="AC133" s="14">
        <f t="shared" si="35"/>
        <v>1.3134234132697594E-2</v>
      </c>
      <c r="AD133" s="14">
        <f t="shared" si="35"/>
        <v>1.1951603848369304E-2</v>
      </c>
      <c r="AE133" s="14">
        <f t="shared" si="35"/>
        <v>1.2769109428805653E-2</v>
      </c>
      <c r="AF133" s="14">
        <f t="shared" si="35"/>
        <v>1.1266750209075639E-2</v>
      </c>
      <c r="AG133" s="14">
        <f t="shared" si="35"/>
        <v>1.3215194308123105E-2</v>
      </c>
      <c r="AH133" s="14">
        <f t="shared" si="35"/>
        <v>1.4121326053584696E-2</v>
      </c>
      <c r="AI133" s="24">
        <f t="shared" si="35"/>
        <v>1.552484916213844E-2</v>
      </c>
      <c r="AJ133" s="24">
        <f t="shared" si="35"/>
        <v>1.5906431287196963E-2</v>
      </c>
      <c r="AK133" s="24">
        <f t="shared" si="35"/>
        <v>1.483266799181464E-2</v>
      </c>
      <c r="AL133" s="24">
        <f t="shared" si="35"/>
        <v>1.6759239277297642E-2</v>
      </c>
      <c r="AM133" s="24">
        <f t="shared" si="35"/>
        <v>1.7153317144664695E-2</v>
      </c>
      <c r="AN133" s="24">
        <f t="shared" si="35"/>
        <v>1.7002661368484304E-2</v>
      </c>
      <c r="AO133" s="24">
        <f t="shared" si="35"/>
        <v>1.9300782179123368E-2</v>
      </c>
      <c r="AP133" s="24">
        <f t="shared" si="35"/>
        <v>2.003956186534878E-2</v>
      </c>
      <c r="AQ133" s="24">
        <f t="shared" si="35"/>
        <v>1.6900832484823162E-2</v>
      </c>
      <c r="AR133" s="24">
        <f t="shared" si="35"/>
        <v>1.5574168519150619E-2</v>
      </c>
      <c r="AS133" s="24">
        <f t="shared" si="35"/>
        <v>1.7868714848959907E-2</v>
      </c>
      <c r="AT133" s="24">
        <f t="shared" si="35"/>
        <v>1.6197704574310037E-2</v>
      </c>
      <c r="AU133" s="24">
        <f t="shared" si="35"/>
        <v>1.8579756270828838E-2</v>
      </c>
      <c r="AV133" s="24">
        <f t="shared" si="35"/>
        <v>1.805839867330095E-2</v>
      </c>
      <c r="AW133" s="24">
        <f t="shared" si="35"/>
        <v>1.9292240596503855E-2</v>
      </c>
      <c r="AX133" s="24">
        <f t="shared" si="35"/>
        <v>1.7504926631865945E-2</v>
      </c>
      <c r="AY133" s="24">
        <f t="shared" si="35"/>
        <v>1.6134381691986908E-2</v>
      </c>
      <c r="AZ133" s="24">
        <f t="shared" si="35"/>
        <v>1.7616530727176803E-2</v>
      </c>
      <c r="BA133" s="24">
        <f t="shared" si="35"/>
        <v>1.7306844946354615E-2</v>
      </c>
      <c r="BB133" s="24">
        <f t="shared" si="35"/>
        <v>1.9486003760624773E-2</v>
      </c>
      <c r="BC133" s="24">
        <f t="shared" si="35"/>
        <v>1.8413207246547218E-2</v>
      </c>
      <c r="BD133" s="24">
        <f t="shared" si="35"/>
        <v>1.5676040473510965E-2</v>
      </c>
      <c r="BE133" s="24">
        <f t="shared" si="35"/>
        <v>1.616572106306707E-2</v>
      </c>
      <c r="BF133" s="24">
        <f t="shared" si="35"/>
        <v>1.9448713812307099E-2</v>
      </c>
      <c r="BG133" s="24">
        <f t="shared" si="35"/>
        <v>1.6524324935749471E-2</v>
      </c>
      <c r="BH133" s="24">
        <f t="shared" si="35"/>
        <v>1.7878783883068041E-2</v>
      </c>
      <c r="BI133" s="24">
        <f t="shared" si="35"/>
        <v>1.5748125363471227E-2</v>
      </c>
      <c r="BJ133" s="3"/>
    </row>
    <row r="134" spans="1:62" s="4" customFormat="1" x14ac:dyDescent="0.35">
      <c r="A134" s="4" t="s">
        <v>2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 x14ac:dyDescent="0.35"/>
    <row r="136" spans="1:62" s="4" customFormat="1" x14ac:dyDescent="0.35"/>
    <row r="137" spans="1:62" s="4" customFormat="1" x14ac:dyDescent="0.35">
      <c r="A137" s="3" t="s">
        <v>41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 x14ac:dyDescent="0.35">
      <c r="BJ138" s="3"/>
    </row>
    <row r="139" spans="1:62" s="4" customFormat="1" x14ac:dyDescent="0.35">
      <c r="A139" s="4" t="s">
        <v>11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 x14ac:dyDescent="0.35">
      <c r="A140" s="4" t="s">
        <v>12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 x14ac:dyDescent="0.35">
      <c r="A141" s="4" t="s">
        <v>25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 x14ac:dyDescent="0.35">
      <c r="A142" s="4" t="s">
        <v>13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 x14ac:dyDescent="0.35">
      <c r="A143" s="4" t="s">
        <v>26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 x14ac:dyDescent="0.35">
      <c r="A144" s="4" t="s">
        <v>27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 x14ac:dyDescent="0.35">
      <c r="A145" s="4" t="s">
        <v>14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 x14ac:dyDescent="0.35">
      <c r="A146" s="4" t="s">
        <v>28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 x14ac:dyDescent="0.35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 x14ac:dyDescent="0.35">
      <c r="A148" s="4" t="s">
        <v>29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 x14ac:dyDescent="0.35">
      <c r="A149" s="4" t="s">
        <v>16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 x14ac:dyDescent="0.35">
      <c r="A150" s="4" t="s">
        <v>17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 x14ac:dyDescent="0.35">
      <c r="A151" s="4" t="s">
        <v>18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 x14ac:dyDescent="0.35">
      <c r="A152" s="4" t="s">
        <v>19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 x14ac:dyDescent="0.35">
      <c r="A153" s="4" t="s">
        <v>30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 x14ac:dyDescent="0.35">
      <c r="A154" s="4" t="s">
        <v>31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 x14ac:dyDescent="0.35">
      <c r="A155" s="4" t="s">
        <v>20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 x14ac:dyDescent="0.35">
      <c r="A156" s="4" t="s">
        <v>21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 x14ac:dyDescent="0.35">
      <c r="A157" s="4" t="s">
        <v>22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 x14ac:dyDescent="0.35">
      <c r="A158" s="4" t="s">
        <v>32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 x14ac:dyDescent="0.35">
      <c r="A159" s="4" t="s">
        <v>23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 x14ac:dyDescent="0.35">
      <c r="A160" s="4" t="s">
        <v>24</v>
      </c>
      <c r="H160" s="24">
        <f>H78/(H$79-H140)</f>
        <v>3.4344177820381523E-2</v>
      </c>
      <c r="I160" s="24">
        <f t="shared" ref="I160:BI160" si="42">I78/(I$79-I140)</f>
        <v>3.6302670670772225E-2</v>
      </c>
      <c r="J160" s="24">
        <f t="shared" si="42"/>
        <v>3.7386348576808524E-2</v>
      </c>
      <c r="K160" s="24">
        <f t="shared" si="42"/>
        <v>4.2331052453635401E-2</v>
      </c>
      <c r="L160" s="24">
        <f t="shared" si="42"/>
        <v>4.7231252492481661E-2</v>
      </c>
      <c r="M160" s="24">
        <f t="shared" si="42"/>
        <v>4.9082527256951246E-2</v>
      </c>
      <c r="N160" s="24">
        <f t="shared" si="42"/>
        <v>5.4399661107920744E-2</v>
      </c>
      <c r="O160" s="24">
        <f t="shared" si="42"/>
        <v>5.6032965265228253E-2</v>
      </c>
      <c r="P160" s="24">
        <f t="shared" si="42"/>
        <v>5.4025141756598186E-2</v>
      </c>
      <c r="Q160" s="24">
        <f t="shared" si="42"/>
        <v>5.1598622061928126E-2</v>
      </c>
      <c r="R160" s="24">
        <f t="shared" si="42"/>
        <v>5.2924506421680083E-2</v>
      </c>
      <c r="S160" s="24">
        <f t="shared" si="42"/>
        <v>5.1292376503806317E-2</v>
      </c>
      <c r="T160" s="24">
        <f t="shared" si="42"/>
        <v>4.8451914015373722E-2</v>
      </c>
      <c r="U160" s="24">
        <f t="shared" si="42"/>
        <v>4.4705110773519255E-2</v>
      </c>
      <c r="V160" s="24">
        <f t="shared" si="42"/>
        <v>4.3366614739438286E-2</v>
      </c>
      <c r="W160" s="24">
        <f t="shared" si="42"/>
        <v>4.4851533841822951E-2</v>
      </c>
      <c r="X160" s="24">
        <f t="shared" si="42"/>
        <v>4.532615884731573E-2</v>
      </c>
      <c r="Y160" s="24">
        <f t="shared" si="42"/>
        <v>4.0930055820802586E-2</v>
      </c>
      <c r="Z160" s="14">
        <f t="shared" si="42"/>
        <v>3.8195075701321066E-2</v>
      </c>
      <c r="AA160" s="14">
        <f t="shared" si="42"/>
        <v>3.7647517897107602E-2</v>
      </c>
      <c r="AB160" s="14">
        <f t="shared" si="42"/>
        <v>3.6323035297710617E-2</v>
      </c>
      <c r="AC160" s="14">
        <f t="shared" si="42"/>
        <v>3.6605636955571251E-2</v>
      </c>
      <c r="AD160" s="14">
        <f t="shared" si="42"/>
        <v>3.5885274587469887E-2</v>
      </c>
      <c r="AE160" s="14">
        <f t="shared" si="42"/>
        <v>3.4520864821665387E-2</v>
      </c>
      <c r="AF160" s="14">
        <f t="shared" si="42"/>
        <v>3.5595917878392024E-2</v>
      </c>
      <c r="AG160" s="14">
        <f t="shared" si="42"/>
        <v>3.8785194232858665E-2</v>
      </c>
      <c r="AH160" s="14">
        <f t="shared" si="42"/>
        <v>3.6683927890767479E-2</v>
      </c>
      <c r="AI160" s="24">
        <f t="shared" si="42"/>
        <v>4.1691231986169239E-2</v>
      </c>
      <c r="AJ160" s="24">
        <f t="shared" si="42"/>
        <v>4.0735375875188939E-2</v>
      </c>
      <c r="AK160" s="24">
        <f t="shared" si="42"/>
        <v>4.502720374787169E-2</v>
      </c>
      <c r="AL160" s="24">
        <f t="shared" si="42"/>
        <v>4.6652493577129986E-2</v>
      </c>
      <c r="AM160" s="24">
        <f t="shared" si="42"/>
        <v>4.6623132860189889E-2</v>
      </c>
      <c r="AN160" s="24">
        <f t="shared" si="42"/>
        <v>4.6560774485038335E-2</v>
      </c>
      <c r="AO160" s="24">
        <f t="shared" si="42"/>
        <v>4.5318106090550446E-2</v>
      </c>
      <c r="AP160" s="24">
        <f t="shared" si="42"/>
        <v>5.0431369096007719E-2</v>
      </c>
      <c r="AQ160" s="24">
        <f t="shared" si="42"/>
        <v>4.7433622655706234E-2</v>
      </c>
      <c r="AR160" s="24">
        <f t="shared" si="42"/>
        <v>4.9171335440229731E-2</v>
      </c>
      <c r="AS160" s="24">
        <f t="shared" si="42"/>
        <v>5.3579107863657535E-2</v>
      </c>
      <c r="AT160" s="24">
        <f t="shared" si="42"/>
        <v>4.8581357657167035E-2</v>
      </c>
      <c r="AU160" s="24">
        <f t="shared" si="42"/>
        <v>5.1751946966340806E-2</v>
      </c>
      <c r="AV160" s="24">
        <f t="shared" si="42"/>
        <v>5.2473135813745679E-2</v>
      </c>
      <c r="AW160" s="24">
        <f t="shared" si="42"/>
        <v>5.6862411334448464E-2</v>
      </c>
      <c r="AX160" s="24">
        <f t="shared" si="42"/>
        <v>5.1796384755598647E-2</v>
      </c>
      <c r="AY160" s="24">
        <f t="shared" si="42"/>
        <v>5.2180265795213246E-2</v>
      </c>
      <c r="AZ160" s="24">
        <f t="shared" si="42"/>
        <v>5.0194931322707213E-2</v>
      </c>
      <c r="BA160" s="24">
        <f t="shared" si="42"/>
        <v>5.1723067402833854E-2</v>
      </c>
      <c r="BB160" s="24">
        <f t="shared" si="42"/>
        <v>5.4116281036626648E-2</v>
      </c>
      <c r="BC160" s="24">
        <f t="shared" si="42"/>
        <v>5.2247218288991149E-2</v>
      </c>
      <c r="BD160" s="24">
        <f t="shared" si="42"/>
        <v>5.0127460094541491E-2</v>
      </c>
      <c r="BE160" s="24">
        <f t="shared" si="42"/>
        <v>5.149818465669153E-2</v>
      </c>
      <c r="BF160" s="24">
        <f t="shared" si="42"/>
        <v>5.5984214666144165E-2</v>
      </c>
      <c r="BG160" s="24">
        <f t="shared" si="42"/>
        <v>5.4696630084893984E-2</v>
      </c>
      <c r="BH160" s="24">
        <f t="shared" si="42"/>
        <v>5.2740724892256945E-2</v>
      </c>
      <c r="BI160" s="24">
        <f t="shared" si="42"/>
        <v>4.9142105605150206E-2</v>
      </c>
      <c r="BJ160" s="3"/>
    </row>
    <row r="161" spans="1:61" s="4" customFormat="1" x14ac:dyDescent="0.35">
      <c r="A161" s="4" t="s">
        <v>2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ColWidth="8.81640625" defaultRowHeight="14.5" x14ac:dyDescent="0.35"/>
  <cols>
    <col min="3" max="3" width="8.6328125" style="2"/>
  </cols>
  <sheetData>
    <row r="2" spans="1:7" ht="15" thickBot="1" x14ac:dyDescent="0.4">
      <c r="A2" t="s">
        <v>134</v>
      </c>
      <c r="E2" s="35" t="s">
        <v>141</v>
      </c>
    </row>
    <row r="3" spans="1:7" ht="20" thickBot="1" x14ac:dyDescent="0.4">
      <c r="A3" s="26" t="s">
        <v>131</v>
      </c>
      <c r="B3" s="26" t="s">
        <v>132</v>
      </c>
      <c r="C3" s="33"/>
      <c r="D3" s="26" t="s">
        <v>133</v>
      </c>
      <c r="E3" s="30" t="s">
        <v>135</v>
      </c>
      <c r="F3" s="26" t="s">
        <v>142</v>
      </c>
      <c r="G3" s="30"/>
    </row>
    <row r="4" spans="1:7" ht="15" thickBot="1" x14ac:dyDescent="0.4">
      <c r="A4" s="27">
        <v>1910</v>
      </c>
      <c r="B4" s="28">
        <v>2777000</v>
      </c>
      <c r="C4" s="34">
        <f>B4/1000000</f>
        <v>2.7770000000000001</v>
      </c>
      <c r="D4" s="29">
        <v>30.1</v>
      </c>
      <c r="F4" s="34">
        <v>2.7770000000000001</v>
      </c>
    </row>
    <row r="5" spans="1:7" ht="15" thickBot="1" x14ac:dyDescent="0.4">
      <c r="A5" s="27">
        <v>1915</v>
      </c>
      <c r="B5" s="28">
        <v>2965000</v>
      </c>
      <c r="C5" s="34">
        <f t="shared" ref="C5:C66" si="0">B5/1000000</f>
        <v>2.9649999999999999</v>
      </c>
      <c r="D5" s="29">
        <v>29.5</v>
      </c>
      <c r="F5" s="34">
        <v>2.9649999999999999</v>
      </c>
    </row>
    <row r="6" spans="1:7" ht="15" thickBot="1" x14ac:dyDescent="0.4">
      <c r="A6" s="27">
        <v>1920</v>
      </c>
      <c r="B6" s="28">
        <v>2950000</v>
      </c>
      <c r="C6" s="34">
        <f t="shared" si="0"/>
        <v>2.95</v>
      </c>
      <c r="D6" s="29">
        <v>27.7</v>
      </c>
      <c r="F6" s="34">
        <v>2.95</v>
      </c>
    </row>
    <row r="7" spans="1:7" ht="15" thickBot="1" x14ac:dyDescent="0.4">
      <c r="A7" s="27">
        <v>1925</v>
      </c>
      <c r="B7" s="28">
        <v>2909000</v>
      </c>
      <c r="C7" s="34">
        <f t="shared" si="0"/>
        <v>2.9089999999999998</v>
      </c>
      <c r="D7" s="29">
        <v>25.1</v>
      </c>
      <c r="F7" s="34">
        <v>2.9089999999999998</v>
      </c>
    </row>
    <row r="8" spans="1:7" ht="15" thickBot="1" x14ac:dyDescent="0.4">
      <c r="A8" s="27">
        <v>1930</v>
      </c>
      <c r="B8" s="28">
        <v>2618000</v>
      </c>
      <c r="C8" s="34">
        <f t="shared" si="0"/>
        <v>2.6179999999999999</v>
      </c>
      <c r="D8" s="29">
        <v>21.3</v>
      </c>
      <c r="F8" s="34">
        <v>2.6179999999999999</v>
      </c>
    </row>
    <row r="9" spans="1:7" ht="15" thickBot="1" x14ac:dyDescent="0.4">
      <c r="A9" s="27">
        <v>1935</v>
      </c>
      <c r="B9" s="28">
        <v>2377000</v>
      </c>
      <c r="C9" s="34">
        <f t="shared" si="0"/>
        <v>2.3769999999999998</v>
      </c>
      <c r="D9" s="29">
        <v>18.7</v>
      </c>
      <c r="F9" s="34">
        <v>2.3769999999999998</v>
      </c>
    </row>
    <row r="10" spans="1:7" ht="15" thickBot="1" x14ac:dyDescent="0.4">
      <c r="A10" s="27">
        <v>1940</v>
      </c>
      <c r="B10" s="28">
        <v>2559000</v>
      </c>
      <c r="C10" s="34">
        <f t="shared" si="0"/>
        <v>2.5590000000000002</v>
      </c>
      <c r="D10" s="29">
        <v>19.399999999999999</v>
      </c>
      <c r="F10" s="34">
        <v>2.5590000000000002</v>
      </c>
    </row>
    <row r="11" spans="1:7" ht="15" thickBot="1" x14ac:dyDescent="0.4">
      <c r="A11" s="27">
        <v>1945</v>
      </c>
      <c r="B11" s="28">
        <v>2858000</v>
      </c>
      <c r="C11" s="34">
        <f t="shared" si="0"/>
        <v>2.8580000000000001</v>
      </c>
      <c r="D11" s="29">
        <v>20.399999999999999</v>
      </c>
      <c r="F11" s="34">
        <v>2.8580000000000001</v>
      </c>
    </row>
    <row r="12" spans="1:7" ht="15" thickBot="1" x14ac:dyDescent="0.4">
      <c r="A12" s="27">
        <v>1950</v>
      </c>
      <c r="B12" s="28">
        <v>3632000</v>
      </c>
      <c r="C12" s="34">
        <f t="shared" si="0"/>
        <v>3.6320000000000001</v>
      </c>
      <c r="D12" s="29">
        <v>24.1</v>
      </c>
      <c r="F12" s="34">
        <v>3.6320000000000001</v>
      </c>
    </row>
    <row r="13" spans="1:7" ht="15" thickBot="1" x14ac:dyDescent="0.4">
      <c r="A13" s="27">
        <v>1952</v>
      </c>
      <c r="B13" s="28">
        <v>3913000</v>
      </c>
      <c r="C13" s="34">
        <f t="shared" si="0"/>
        <v>3.9129999999999998</v>
      </c>
      <c r="D13" s="29">
        <v>25.1</v>
      </c>
      <c r="F13" s="34">
        <v>3.9129999999999998</v>
      </c>
    </row>
    <row r="14" spans="1:7" ht="15" thickBot="1" x14ac:dyDescent="0.4">
      <c r="A14" s="27">
        <v>1953</v>
      </c>
      <c r="B14" s="28">
        <v>3965000</v>
      </c>
      <c r="C14" s="34">
        <f t="shared" si="0"/>
        <v>3.9649999999999999</v>
      </c>
      <c r="D14" s="29">
        <v>25.1</v>
      </c>
      <c r="F14" s="34">
        <v>3.9649999999999999</v>
      </c>
    </row>
    <row r="15" spans="1:7" ht="15" thickBot="1" x14ac:dyDescent="0.4">
      <c r="A15" s="27">
        <v>1954</v>
      </c>
      <c r="B15" s="28">
        <v>4078000</v>
      </c>
      <c r="C15" s="34">
        <f t="shared" si="0"/>
        <v>4.0780000000000003</v>
      </c>
      <c r="D15" s="29">
        <v>25.3</v>
      </c>
      <c r="F15" s="34">
        <v>4.0780000000000003</v>
      </c>
    </row>
    <row r="16" spans="1:7" ht="15" thickBot="1" x14ac:dyDescent="0.4">
      <c r="A16" s="27">
        <v>1955</v>
      </c>
      <c r="B16" s="28">
        <v>4104000</v>
      </c>
      <c r="C16" s="34">
        <f t="shared" si="0"/>
        <v>4.1040000000000001</v>
      </c>
      <c r="D16" s="29">
        <v>25</v>
      </c>
      <c r="F16" s="34">
        <v>4.1040000000000001</v>
      </c>
    </row>
    <row r="17" spans="1:6" ht="15" thickBot="1" x14ac:dyDescent="0.4">
      <c r="A17" s="27">
        <v>1956</v>
      </c>
      <c r="B17" s="28">
        <v>4218000</v>
      </c>
      <c r="C17" s="34">
        <f t="shared" si="0"/>
        <v>4.218</v>
      </c>
      <c r="D17" s="29">
        <v>25.2</v>
      </c>
      <c r="F17" s="34">
        <v>4.218</v>
      </c>
    </row>
    <row r="18" spans="1:6" ht="15" thickBot="1" x14ac:dyDescent="0.4">
      <c r="A18" s="27">
        <v>1957</v>
      </c>
      <c r="B18" s="28">
        <v>4308000</v>
      </c>
      <c r="C18" s="34">
        <f t="shared" si="0"/>
        <v>4.3079999999999998</v>
      </c>
      <c r="D18" s="29">
        <v>25.3</v>
      </c>
      <c r="F18" s="34">
        <v>4.3079999999999998</v>
      </c>
    </row>
    <row r="19" spans="1:6" ht="15" thickBot="1" x14ac:dyDescent="0.4">
      <c r="A19" s="27">
        <v>1958</v>
      </c>
      <c r="B19" s="28">
        <v>4255000</v>
      </c>
      <c r="C19" s="34">
        <f t="shared" si="0"/>
        <v>4.2549999999999999</v>
      </c>
      <c r="D19" s="29">
        <v>24.5</v>
      </c>
      <c r="F19" s="34">
        <v>4.2549999999999999</v>
      </c>
    </row>
    <row r="20" spans="1:6" ht="15" thickBot="1" x14ac:dyDescent="0.4">
      <c r="A20" s="27">
        <v>1959</v>
      </c>
      <c r="B20" s="28">
        <v>4295000</v>
      </c>
      <c r="C20" s="34">
        <f t="shared" si="0"/>
        <v>4.2949999999999999</v>
      </c>
      <c r="D20" s="29">
        <v>24.3</v>
      </c>
      <c r="F20" s="34">
        <v>4.2949999999999999</v>
      </c>
    </row>
    <row r="21" spans="1:6" ht="15" thickBot="1" x14ac:dyDescent="0.4">
      <c r="A21" s="27">
        <v>1960</v>
      </c>
      <c r="B21" s="28">
        <v>4257850</v>
      </c>
      <c r="C21" s="34">
        <f t="shared" si="0"/>
        <v>4.2578500000000004</v>
      </c>
      <c r="D21" s="29">
        <v>23.7</v>
      </c>
      <c r="F21" s="34">
        <v>4.2578500000000004</v>
      </c>
    </row>
    <row r="22" spans="1:6" ht="15" thickBot="1" x14ac:dyDescent="0.4">
      <c r="A22" s="27">
        <v>1961</v>
      </c>
      <c r="B22" s="28">
        <v>4268326</v>
      </c>
      <c r="C22" s="34">
        <f t="shared" si="0"/>
        <v>4.2683260000000001</v>
      </c>
      <c r="D22" s="29">
        <v>23.3</v>
      </c>
      <c r="F22" s="34">
        <v>4.2683260000000001</v>
      </c>
    </row>
    <row r="23" spans="1:6" ht="15" thickBot="1" x14ac:dyDescent="0.4">
      <c r="A23" s="27">
        <v>1962</v>
      </c>
      <c r="B23" s="28">
        <v>4167362</v>
      </c>
      <c r="C23" s="34">
        <f t="shared" si="0"/>
        <v>4.1673619999999998</v>
      </c>
      <c r="D23" s="29">
        <v>22.4</v>
      </c>
      <c r="F23" s="34">
        <v>4.1673619999999998</v>
      </c>
    </row>
    <row r="24" spans="1:6" ht="15" thickBot="1" x14ac:dyDescent="0.4">
      <c r="A24" s="27">
        <v>1963</v>
      </c>
      <c r="B24" s="28">
        <v>4098020</v>
      </c>
      <c r="C24" s="34">
        <f t="shared" si="0"/>
        <v>4.09802</v>
      </c>
      <c r="D24" s="29">
        <v>21.7</v>
      </c>
      <c r="F24" s="34">
        <v>4.09802</v>
      </c>
    </row>
    <row r="25" spans="1:6" ht="15" thickBot="1" x14ac:dyDescent="0.4">
      <c r="A25" s="27">
        <v>1964</v>
      </c>
      <c r="B25" s="28">
        <v>4027490</v>
      </c>
      <c r="C25" s="34">
        <f t="shared" si="0"/>
        <v>4.0274900000000002</v>
      </c>
      <c r="D25" s="29">
        <v>21</v>
      </c>
      <c r="F25" s="34">
        <v>4.0274900000000002</v>
      </c>
    </row>
    <row r="26" spans="1:6" ht="15" thickBot="1" x14ac:dyDescent="0.4">
      <c r="A26" s="27">
        <v>1965</v>
      </c>
      <c r="B26" s="28">
        <v>3760358</v>
      </c>
      <c r="C26" s="34">
        <f t="shared" si="0"/>
        <v>3.7603580000000001</v>
      </c>
      <c r="D26" s="29">
        <v>19.399999999999999</v>
      </c>
      <c r="F26" s="34">
        <v>3.7603580000000001</v>
      </c>
    </row>
    <row r="27" spans="1:6" ht="15" thickBot="1" x14ac:dyDescent="0.4">
      <c r="A27" s="27">
        <v>1966</v>
      </c>
      <c r="B27" s="28">
        <v>3606274</v>
      </c>
      <c r="C27" s="34">
        <f t="shared" si="0"/>
        <v>3.606274</v>
      </c>
      <c r="D27" s="29">
        <v>18.399999999999999</v>
      </c>
      <c r="F27" s="34">
        <v>3.606274</v>
      </c>
    </row>
    <row r="28" spans="1:6" ht="15" thickBot="1" x14ac:dyDescent="0.4">
      <c r="A28" s="27">
        <v>1967</v>
      </c>
      <c r="B28" s="28">
        <v>3520959</v>
      </c>
      <c r="C28" s="34">
        <f t="shared" si="0"/>
        <v>3.5209589999999999</v>
      </c>
      <c r="D28" s="29">
        <v>17.8</v>
      </c>
      <c r="F28" s="34">
        <v>3.5209589999999999</v>
      </c>
    </row>
    <row r="29" spans="1:6" ht="15" thickBot="1" x14ac:dyDescent="0.4">
      <c r="A29" s="27">
        <v>1968</v>
      </c>
      <c r="B29" s="28">
        <v>3501564</v>
      </c>
      <c r="C29" s="34">
        <f t="shared" si="0"/>
        <v>3.5015640000000001</v>
      </c>
      <c r="D29" s="29">
        <v>17.5</v>
      </c>
      <c r="F29" s="34">
        <v>3.5015640000000001</v>
      </c>
    </row>
    <row r="30" spans="1:6" ht="15" thickBot="1" x14ac:dyDescent="0.4">
      <c r="A30" s="27">
        <v>1969</v>
      </c>
      <c r="B30" s="28">
        <v>3600206</v>
      </c>
      <c r="C30" s="34">
        <f t="shared" si="0"/>
        <v>3.600206</v>
      </c>
      <c r="D30" s="29">
        <v>17.8</v>
      </c>
      <c r="F30" s="34">
        <v>3.600206</v>
      </c>
    </row>
    <row r="31" spans="1:6" ht="15" thickBot="1" x14ac:dyDescent="0.4">
      <c r="A31" s="27">
        <v>1970</v>
      </c>
      <c r="B31" s="28">
        <v>3731386</v>
      </c>
      <c r="C31" s="34">
        <f t="shared" si="0"/>
        <v>3.7313860000000001</v>
      </c>
      <c r="D31" s="29">
        <v>18.399999999999999</v>
      </c>
      <c r="F31" s="34">
        <v>3.7313860000000001</v>
      </c>
    </row>
    <row r="32" spans="1:6" ht="15" thickBot="1" x14ac:dyDescent="0.4">
      <c r="A32" s="27">
        <v>1971</v>
      </c>
      <c r="B32" s="28">
        <v>3555970</v>
      </c>
      <c r="C32" s="34">
        <f t="shared" si="0"/>
        <v>3.5559699999999999</v>
      </c>
      <c r="D32" s="29">
        <v>17.2</v>
      </c>
      <c r="F32" s="34">
        <v>3.5559699999999999</v>
      </c>
    </row>
    <row r="33" spans="1:6" ht="15" thickBot="1" x14ac:dyDescent="0.4">
      <c r="A33" s="27">
        <v>1972</v>
      </c>
      <c r="B33" s="28">
        <v>3258411</v>
      </c>
      <c r="C33" s="34">
        <f t="shared" si="0"/>
        <v>3.2584110000000002</v>
      </c>
      <c r="D33" s="29">
        <v>15.6</v>
      </c>
      <c r="F33" s="34">
        <v>3.2584110000000002</v>
      </c>
    </row>
    <row r="34" spans="1:6" ht="15" thickBot="1" x14ac:dyDescent="0.4">
      <c r="A34" s="27">
        <v>1973</v>
      </c>
      <c r="B34" s="28">
        <v>3136965</v>
      </c>
      <c r="C34" s="34">
        <f t="shared" si="0"/>
        <v>3.136965</v>
      </c>
      <c r="D34" s="29">
        <v>14.9</v>
      </c>
      <c r="F34" s="34">
        <v>3.136965</v>
      </c>
    </row>
    <row r="35" spans="1:6" ht="15" thickBot="1" x14ac:dyDescent="0.4">
      <c r="A35" s="27">
        <v>1974</v>
      </c>
      <c r="B35" s="28">
        <v>3159958</v>
      </c>
      <c r="C35" s="34">
        <f t="shared" si="0"/>
        <v>3.159958</v>
      </c>
      <c r="D35" s="29">
        <v>14.9</v>
      </c>
      <c r="F35" s="34">
        <v>3.159958</v>
      </c>
    </row>
    <row r="36" spans="1:6" ht="15" thickBot="1" x14ac:dyDescent="0.4">
      <c r="A36" s="27">
        <v>1975</v>
      </c>
      <c r="B36" s="28">
        <v>3144198</v>
      </c>
      <c r="C36" s="34">
        <f t="shared" si="0"/>
        <v>3.1441979999999998</v>
      </c>
      <c r="D36" s="29">
        <v>14.8</v>
      </c>
      <c r="F36" s="34">
        <v>3.1441979999999998</v>
      </c>
    </row>
    <row r="37" spans="1:6" ht="15" thickBot="1" x14ac:dyDescent="0.4">
      <c r="A37" s="27">
        <v>1976</v>
      </c>
      <c r="B37" s="28">
        <v>3167788</v>
      </c>
      <c r="C37" s="34">
        <f t="shared" si="0"/>
        <v>3.1677879999999998</v>
      </c>
      <c r="D37" s="29">
        <v>14.8</v>
      </c>
      <c r="F37" s="34">
        <v>3.1677879999999998</v>
      </c>
    </row>
    <row r="38" spans="1:6" ht="15" thickBot="1" x14ac:dyDescent="0.4">
      <c r="A38" s="27">
        <v>1977</v>
      </c>
      <c r="B38" s="28">
        <v>3326632</v>
      </c>
      <c r="C38" s="34">
        <f t="shared" si="0"/>
        <v>3.326632</v>
      </c>
      <c r="D38" s="29">
        <v>15.4</v>
      </c>
      <c r="F38" s="34">
        <v>3.326632</v>
      </c>
    </row>
    <row r="39" spans="1:6" ht="15" thickBot="1" x14ac:dyDescent="0.4">
      <c r="A39" s="27">
        <v>1978</v>
      </c>
      <c r="B39" s="28">
        <v>3333279</v>
      </c>
      <c r="C39" s="34">
        <f t="shared" si="0"/>
        <v>3.3332790000000001</v>
      </c>
      <c r="D39" s="29">
        <v>15.3</v>
      </c>
      <c r="F39" s="34">
        <v>3.3332790000000001</v>
      </c>
    </row>
    <row r="40" spans="1:6" ht="15" thickBot="1" x14ac:dyDescent="0.4">
      <c r="A40" s="27">
        <v>1979</v>
      </c>
      <c r="B40" s="28">
        <v>3494398</v>
      </c>
      <c r="C40" s="34">
        <f t="shared" si="0"/>
        <v>3.4943979999999999</v>
      </c>
      <c r="D40" s="29">
        <v>15.9</v>
      </c>
      <c r="F40" s="34">
        <v>3.4943979999999999</v>
      </c>
    </row>
    <row r="41" spans="1:6" ht="15" thickBot="1" x14ac:dyDescent="0.4">
      <c r="A41" s="27">
        <v>1980</v>
      </c>
      <c r="B41" s="28">
        <v>3612258</v>
      </c>
      <c r="C41" s="34">
        <f t="shared" si="0"/>
        <v>3.6122580000000002</v>
      </c>
      <c r="D41" s="29">
        <v>15.9</v>
      </c>
      <c r="F41" s="34">
        <v>3.6122580000000002</v>
      </c>
    </row>
    <row r="42" spans="1:6" ht="15" thickBot="1" x14ac:dyDescent="0.4">
      <c r="A42" s="27"/>
      <c r="B42" s="28"/>
      <c r="C42" s="34"/>
      <c r="D42" s="29"/>
      <c r="F42" s="34"/>
    </row>
    <row r="43" spans="1:6" ht="15" thickBot="1" x14ac:dyDescent="0.4">
      <c r="A43" s="27">
        <v>1982</v>
      </c>
      <c r="B43" s="28">
        <v>3680537</v>
      </c>
      <c r="C43" s="34">
        <f t="shared" si="0"/>
        <v>3.6805370000000002</v>
      </c>
      <c r="D43" s="29">
        <v>15.9</v>
      </c>
      <c r="F43" s="34">
        <v>3.6805370000000002</v>
      </c>
    </row>
    <row r="44" spans="1:6" ht="15" thickBot="1" x14ac:dyDescent="0.4">
      <c r="A44" s="27">
        <v>1983</v>
      </c>
      <c r="B44" s="28">
        <v>3638933</v>
      </c>
      <c r="C44" s="34">
        <f t="shared" si="0"/>
        <v>3.6389330000000002</v>
      </c>
      <c r="D44" s="29">
        <v>15.5</v>
      </c>
      <c r="F44" s="34">
        <v>3.6389330000000002</v>
      </c>
    </row>
    <row r="45" spans="1:6" ht="15" thickBot="1" x14ac:dyDescent="0.4">
      <c r="A45" s="27">
        <v>1984</v>
      </c>
      <c r="B45" s="28">
        <v>3669141</v>
      </c>
      <c r="C45" s="34">
        <f t="shared" si="0"/>
        <v>3.6691410000000002</v>
      </c>
      <c r="D45" s="29">
        <v>15.5</v>
      </c>
      <c r="F45" s="34">
        <v>3.6691410000000002</v>
      </c>
    </row>
    <row r="46" spans="1:6" ht="15" thickBot="1" x14ac:dyDescent="0.4">
      <c r="A46" s="27">
        <v>1985</v>
      </c>
      <c r="B46" s="28">
        <v>3760561</v>
      </c>
      <c r="C46" s="34">
        <f t="shared" si="0"/>
        <v>3.760561</v>
      </c>
      <c r="D46" s="29">
        <v>15.8</v>
      </c>
      <c r="F46" s="34">
        <v>3.760561</v>
      </c>
    </row>
    <row r="47" spans="1:6" ht="15" thickBot="1" x14ac:dyDescent="0.4">
      <c r="A47" s="27">
        <v>1986</v>
      </c>
      <c r="B47" s="28">
        <v>3731000</v>
      </c>
      <c r="C47" s="34">
        <f t="shared" si="0"/>
        <v>3.7309999999999999</v>
      </c>
      <c r="D47" s="29">
        <v>15.5</v>
      </c>
      <c r="F47" s="34">
        <v>3.7309999999999999</v>
      </c>
    </row>
    <row r="48" spans="1:6" ht="15" thickBot="1" x14ac:dyDescent="0.4">
      <c r="A48" s="27">
        <v>1987</v>
      </c>
      <c r="B48" s="28">
        <v>3829000</v>
      </c>
      <c r="C48" s="34">
        <f t="shared" si="0"/>
        <v>3.8290000000000002</v>
      </c>
      <c r="D48" s="29">
        <v>15.7</v>
      </c>
      <c r="F48" s="34">
        <v>3.8290000000000002</v>
      </c>
    </row>
    <row r="49" spans="1:7" ht="15" thickBot="1" x14ac:dyDescent="0.4">
      <c r="A49" s="27">
        <v>1988</v>
      </c>
      <c r="B49" s="28">
        <v>3913000</v>
      </c>
      <c r="C49" s="34">
        <f t="shared" si="0"/>
        <v>3.9129999999999998</v>
      </c>
      <c r="D49" s="29">
        <v>15.9</v>
      </c>
      <c r="F49" s="34">
        <v>3.9129999999999998</v>
      </c>
    </row>
    <row r="50" spans="1:7" ht="15" thickBot="1" x14ac:dyDescent="0.4">
      <c r="A50" s="27">
        <v>1989</v>
      </c>
      <c r="B50" s="28">
        <v>4021000</v>
      </c>
      <c r="C50" s="34">
        <f t="shared" si="0"/>
        <v>4.0209999999999999</v>
      </c>
      <c r="D50" s="29">
        <v>16.2</v>
      </c>
      <c r="F50" s="34">
        <v>4.0209999999999999</v>
      </c>
    </row>
    <row r="51" spans="1:7" ht="15" thickBot="1" x14ac:dyDescent="0.4">
      <c r="A51" s="27">
        <v>1990</v>
      </c>
      <c r="B51" s="28">
        <v>4179000</v>
      </c>
      <c r="C51" s="34">
        <f t="shared" si="0"/>
        <v>4.1790000000000003</v>
      </c>
      <c r="D51" s="29">
        <v>16.7</v>
      </c>
      <c r="E51" s="31">
        <v>4.16</v>
      </c>
      <c r="F51" s="34">
        <v>4.16</v>
      </c>
      <c r="G51" s="31"/>
    </row>
    <row r="52" spans="1:7" ht="15" thickBot="1" x14ac:dyDescent="0.4">
      <c r="A52" s="27">
        <v>1991</v>
      </c>
      <c r="B52" s="28">
        <v>4111000</v>
      </c>
      <c r="C52" s="34">
        <f t="shared" si="0"/>
        <v>4.1109999999999998</v>
      </c>
      <c r="D52" s="29">
        <v>16.2</v>
      </c>
      <c r="E52" s="31">
        <v>4.1100000000000003</v>
      </c>
      <c r="F52" s="34">
        <v>4.1100000000000003</v>
      </c>
      <c r="G52" s="31"/>
    </row>
    <row r="53" spans="1:7" ht="15" thickBot="1" x14ac:dyDescent="0.4">
      <c r="A53" s="27">
        <v>1992</v>
      </c>
      <c r="B53" s="28">
        <v>4084000</v>
      </c>
      <c r="C53" s="34">
        <f t="shared" si="0"/>
        <v>4.0839999999999996</v>
      </c>
      <c r="D53" s="29">
        <v>16</v>
      </c>
      <c r="E53" s="31">
        <v>4.07</v>
      </c>
      <c r="F53" s="34">
        <v>4.07</v>
      </c>
      <c r="G53" s="31"/>
    </row>
    <row r="54" spans="1:7" ht="15" thickBot="1" x14ac:dyDescent="0.4">
      <c r="A54" s="27">
        <v>1993</v>
      </c>
      <c r="B54" s="28">
        <v>4039000</v>
      </c>
      <c r="C54" s="34">
        <f t="shared" si="0"/>
        <v>4.0389999999999997</v>
      </c>
      <c r="D54" s="29">
        <v>15.7</v>
      </c>
      <c r="E54" s="32">
        <v>4</v>
      </c>
      <c r="F54" s="34">
        <v>4</v>
      </c>
      <c r="G54" s="32"/>
    </row>
    <row r="55" spans="1:7" ht="15" thickBot="1" x14ac:dyDescent="0.4">
      <c r="A55" s="27">
        <v>1994</v>
      </c>
      <c r="B55" s="28">
        <v>3979000</v>
      </c>
      <c r="C55" s="34">
        <f t="shared" si="0"/>
        <v>3.9790000000000001</v>
      </c>
      <c r="D55" s="29">
        <v>15.3</v>
      </c>
      <c r="E55" s="31">
        <v>3.95</v>
      </c>
      <c r="F55" s="34">
        <v>3.95</v>
      </c>
      <c r="G55" s="31"/>
    </row>
    <row r="56" spans="1:7" ht="15" thickBot="1" x14ac:dyDescent="0.4">
      <c r="A56" s="27">
        <v>1995</v>
      </c>
      <c r="B56" s="28">
        <v>3892000</v>
      </c>
      <c r="C56" s="34">
        <f t="shared" si="0"/>
        <v>3.8919999999999999</v>
      </c>
      <c r="D56" s="29">
        <v>14.8</v>
      </c>
      <c r="E56" s="31">
        <v>3.9</v>
      </c>
      <c r="F56" s="34">
        <v>3.9</v>
      </c>
      <c r="G56" s="31"/>
    </row>
    <row r="57" spans="1:7" ht="15" thickBot="1" x14ac:dyDescent="0.4">
      <c r="A57" s="27">
        <v>1996</v>
      </c>
      <c r="B57" s="28">
        <v>3899000</v>
      </c>
      <c r="C57" s="34">
        <f t="shared" si="0"/>
        <v>3.899</v>
      </c>
      <c r="D57" s="29">
        <v>14.7</v>
      </c>
      <c r="E57" s="31">
        <v>3.89</v>
      </c>
      <c r="F57" s="34">
        <v>3.89</v>
      </c>
      <c r="G57" s="31"/>
    </row>
    <row r="58" spans="1:7" ht="15" thickBot="1" x14ac:dyDescent="0.4">
      <c r="A58" s="27">
        <v>1997</v>
      </c>
      <c r="B58" s="28">
        <v>3882000</v>
      </c>
      <c r="C58" s="34">
        <f t="shared" si="0"/>
        <v>3.8820000000000001</v>
      </c>
      <c r="D58" s="29">
        <v>14.5</v>
      </c>
      <c r="E58" s="31">
        <v>3.88</v>
      </c>
      <c r="F58" s="34">
        <v>3.88</v>
      </c>
      <c r="G58" s="31"/>
    </row>
    <row r="59" spans="1:7" ht="15" thickBot="1" x14ac:dyDescent="0.4">
      <c r="A59" s="27">
        <v>1998</v>
      </c>
      <c r="B59" s="28">
        <v>3941553</v>
      </c>
      <c r="C59" s="34">
        <f t="shared" si="0"/>
        <v>3.9415529999999999</v>
      </c>
      <c r="D59" s="29">
        <v>14.6</v>
      </c>
      <c r="E59" s="31">
        <v>3.94</v>
      </c>
      <c r="F59" s="34">
        <v>3.94</v>
      </c>
      <c r="G59" s="31"/>
    </row>
    <row r="60" spans="1:7" ht="15" thickBot="1" x14ac:dyDescent="0.4">
      <c r="A60" s="27">
        <v>1999</v>
      </c>
      <c r="B60" s="28">
        <v>3959417</v>
      </c>
      <c r="C60" s="34">
        <f t="shared" si="0"/>
        <v>3.9594170000000002</v>
      </c>
      <c r="D60" s="29">
        <v>14.5</v>
      </c>
      <c r="E60" s="31">
        <v>3.96</v>
      </c>
      <c r="F60" s="34">
        <v>3.96</v>
      </c>
      <c r="G60" s="31"/>
    </row>
    <row r="61" spans="1:7" ht="15" thickBot="1" x14ac:dyDescent="0.4">
      <c r="A61" s="27">
        <v>2000</v>
      </c>
      <c r="B61" s="28">
        <v>4058814</v>
      </c>
      <c r="C61" s="34">
        <f t="shared" si="0"/>
        <v>4.0588139999999999</v>
      </c>
      <c r="D61" s="29">
        <v>14.7</v>
      </c>
      <c r="E61" s="31">
        <v>4.0599999999999996</v>
      </c>
      <c r="F61" s="34">
        <v>4.0599999999999996</v>
      </c>
      <c r="G61" s="31"/>
    </row>
    <row r="62" spans="1:7" ht="15" thickBot="1" x14ac:dyDescent="0.4">
      <c r="A62" s="27">
        <v>2001</v>
      </c>
      <c r="B62" s="28">
        <v>4025933</v>
      </c>
      <c r="C62" s="34">
        <f t="shared" si="0"/>
        <v>4.0259330000000002</v>
      </c>
      <c r="D62" s="29">
        <v>14.1</v>
      </c>
      <c r="E62" s="31">
        <v>4.03</v>
      </c>
      <c r="F62" s="34">
        <v>4.03</v>
      </c>
      <c r="G62" s="31"/>
    </row>
    <row r="63" spans="1:7" ht="15" thickBot="1" x14ac:dyDescent="0.4">
      <c r="A63" s="27">
        <v>2002</v>
      </c>
      <c r="B63" s="28">
        <v>4021726</v>
      </c>
      <c r="C63" s="34">
        <f t="shared" si="0"/>
        <v>4.0217260000000001</v>
      </c>
      <c r="D63" s="29">
        <v>13.9</v>
      </c>
      <c r="E63" s="31">
        <v>4.0199999999999996</v>
      </c>
      <c r="F63" s="34">
        <v>4.0199999999999996</v>
      </c>
      <c r="G63" s="31"/>
    </row>
    <row r="64" spans="1:7" ht="15" thickBot="1" x14ac:dyDescent="0.4">
      <c r="A64" s="27">
        <v>2003</v>
      </c>
      <c r="B64" s="28">
        <v>4089950</v>
      </c>
      <c r="C64" s="34">
        <f t="shared" si="0"/>
        <v>4.08995</v>
      </c>
      <c r="D64" s="29">
        <v>14.1</v>
      </c>
      <c r="E64" s="31">
        <v>4.09</v>
      </c>
      <c r="F64" s="34">
        <v>4.09</v>
      </c>
      <c r="G64" s="31"/>
    </row>
    <row r="65" spans="1:7" ht="15" thickBot="1" x14ac:dyDescent="0.4">
      <c r="A65" s="27">
        <v>2004</v>
      </c>
      <c r="B65" s="28">
        <v>4112052</v>
      </c>
      <c r="C65" s="34">
        <f t="shared" si="0"/>
        <v>4.1120520000000003</v>
      </c>
      <c r="D65" s="29">
        <v>14</v>
      </c>
      <c r="E65" s="31">
        <v>4.1100000000000003</v>
      </c>
      <c r="F65" s="34">
        <v>4.1100000000000003</v>
      </c>
      <c r="G65" s="31"/>
    </row>
    <row r="66" spans="1:7" ht="15" thickBot="1" x14ac:dyDescent="0.4">
      <c r="A66" s="27">
        <v>2005</v>
      </c>
      <c r="B66" s="28">
        <v>4138349</v>
      </c>
      <c r="C66" s="34">
        <f t="shared" si="0"/>
        <v>4.1383489999999998</v>
      </c>
      <c r="D66" s="29">
        <v>14</v>
      </c>
      <c r="E66" s="31">
        <v>4.1399999999999997</v>
      </c>
      <c r="F66" s="34">
        <v>4.1399999999999997</v>
      </c>
      <c r="G66" s="31"/>
    </row>
    <row r="67" spans="1:7" ht="15" thickBot="1" x14ac:dyDescent="0.4">
      <c r="A67" s="30" t="s">
        <v>90</v>
      </c>
      <c r="B67" s="28"/>
      <c r="C67" s="34"/>
      <c r="D67" s="29"/>
      <c r="E67" s="31">
        <v>4.2699999999999996</v>
      </c>
      <c r="F67" s="34">
        <v>4.2699999999999996</v>
      </c>
      <c r="G67" s="31"/>
    </row>
    <row r="68" spans="1:7" ht="15" thickBot="1" x14ac:dyDescent="0.4">
      <c r="A68" s="30" t="s">
        <v>89</v>
      </c>
      <c r="C68" s="34"/>
      <c r="E68" s="31">
        <v>4.32</v>
      </c>
      <c r="F68" s="2">
        <v>4.32</v>
      </c>
      <c r="G68" s="31"/>
    </row>
    <row r="69" spans="1:7" ht="15" thickBot="1" x14ac:dyDescent="0.4">
      <c r="A69" s="30" t="s">
        <v>88</v>
      </c>
      <c r="C69" s="34"/>
      <c r="E69" s="31">
        <v>4.25</v>
      </c>
      <c r="F69" s="2">
        <v>4.25</v>
      </c>
      <c r="G69" s="31"/>
    </row>
    <row r="70" spans="1:7" ht="15" thickBot="1" x14ac:dyDescent="0.4">
      <c r="A70" s="30" t="s">
        <v>87</v>
      </c>
      <c r="B70" s="28">
        <v>4131019</v>
      </c>
      <c r="C70" s="34">
        <f t="shared" ref="C70" si="1">B70/1000000</f>
        <v>4.1310190000000002</v>
      </c>
      <c r="D70" s="29">
        <v>13.8</v>
      </c>
      <c r="E70" s="31">
        <v>4.13</v>
      </c>
      <c r="F70" s="34">
        <v>4.13</v>
      </c>
      <c r="G70" s="31"/>
    </row>
    <row r="71" spans="1:7" x14ac:dyDescent="0.35">
      <c r="A71" s="30" t="s">
        <v>86</v>
      </c>
      <c r="E71" s="32">
        <v>4</v>
      </c>
      <c r="F71" s="2">
        <v>4</v>
      </c>
      <c r="G71" s="32"/>
    </row>
    <row r="72" spans="1:7" x14ac:dyDescent="0.35">
      <c r="A72" s="30" t="s">
        <v>85</v>
      </c>
      <c r="E72" s="31">
        <v>3.95</v>
      </c>
      <c r="F72" s="2">
        <v>3.95</v>
      </c>
      <c r="G72" s="31"/>
    </row>
    <row r="73" spans="1:7" x14ac:dyDescent="0.35">
      <c r="A73" s="30" t="s">
        <v>84</v>
      </c>
      <c r="E73" s="31">
        <v>3.95</v>
      </c>
      <c r="F73" s="2">
        <v>3.95</v>
      </c>
      <c r="G73" s="31"/>
    </row>
    <row r="74" spans="1:7" x14ac:dyDescent="0.35">
      <c r="A74" s="30" t="s">
        <v>83</v>
      </c>
      <c r="E74" s="31">
        <v>3.93</v>
      </c>
      <c r="F74" s="2">
        <v>3.93</v>
      </c>
      <c r="G74" s="31"/>
    </row>
    <row r="75" spans="1:7" x14ac:dyDescent="0.35">
      <c r="A75" s="30" t="s">
        <v>82</v>
      </c>
      <c r="E75" s="31">
        <v>3.99</v>
      </c>
      <c r="F75" s="2">
        <v>3.99</v>
      </c>
      <c r="G75" s="31"/>
    </row>
    <row r="76" spans="1:7" x14ac:dyDescent="0.35">
      <c r="A76" s="30" t="s">
        <v>81</v>
      </c>
      <c r="E76" s="31">
        <v>3.98</v>
      </c>
      <c r="F76" s="2">
        <v>3.98</v>
      </c>
      <c r="G76" s="31"/>
    </row>
    <row r="77" spans="1:7" x14ac:dyDescent="0.35">
      <c r="A77" s="30" t="s">
        <v>136</v>
      </c>
      <c r="E77" s="31">
        <v>3.95</v>
      </c>
      <c r="F77" s="2">
        <v>3.95</v>
      </c>
      <c r="G77" s="31"/>
    </row>
    <row r="78" spans="1:7" x14ac:dyDescent="0.35">
      <c r="A78" s="30" t="s">
        <v>137</v>
      </c>
      <c r="E78" s="31">
        <v>3.86</v>
      </c>
      <c r="F78" s="2">
        <v>3.86</v>
      </c>
      <c r="G78" s="31"/>
    </row>
    <row r="79" spans="1:7" x14ac:dyDescent="0.35">
      <c r="A79" s="30" t="s">
        <v>138</v>
      </c>
      <c r="E79" s="31">
        <v>3.79</v>
      </c>
      <c r="F79" s="2">
        <v>3.79</v>
      </c>
      <c r="G79" s="31"/>
    </row>
    <row r="80" spans="1:7" x14ac:dyDescent="0.35">
      <c r="A80" s="30" t="s">
        <v>139</v>
      </c>
      <c r="E80" s="31">
        <v>3.75</v>
      </c>
      <c r="F80" s="2">
        <v>3.75</v>
      </c>
      <c r="G80" s="31"/>
    </row>
    <row r="81" spans="1:7" x14ac:dyDescent="0.35">
      <c r="A81" s="30" t="s">
        <v>140</v>
      </c>
      <c r="E81" s="31">
        <v>3.61</v>
      </c>
      <c r="F81" s="2">
        <v>3.61</v>
      </c>
      <c r="G81" s="31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defaultColWidth="8.81640625" defaultRowHeight="14.5" x14ac:dyDescent="0.35"/>
  <cols>
    <col min="3" max="3" width="8.6328125"/>
    <col min="5" max="5" width="0" hidden="1" customWidth="1"/>
  </cols>
  <sheetData>
    <row r="2" spans="1:10" ht="15" thickBot="1" x14ac:dyDescent="0.4">
      <c r="A2" t="s">
        <v>148</v>
      </c>
      <c r="B2" t="s">
        <v>149</v>
      </c>
      <c r="C2" t="s">
        <v>154</v>
      </c>
      <c r="D2" t="s">
        <v>155</v>
      </c>
      <c r="E2" t="s">
        <v>150</v>
      </c>
      <c r="F2" t="s">
        <v>151</v>
      </c>
      <c r="G2" t="s">
        <v>152</v>
      </c>
      <c r="H2" t="s">
        <v>153</v>
      </c>
      <c r="I2" t="s">
        <v>169</v>
      </c>
      <c r="J2" t="s">
        <v>170</v>
      </c>
    </row>
    <row r="3" spans="1:10" ht="15" thickBot="1" x14ac:dyDescent="0.4">
      <c r="A3">
        <v>1968</v>
      </c>
      <c r="B3" s="34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5" thickBot="1" x14ac:dyDescent="0.4">
      <c r="A4">
        <v>1969</v>
      </c>
      <c r="B4" s="34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5" thickBot="1" x14ac:dyDescent="0.4">
      <c r="A5">
        <v>1970</v>
      </c>
      <c r="B5" s="34">
        <v>3.7313860000000001</v>
      </c>
      <c r="C5">
        <v>2.48</v>
      </c>
      <c r="D5" s="21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6">
        <v>2059</v>
      </c>
      <c r="J5" s="36">
        <v>233</v>
      </c>
    </row>
    <row r="6" spans="1:10" ht="15" thickBot="1" x14ac:dyDescent="0.4">
      <c r="A6">
        <v>1971</v>
      </c>
      <c r="B6" s="34">
        <v>3.5559699999999999</v>
      </c>
      <c r="C6">
        <v>2.266</v>
      </c>
      <c r="D6" s="21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6">
        <v>2063</v>
      </c>
      <c r="J6" s="36">
        <v>230</v>
      </c>
    </row>
    <row r="7" spans="1:10" ht="15" thickBot="1" x14ac:dyDescent="0.4">
      <c r="A7">
        <v>1972</v>
      </c>
      <c r="B7" s="34">
        <v>3.2584110000000002</v>
      </c>
      <c r="C7">
        <v>2.0099999999999998</v>
      </c>
      <c r="D7" s="21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6">
        <v>2106</v>
      </c>
      <c r="J7" s="36">
        <v>231</v>
      </c>
    </row>
    <row r="8" spans="1:10" ht="15" thickBot="1" x14ac:dyDescent="0.4">
      <c r="A8">
        <v>1973</v>
      </c>
      <c r="B8" s="34">
        <v>3.136965</v>
      </c>
      <c r="C8">
        <v>1.879</v>
      </c>
      <c r="D8" s="21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6">
        <v>2136</v>
      </c>
      <c r="J8" s="36">
        <v>236</v>
      </c>
    </row>
    <row r="9" spans="1:10" ht="15" thickBot="1" x14ac:dyDescent="0.4">
      <c r="A9">
        <v>1974</v>
      </c>
      <c r="B9" s="34">
        <v>3.159958</v>
      </c>
      <c r="C9">
        <v>1.835</v>
      </c>
      <c r="D9" s="21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6">
        <v>2165</v>
      </c>
      <c r="J9" s="36">
        <v>245</v>
      </c>
    </row>
    <row r="10" spans="1:10" ht="15" thickBot="1" x14ac:dyDescent="0.4">
      <c r="A10">
        <v>1975</v>
      </c>
      <c r="B10" s="34">
        <v>3.1441979999999998</v>
      </c>
      <c r="C10">
        <v>1.774</v>
      </c>
      <c r="D10" s="21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6">
        <v>2198</v>
      </c>
      <c r="J10" s="36">
        <v>255</v>
      </c>
    </row>
    <row r="11" spans="1:10" ht="15" thickBot="1" x14ac:dyDescent="0.4">
      <c r="A11">
        <v>1976</v>
      </c>
      <c r="B11" s="34">
        <v>3.1677879999999998</v>
      </c>
      <c r="C11">
        <v>1.738</v>
      </c>
      <c r="D11" s="21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6">
        <v>2189</v>
      </c>
      <c r="J11" s="36">
        <v>268</v>
      </c>
    </row>
    <row r="12" spans="1:10" ht="15" thickBot="1" x14ac:dyDescent="0.4">
      <c r="A12">
        <v>1977</v>
      </c>
      <c r="B12" s="34">
        <v>3.326632</v>
      </c>
      <c r="C12">
        <v>1.79</v>
      </c>
      <c r="D12" s="21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6">
        <v>2209</v>
      </c>
      <c r="J12" s="36">
        <v>279</v>
      </c>
    </row>
    <row r="13" spans="1:10" ht="15" thickBot="1" x14ac:dyDescent="0.4">
      <c r="A13">
        <v>1978</v>
      </c>
      <c r="B13" s="34">
        <v>3.3332790000000001</v>
      </c>
      <c r="C13">
        <v>1.76</v>
      </c>
      <c r="D13" s="21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6">
        <v>2207</v>
      </c>
      <c r="J13" s="36">
        <v>272</v>
      </c>
    </row>
    <row r="14" spans="1:10" ht="15" thickBot="1" x14ac:dyDescent="0.4">
      <c r="A14">
        <v>1979</v>
      </c>
      <c r="B14" s="34">
        <v>3.4943979999999999</v>
      </c>
      <c r="C14">
        <v>1.8080000000000001</v>
      </c>
      <c r="D14" s="21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6">
        <v>2185</v>
      </c>
      <c r="J14" s="36">
        <v>276</v>
      </c>
    </row>
    <row r="15" spans="1:10" ht="15" thickBot="1" x14ac:dyDescent="0.4">
      <c r="A15">
        <v>1980</v>
      </c>
      <c r="B15" s="34">
        <v>3.6122580000000002</v>
      </c>
      <c r="C15">
        <v>1.8394999999999999</v>
      </c>
      <c r="D15" s="21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6">
        <v>2184</v>
      </c>
      <c r="J15" s="36">
        <v>301</v>
      </c>
    </row>
    <row r="16" spans="1:10" ht="15" thickBot="1" x14ac:dyDescent="0.4">
      <c r="A16">
        <v>1981</v>
      </c>
      <c r="B16" s="34"/>
      <c r="C16">
        <v>1.8120000000000001</v>
      </c>
      <c r="D16" s="21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6">
        <v>2127</v>
      </c>
      <c r="J16" s="36">
        <v>313</v>
      </c>
    </row>
    <row r="17" spans="1:10" ht="15" thickBot="1" x14ac:dyDescent="0.4">
      <c r="A17">
        <v>1982</v>
      </c>
      <c r="B17" s="34">
        <v>3.6805370000000002</v>
      </c>
      <c r="C17">
        <v>1.8274999999999999</v>
      </c>
      <c r="D17" s="21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6">
        <v>2133</v>
      </c>
      <c r="J17" s="36">
        <v>325</v>
      </c>
    </row>
    <row r="18" spans="1:10" ht="15" thickBot="1" x14ac:dyDescent="0.4">
      <c r="A18">
        <v>1983</v>
      </c>
      <c r="B18" s="34">
        <v>3.6389330000000002</v>
      </c>
      <c r="C18">
        <v>1.7989999999999999</v>
      </c>
      <c r="D18" s="21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6">
        <v>2139</v>
      </c>
      <c r="J18" s="36">
        <v>337</v>
      </c>
    </row>
    <row r="19" spans="1:10" ht="15" thickBot="1" x14ac:dyDescent="0.4">
      <c r="A19">
        <v>1984</v>
      </c>
      <c r="B19" s="34">
        <v>3.6691410000000002</v>
      </c>
      <c r="C19">
        <v>1.8065</v>
      </c>
      <c r="D19" s="21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6">
        <v>2168</v>
      </c>
      <c r="J19" s="36">
        <v>340</v>
      </c>
    </row>
    <row r="20" spans="1:10" ht="15" thickBot="1" x14ac:dyDescent="0.4">
      <c r="A20">
        <v>1985</v>
      </c>
      <c r="B20" s="34">
        <v>3.760561</v>
      </c>
      <c r="C20">
        <v>1.8440000000000001</v>
      </c>
      <c r="D20" s="21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6">
        <v>2206</v>
      </c>
      <c r="J20" s="36">
        <v>343</v>
      </c>
    </row>
    <row r="21" spans="1:10" ht="15" thickBot="1" x14ac:dyDescent="0.4">
      <c r="A21">
        <v>1986</v>
      </c>
      <c r="B21" s="34">
        <v>3.7309999999999999</v>
      </c>
      <c r="C21">
        <v>1.8374999999999999</v>
      </c>
      <c r="D21" s="21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6">
        <v>2244</v>
      </c>
      <c r="J21" s="36">
        <v>348</v>
      </c>
    </row>
    <row r="22" spans="1:10" ht="15" thickBot="1" x14ac:dyDescent="0.4">
      <c r="A22">
        <v>1987</v>
      </c>
      <c r="B22" s="34">
        <v>3.8290000000000002</v>
      </c>
      <c r="C22">
        <v>1.8720000000000001</v>
      </c>
      <c r="D22" s="21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6">
        <v>2279</v>
      </c>
      <c r="J22" s="36">
        <v>352</v>
      </c>
    </row>
    <row r="23" spans="1:10" ht="15" thickBot="1" x14ac:dyDescent="0.4">
      <c r="A23">
        <v>1988</v>
      </c>
      <c r="B23" s="34">
        <v>3.9129999999999998</v>
      </c>
      <c r="C23">
        <v>1.9339999999999999</v>
      </c>
      <c r="D23" s="21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6">
        <v>2323</v>
      </c>
      <c r="J23" s="36">
        <v>345</v>
      </c>
    </row>
    <row r="24" spans="1:10" ht="15" thickBot="1" x14ac:dyDescent="0.4">
      <c r="A24">
        <v>1989</v>
      </c>
      <c r="B24" s="34">
        <v>4.0209999999999999</v>
      </c>
      <c r="C24">
        <v>2.0139999999999998</v>
      </c>
      <c r="D24" s="21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6">
        <v>2357</v>
      </c>
      <c r="J24" s="36">
        <v>356</v>
      </c>
    </row>
    <row r="25" spans="1:10" ht="15" thickBot="1" x14ac:dyDescent="0.4">
      <c r="A25">
        <v>1990</v>
      </c>
      <c r="B25" s="34">
        <v>4.16</v>
      </c>
      <c r="C25">
        <v>2.081</v>
      </c>
      <c r="D25" s="21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6">
        <v>2398</v>
      </c>
      <c r="J25" s="36">
        <v>361</v>
      </c>
    </row>
    <row r="26" spans="1:10" ht="15" thickBot="1" x14ac:dyDescent="0.4">
      <c r="A26">
        <v>1991</v>
      </c>
      <c r="B26" s="34">
        <v>4.1100000000000003</v>
      </c>
      <c r="C26">
        <v>2.0625</v>
      </c>
      <c r="D26" s="25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6">
        <v>2432</v>
      </c>
      <c r="J26" s="36">
        <v>365</v>
      </c>
    </row>
    <row r="27" spans="1:10" ht="15" thickBot="1" x14ac:dyDescent="0.4">
      <c r="A27">
        <v>1992</v>
      </c>
      <c r="B27" s="34">
        <v>4.07</v>
      </c>
      <c r="C27">
        <v>2.0459999999999998</v>
      </c>
      <c r="D27" s="25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6">
        <v>2459</v>
      </c>
      <c r="J27" s="36">
        <v>364</v>
      </c>
    </row>
    <row r="28" spans="1:10" ht="15" thickBot="1" x14ac:dyDescent="0.4">
      <c r="A28">
        <v>1993</v>
      </c>
      <c r="B28" s="34">
        <v>4</v>
      </c>
      <c r="C28">
        <v>2.0194999999999999</v>
      </c>
      <c r="D28" s="25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6">
        <v>2504</v>
      </c>
      <c r="J28" s="36">
        <v>364</v>
      </c>
    </row>
    <row r="29" spans="1:10" ht="15" thickBot="1" x14ac:dyDescent="0.4">
      <c r="A29">
        <v>1994</v>
      </c>
      <c r="B29" s="34">
        <v>3.95</v>
      </c>
      <c r="C29">
        <v>2.0015000000000001</v>
      </c>
      <c r="D29" s="25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6">
        <v>2552</v>
      </c>
      <c r="J29" s="36">
        <v>370</v>
      </c>
    </row>
    <row r="30" spans="1:10" ht="15" thickBot="1" x14ac:dyDescent="0.4">
      <c r="A30">
        <v>1995</v>
      </c>
      <c r="B30" s="34">
        <v>3.9</v>
      </c>
      <c r="C30">
        <v>1.978</v>
      </c>
      <c r="D30" s="25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6">
        <v>2598</v>
      </c>
      <c r="J30" s="36">
        <v>376</v>
      </c>
    </row>
    <row r="31" spans="1:10" ht="15" thickBot="1" x14ac:dyDescent="0.4">
      <c r="A31">
        <v>1996</v>
      </c>
      <c r="B31" s="34">
        <v>3.89</v>
      </c>
      <c r="C31">
        <v>1.976</v>
      </c>
      <c r="D31" s="21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6">
        <v>2667</v>
      </c>
      <c r="J31" s="36">
        <v>384</v>
      </c>
    </row>
    <row r="32" spans="1:10" ht="15" thickBot="1" x14ac:dyDescent="0.4">
      <c r="A32">
        <v>1997</v>
      </c>
      <c r="B32" s="34">
        <v>3.88</v>
      </c>
      <c r="C32">
        <v>1.9710000000000001</v>
      </c>
      <c r="D32" s="21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6">
        <v>2746</v>
      </c>
      <c r="J32" s="36">
        <v>391</v>
      </c>
    </row>
    <row r="33" spans="1:10" ht="15" thickBot="1" x14ac:dyDescent="0.4">
      <c r="A33">
        <v>1998</v>
      </c>
      <c r="B33" s="34">
        <v>3.94</v>
      </c>
      <c r="C33">
        <v>1.9990000000000001</v>
      </c>
      <c r="D33" s="21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6">
        <v>2830</v>
      </c>
      <c r="J33" s="36">
        <v>400</v>
      </c>
    </row>
    <row r="34" spans="1:10" ht="15" thickBot="1" x14ac:dyDescent="0.4">
      <c r="A34">
        <v>1999</v>
      </c>
      <c r="B34" s="34">
        <v>3.96</v>
      </c>
      <c r="C34">
        <v>2.0074999999999998</v>
      </c>
      <c r="D34" s="21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6">
        <v>2911</v>
      </c>
      <c r="J34" s="36">
        <v>408</v>
      </c>
    </row>
    <row r="35" spans="1:10" ht="15" thickBot="1" x14ac:dyDescent="0.4">
      <c r="A35">
        <v>2000</v>
      </c>
      <c r="B35" s="34">
        <v>4.0599999999999996</v>
      </c>
      <c r="C35">
        <v>2.056</v>
      </c>
      <c r="D35" s="20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6">
        <v>2941</v>
      </c>
      <c r="J35" s="36">
        <v>424</v>
      </c>
    </row>
    <row r="36" spans="1:10" ht="15" thickBot="1" x14ac:dyDescent="0.4">
      <c r="A36">
        <v>2001</v>
      </c>
      <c r="B36" s="34">
        <v>4.03</v>
      </c>
      <c r="C36">
        <v>2.0305</v>
      </c>
      <c r="D36" s="21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6">
        <v>3000</v>
      </c>
      <c r="J36" s="36">
        <v>441</v>
      </c>
    </row>
    <row r="37" spans="1:10" ht="15" thickBot="1" x14ac:dyDescent="0.4">
      <c r="A37">
        <v>2002</v>
      </c>
      <c r="B37" s="34">
        <v>4.0199999999999996</v>
      </c>
      <c r="C37">
        <v>2.0205000000000002</v>
      </c>
      <c r="D37" s="21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6">
        <v>3034</v>
      </c>
      <c r="J37" s="36">
        <v>442</v>
      </c>
    </row>
    <row r="38" spans="1:10" ht="15" thickBot="1" x14ac:dyDescent="0.4">
      <c r="A38">
        <v>2003</v>
      </c>
      <c r="B38" s="34">
        <v>4.09</v>
      </c>
      <c r="C38">
        <v>2.0474999999999999</v>
      </c>
      <c r="D38" s="21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6">
        <v>3049</v>
      </c>
      <c r="J38" s="36">
        <v>441</v>
      </c>
    </row>
    <row r="39" spans="1:10" ht="15" thickBot="1" x14ac:dyDescent="0.4">
      <c r="A39">
        <v>2004</v>
      </c>
      <c r="B39" s="34">
        <v>4.1100000000000003</v>
      </c>
      <c r="C39">
        <v>2.0514999999999999</v>
      </c>
      <c r="D39" s="21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6">
        <v>3091</v>
      </c>
      <c r="J39" s="36">
        <v>445</v>
      </c>
    </row>
    <row r="40" spans="1:10" ht="15" thickBot="1" x14ac:dyDescent="0.4">
      <c r="A40">
        <v>2005</v>
      </c>
      <c r="B40" s="34">
        <v>4.1399999999999997</v>
      </c>
      <c r="C40">
        <v>2.0569999999999999</v>
      </c>
      <c r="D40" s="21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6">
        <v>3143</v>
      </c>
      <c r="J40" s="36">
        <v>450</v>
      </c>
    </row>
    <row r="41" spans="1:10" ht="15" thickBot="1" x14ac:dyDescent="0.4">
      <c r="A41">
        <v>2006</v>
      </c>
      <c r="B41" s="34">
        <v>4.2699999999999996</v>
      </c>
      <c r="C41">
        <v>2.1080000000000001</v>
      </c>
      <c r="D41" s="21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6">
        <v>3166</v>
      </c>
      <c r="J41" s="36">
        <v>456</v>
      </c>
    </row>
    <row r="42" spans="1:10" x14ac:dyDescent="0.35">
      <c r="A42">
        <v>2007</v>
      </c>
      <c r="B42" s="2">
        <v>4.32</v>
      </c>
      <c r="C42">
        <v>2.12</v>
      </c>
      <c r="D42" s="21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6">
        <v>3200</v>
      </c>
      <c r="J42" s="36">
        <v>456</v>
      </c>
    </row>
    <row r="43" spans="1:10" ht="15" thickBot="1" x14ac:dyDescent="0.4">
      <c r="A43">
        <v>2008</v>
      </c>
      <c r="B43" s="2">
        <v>4.25</v>
      </c>
      <c r="C43">
        <v>2.0720000000000001</v>
      </c>
      <c r="D43" s="21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6">
        <v>3222</v>
      </c>
      <c r="J43" s="36">
        <v>448</v>
      </c>
    </row>
    <row r="44" spans="1:10" ht="15" thickBot="1" x14ac:dyDescent="0.4">
      <c r="A44">
        <v>2009</v>
      </c>
      <c r="B44" s="34">
        <v>4.13</v>
      </c>
      <c r="C44">
        <v>2.0019999999999998</v>
      </c>
      <c r="D44" s="21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6">
        <v>3210</v>
      </c>
      <c r="J44" s="36">
        <v>437</v>
      </c>
    </row>
    <row r="45" spans="1:10" x14ac:dyDescent="0.35">
      <c r="A45">
        <v>2010</v>
      </c>
      <c r="B45" s="2">
        <v>4</v>
      </c>
      <c r="C45">
        <v>1.931</v>
      </c>
      <c r="D45" s="20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6">
        <v>3099</v>
      </c>
      <c r="J45" s="36">
        <v>413</v>
      </c>
    </row>
    <row r="46" spans="1:10" x14ac:dyDescent="0.35">
      <c r="A46">
        <v>2011</v>
      </c>
      <c r="B46" s="2">
        <v>3.95</v>
      </c>
      <c r="C46">
        <v>1.8945000000000001</v>
      </c>
      <c r="D46" s="20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6">
        <v>3103</v>
      </c>
      <c r="J46" s="36">
        <v>405</v>
      </c>
    </row>
    <row r="47" spans="1:10" x14ac:dyDescent="0.35">
      <c r="A47">
        <v>2012</v>
      </c>
      <c r="B47" s="2">
        <v>3.95</v>
      </c>
      <c r="C47">
        <v>1.8805000000000001</v>
      </c>
      <c r="D47" s="20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6">
        <v>3109</v>
      </c>
      <c r="J47" s="36">
        <v>408</v>
      </c>
    </row>
    <row r="48" spans="1:10" x14ac:dyDescent="0.35">
      <c r="A48">
        <v>2013</v>
      </c>
      <c r="B48" s="2">
        <v>3.93</v>
      </c>
      <c r="C48">
        <v>1.8574999999999999</v>
      </c>
      <c r="D48" s="21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6">
        <v>3114</v>
      </c>
      <c r="J48" s="36">
        <v>441</v>
      </c>
    </row>
    <row r="49" spans="1:10" x14ac:dyDescent="0.35">
      <c r="A49">
        <v>2014</v>
      </c>
      <c r="B49" s="2">
        <v>3.99</v>
      </c>
      <c r="C49">
        <v>1.8625</v>
      </c>
      <c r="D49" s="21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6">
        <v>3132</v>
      </c>
      <c r="J49" s="36">
        <v>461</v>
      </c>
    </row>
    <row r="50" spans="1:10" x14ac:dyDescent="0.35">
      <c r="A50">
        <v>2015</v>
      </c>
      <c r="B50" s="2">
        <v>3.98</v>
      </c>
      <c r="C50">
        <v>1.8434999999999999</v>
      </c>
      <c r="D50" s="20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6">
        <v>3151</v>
      </c>
      <c r="J50" s="36">
        <v>482</v>
      </c>
    </row>
    <row r="51" spans="1:10" x14ac:dyDescent="0.35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6">
        <v>3169</v>
      </c>
      <c r="J51" s="36">
        <v>483</v>
      </c>
    </row>
    <row r="52" spans="1:10" x14ac:dyDescent="0.35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6">
        <v>3170</v>
      </c>
      <c r="J52" s="36">
        <v>482</v>
      </c>
    </row>
    <row r="53" spans="1:10" x14ac:dyDescent="0.35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6">
        <v>3170</v>
      </c>
      <c r="J53" s="36">
        <v>482</v>
      </c>
    </row>
    <row r="54" spans="1:10" x14ac:dyDescent="0.35">
      <c r="B54" s="2"/>
    </row>
    <row r="55" spans="1:10" x14ac:dyDescent="0.35">
      <c r="B55" s="2"/>
    </row>
    <row r="57" spans="1:10" x14ac:dyDescent="0.35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 x14ac:dyDescent="0.35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O23"/>
  <sheetViews>
    <sheetView workbookViewId="0">
      <selection activeCell="L23" sqref="L23:O23"/>
    </sheetView>
  </sheetViews>
  <sheetFormatPr defaultColWidth="8.81640625" defaultRowHeight="14.5" x14ac:dyDescent="0.35"/>
  <cols>
    <col min="1" max="1" width="55" bestFit="1" customWidth="1"/>
    <col min="2" max="6" width="11.1796875" bestFit="1" customWidth="1"/>
    <col min="7" max="7" width="13.1796875" bestFit="1" customWidth="1"/>
    <col min="9" max="9" width="55" bestFit="1" customWidth="1"/>
    <col min="10" max="14" width="11.1796875" bestFit="1" customWidth="1"/>
    <col min="15" max="15" width="13.1796875" bestFit="1" customWidth="1"/>
  </cols>
  <sheetData>
    <row r="1" spans="1:15" x14ac:dyDescent="0.35">
      <c r="A1" t="s">
        <v>39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60</v>
      </c>
      <c r="I1" t="s">
        <v>41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60</v>
      </c>
    </row>
    <row r="3" spans="1:15" x14ac:dyDescent="0.35">
      <c r="A3" s="11" t="s">
        <v>25</v>
      </c>
      <c r="B3" s="13">
        <v>9.0079793199953004E-2</v>
      </c>
      <c r="C3" s="13">
        <v>9.7184789722395429E-2</v>
      </c>
      <c r="D3" s="13">
        <v>8.9542509864885669E-2</v>
      </c>
      <c r="E3" s="13">
        <v>7.6562684726984076E-2</v>
      </c>
      <c r="F3" s="13">
        <v>6.9866425065770024E-2</v>
      </c>
      <c r="G3" s="13">
        <v>7.4185542001293084E-2</v>
      </c>
      <c r="I3" s="11" t="s">
        <v>25</v>
      </c>
      <c r="J3" s="13">
        <v>8.5533819723741418E-3</v>
      </c>
      <c r="K3" s="13">
        <v>1.296498752557957E-2</v>
      </c>
      <c r="L3" s="13">
        <v>3.8468033116628345E-2</v>
      </c>
      <c r="M3" s="13">
        <v>6.2335872520255173E-2</v>
      </c>
      <c r="N3" s="13">
        <v>5.7091748107728359E-2</v>
      </c>
      <c r="O3" s="13">
        <v>6.8065224016256767E-2</v>
      </c>
    </row>
    <row r="4" spans="1:15" x14ac:dyDescent="0.35">
      <c r="A4" s="11" t="s">
        <v>13</v>
      </c>
      <c r="B4" s="13">
        <v>2.7043699328113485E-2</v>
      </c>
      <c r="C4" s="13">
        <v>2.3050403755674995E-2</v>
      </c>
      <c r="D4" s="13">
        <v>3.4090923787857427E-2</v>
      </c>
      <c r="E4" s="13">
        <v>2.8787290220518277E-2</v>
      </c>
      <c r="F4" s="13">
        <v>2.9139878198264545E-2</v>
      </c>
      <c r="G4" s="13">
        <v>3.3672368006241016E-2</v>
      </c>
      <c r="I4" s="11" t="s">
        <v>13</v>
      </c>
      <c r="J4" s="13">
        <v>2.6694847012052395E-3</v>
      </c>
      <c r="K4" s="13">
        <v>4.4337921303693739E-3</v>
      </c>
      <c r="L4" s="13">
        <v>2.2125761737083374E-2</v>
      </c>
      <c r="M4" s="13">
        <v>3.5200129202444079E-2</v>
      </c>
      <c r="N4" s="13">
        <v>4.0975560463672712E-2</v>
      </c>
      <c r="O4" s="13">
        <v>4.3448520908494478E-2</v>
      </c>
    </row>
    <row r="5" spans="1:15" x14ac:dyDescent="0.35">
      <c r="A5" s="11" t="s">
        <v>26</v>
      </c>
      <c r="B5" s="13">
        <v>3.7853701784932227E-2</v>
      </c>
      <c r="C5" s="13">
        <v>4.2612069898429812E-2</v>
      </c>
      <c r="D5" s="13">
        <v>3.4507376515946132E-2</v>
      </c>
      <c r="E5" s="13">
        <v>3.7729624437726247E-2</v>
      </c>
      <c r="F5" s="13">
        <v>4.3730408282905607E-2</v>
      </c>
      <c r="G5" s="13">
        <v>4.8755269865187634E-2</v>
      </c>
      <c r="I5" s="11" t="s">
        <v>26</v>
      </c>
      <c r="J5" s="13">
        <v>4.6550518343331033E-4</v>
      </c>
      <c r="K5" s="13">
        <v>1.4062923406124145E-3</v>
      </c>
      <c r="L5" s="13">
        <v>4.4897168597807791E-3</v>
      </c>
      <c r="M5" s="13">
        <v>1.0373879572555247E-2</v>
      </c>
      <c r="N5" s="13">
        <v>1.4007381423257739E-2</v>
      </c>
      <c r="O5" s="13">
        <v>1.507636660762455E-2</v>
      </c>
    </row>
    <row r="6" spans="1:15" x14ac:dyDescent="0.35">
      <c r="A6" s="11" t="s">
        <v>27</v>
      </c>
      <c r="B6" s="13">
        <v>3.6646656056058192E-2</v>
      </c>
      <c r="C6" s="13">
        <v>3.2382905701019822E-2</v>
      </c>
      <c r="D6" s="13">
        <v>3.4860456002803943E-2</v>
      </c>
      <c r="E6" s="13">
        <v>2.8770400896260141E-2</v>
      </c>
      <c r="F6" s="13">
        <v>3.0163371301495632E-2</v>
      </c>
      <c r="G6" s="13">
        <v>3.4921372809900132E-2</v>
      </c>
      <c r="I6" s="11" t="s">
        <v>27</v>
      </c>
      <c r="J6" s="13">
        <v>9.9057738086045649E-3</v>
      </c>
      <c r="K6" s="13">
        <v>1.1353124211588596E-2</v>
      </c>
      <c r="L6" s="13">
        <v>2.3294131085826102E-2</v>
      </c>
      <c r="M6" s="13">
        <v>2.7671933460741299E-2</v>
      </c>
      <c r="N6" s="13">
        <v>3.2571612797674898E-2</v>
      </c>
      <c r="O6" s="13">
        <v>4.3094534367967681E-2</v>
      </c>
    </row>
    <row r="7" spans="1:15" x14ac:dyDescent="0.35">
      <c r="A7" s="11" t="s">
        <v>14</v>
      </c>
      <c r="B7" s="13">
        <v>1.6882617473322151E-2</v>
      </c>
      <c r="C7" s="13">
        <v>1.6536719349868334E-2</v>
      </c>
      <c r="D7" s="13">
        <v>2.147447545709567E-2</v>
      </c>
      <c r="E7" s="13">
        <v>1.4869361076863315E-2</v>
      </c>
      <c r="F7" s="13">
        <v>1.3024403951531243E-2</v>
      </c>
      <c r="G7" s="13">
        <v>1.4807720051937227E-2</v>
      </c>
      <c r="I7" s="11" t="s">
        <v>14</v>
      </c>
      <c r="J7" s="13">
        <v>7.523093248851129E-4</v>
      </c>
      <c r="K7" s="13">
        <v>1.0885917453910053E-3</v>
      </c>
      <c r="L7" s="13">
        <v>4.7293505306706266E-3</v>
      </c>
      <c r="M7" s="13">
        <v>7.2977847164275526E-3</v>
      </c>
      <c r="N7" s="13">
        <v>9.4517344419903851E-3</v>
      </c>
      <c r="O7" s="13">
        <v>1.4657172020158602E-2</v>
      </c>
    </row>
    <row r="8" spans="1:15" x14ac:dyDescent="0.35">
      <c r="A8" s="11" t="s">
        <v>28</v>
      </c>
      <c r="B8" s="13">
        <v>6.4304560069218201E-3</v>
      </c>
      <c r="C8" s="13">
        <v>6.7095071964875571E-3</v>
      </c>
      <c r="D8" s="13">
        <v>1.1518409926577574E-2</v>
      </c>
      <c r="E8" s="13">
        <v>9.9478119880423588E-3</v>
      </c>
      <c r="F8" s="13">
        <v>1.1732016802244175E-2</v>
      </c>
      <c r="G8" s="13">
        <v>1.769044985546276E-2</v>
      </c>
      <c r="I8" s="11" t="s">
        <v>28</v>
      </c>
      <c r="J8" s="13">
        <v>2.3687815898215416E-2</v>
      </c>
      <c r="K8" s="13">
        <v>3.3867817864117584E-2</v>
      </c>
      <c r="L8" s="13">
        <v>5.6968249159419712E-2</v>
      </c>
      <c r="M8" s="13">
        <v>6.5230007267637474E-2</v>
      </c>
      <c r="N8" s="13">
        <v>7.2442846900427779E-2</v>
      </c>
      <c r="O8" s="13">
        <v>0.10865124474176949</v>
      </c>
    </row>
    <row r="9" spans="1:15" x14ac:dyDescent="0.35">
      <c r="A9" s="11" t="s">
        <v>15</v>
      </c>
      <c r="B9" s="13">
        <v>5.1219329822574959E-3</v>
      </c>
      <c r="C9" s="13">
        <v>1.2470819827572879E-2</v>
      </c>
      <c r="D9" s="13">
        <v>6.524857183874226E-3</v>
      </c>
      <c r="E9" s="13">
        <v>4.3878464422638453E-3</v>
      </c>
      <c r="F9" s="13">
        <v>6.3020528001317827E-3</v>
      </c>
      <c r="G9" s="13">
        <v>9.8344100155491072E-3</v>
      </c>
      <c r="I9" s="11" t="s">
        <v>15</v>
      </c>
      <c r="J9" s="13">
        <v>8.3614438161717822E-4</v>
      </c>
      <c r="K9" s="13">
        <v>3.732981993851559E-3</v>
      </c>
      <c r="L9" s="13">
        <v>4.7219007792439994E-3</v>
      </c>
      <c r="M9" s="13">
        <v>3.5799843880380071E-3</v>
      </c>
      <c r="N9" s="13">
        <v>6.2253691914598763E-3</v>
      </c>
      <c r="O9" s="13">
        <v>1.0294886757576444E-2</v>
      </c>
    </row>
    <row r="10" spans="1:15" x14ac:dyDescent="0.35">
      <c r="A10" s="11" t="s">
        <v>29</v>
      </c>
      <c r="B10" s="13">
        <v>4.0056827285642562E-4</v>
      </c>
      <c r="C10" s="13">
        <v>2.6848335248617645E-3</v>
      </c>
      <c r="D10" s="13">
        <v>2.8867158046396971E-3</v>
      </c>
      <c r="E10" s="13">
        <v>1.8589516233455498E-3</v>
      </c>
      <c r="F10" s="13">
        <v>3.844458117935475E-3</v>
      </c>
      <c r="G10" s="13">
        <v>5.2150959930322895E-3</v>
      </c>
      <c r="I10" s="11" t="s">
        <v>29</v>
      </c>
      <c r="J10" s="13">
        <v>1.11853615166203E-3</v>
      </c>
      <c r="K10" s="13">
        <v>4.8122296040889936E-3</v>
      </c>
      <c r="L10" s="13">
        <v>7.5763972008800638E-3</v>
      </c>
      <c r="M10" s="13">
        <v>9.4479287233183492E-3</v>
      </c>
      <c r="N10" s="13">
        <v>1.437188130055481E-2</v>
      </c>
      <c r="O10" s="13">
        <v>1.8028028813972089E-2</v>
      </c>
    </row>
    <row r="11" spans="1:15" x14ac:dyDescent="0.35">
      <c r="A11" s="11" t="s">
        <v>16</v>
      </c>
      <c r="B11" s="13">
        <v>4.2508305115523892E-2</v>
      </c>
      <c r="C11" s="13">
        <v>4.9182439848907258E-2</v>
      </c>
      <c r="D11" s="13">
        <v>4.0394621293150385E-2</v>
      </c>
      <c r="E11" s="13">
        <v>4.3703941405304376E-2</v>
      </c>
      <c r="F11" s="13">
        <v>3.988231646164505E-2</v>
      </c>
      <c r="G11" s="13">
        <v>4.2002628921340747E-2</v>
      </c>
      <c r="I11" s="11" t="s">
        <v>16</v>
      </c>
      <c r="J11" s="13">
        <v>8.3901242303169622E-3</v>
      </c>
      <c r="K11" s="13">
        <v>1.8861136807482783E-2</v>
      </c>
      <c r="L11" s="13">
        <v>2.8869028403418939E-2</v>
      </c>
      <c r="M11" s="13">
        <v>3.5866598476487849E-2</v>
      </c>
      <c r="N11" s="13">
        <v>3.3903300468195882E-2</v>
      </c>
      <c r="O11" s="13">
        <v>3.676403070899778E-2</v>
      </c>
    </row>
    <row r="12" spans="1:15" x14ac:dyDescent="0.35">
      <c r="A12" s="11" t="s">
        <v>17</v>
      </c>
      <c r="B12" s="13">
        <v>8.9153145262078473E-2</v>
      </c>
      <c r="C12" s="13">
        <v>7.5371161486810306E-2</v>
      </c>
      <c r="D12" s="13">
        <v>8.570648877323632E-2</v>
      </c>
      <c r="E12" s="13">
        <v>9.6654224864463179E-2</v>
      </c>
      <c r="F12" s="13">
        <v>8.5510729114684519E-2</v>
      </c>
      <c r="G12" s="13">
        <v>8.5936873827805654E-2</v>
      </c>
      <c r="I12" s="11" t="s">
        <v>17</v>
      </c>
      <c r="J12" s="13">
        <v>2.7872950177708258E-2</v>
      </c>
      <c r="K12" s="13">
        <v>3.5418944299610351E-2</v>
      </c>
      <c r="L12" s="13">
        <v>5.7603961281158585E-2</v>
      </c>
      <c r="M12" s="13">
        <v>8.1202659416973966E-2</v>
      </c>
      <c r="N12" s="13">
        <v>7.9755700874318519E-2</v>
      </c>
      <c r="O12" s="13">
        <v>8.0723569781260274E-2</v>
      </c>
    </row>
    <row r="13" spans="1:15" x14ac:dyDescent="0.35">
      <c r="A13" s="11" t="s">
        <v>18</v>
      </c>
      <c r="B13" s="13">
        <v>8.5075360244400058E-2</v>
      </c>
      <c r="C13" s="13">
        <v>7.8035382086337243E-2</v>
      </c>
      <c r="D13" s="13">
        <v>6.720150233381661E-2</v>
      </c>
      <c r="E13" s="13">
        <v>6.0350059394123641E-2</v>
      </c>
      <c r="F13" s="13">
        <v>6.5487812559047676E-2</v>
      </c>
      <c r="G13" s="13">
        <v>6.8899646805486534E-2</v>
      </c>
      <c r="I13" s="11" t="s">
        <v>18</v>
      </c>
      <c r="J13" s="13">
        <v>0.13361543094528439</v>
      </c>
      <c r="K13" s="13">
        <v>0.16358310206598828</v>
      </c>
      <c r="L13" s="13">
        <v>0.21972172695171072</v>
      </c>
      <c r="M13" s="13">
        <v>0.20629323571370892</v>
      </c>
      <c r="N13" s="13">
        <v>0.18882176316891142</v>
      </c>
      <c r="O13" s="13">
        <v>0.15911694996679712</v>
      </c>
    </row>
    <row r="14" spans="1:15" x14ac:dyDescent="0.35">
      <c r="A14" s="11" t="s">
        <v>19</v>
      </c>
      <c r="B14" s="13">
        <v>2.0284777337449395E-2</v>
      </c>
      <c r="C14" s="13">
        <v>2.3493581650373865E-2</v>
      </c>
      <c r="D14" s="13">
        <v>2.6713761176000425E-2</v>
      </c>
      <c r="E14" s="13">
        <v>2.7102861614506802E-2</v>
      </c>
      <c r="F14" s="13">
        <v>3.2811129791037834E-2</v>
      </c>
      <c r="G14" s="13">
        <v>3.4288187486975617E-2</v>
      </c>
      <c r="I14" s="11" t="s">
        <v>19</v>
      </c>
      <c r="J14" s="13">
        <v>2.8459795574832715E-4</v>
      </c>
      <c r="K14" s="13">
        <v>8.45644231398163E-4</v>
      </c>
      <c r="L14" s="13">
        <v>2.8023481616496729E-3</v>
      </c>
      <c r="M14" s="13">
        <v>4.9904444025732821E-3</v>
      </c>
      <c r="N14" s="13">
        <v>7.6569033630226307E-3</v>
      </c>
      <c r="O14" s="13">
        <v>8.6686779135021919E-3</v>
      </c>
    </row>
    <row r="15" spans="1:15" x14ac:dyDescent="0.35">
      <c r="A15" s="11" t="s">
        <v>30</v>
      </c>
      <c r="B15" s="13">
        <v>5.8296035976371813E-2</v>
      </c>
      <c r="C15" s="13">
        <v>5.0264618428985892E-2</v>
      </c>
      <c r="D15" s="13">
        <v>4.0882207251192126E-2</v>
      </c>
      <c r="E15" s="13">
        <v>5.1799557499704434E-2</v>
      </c>
      <c r="F15" s="13">
        <v>5.2321694177838288E-2</v>
      </c>
      <c r="G15" s="13">
        <v>6.7236533457298728E-2</v>
      </c>
      <c r="I15" s="11" t="s">
        <v>30</v>
      </c>
      <c r="J15" s="13">
        <v>4.7461673038866371E-2</v>
      </c>
      <c r="K15" s="13">
        <v>5.5980713705043032E-2</v>
      </c>
      <c r="L15" s="13">
        <v>6.6259330813661851E-2</v>
      </c>
      <c r="M15" s="13">
        <v>8.2451616376409784E-2</v>
      </c>
      <c r="N15" s="13">
        <v>8.7153965710546191E-2</v>
      </c>
      <c r="O15" s="13">
        <v>9.577199008305376E-2</v>
      </c>
    </row>
    <row r="16" spans="1:15" x14ac:dyDescent="0.35">
      <c r="A16" s="11" t="s">
        <v>31</v>
      </c>
      <c r="B16" s="13">
        <v>4.7830522234209596E-2</v>
      </c>
      <c r="C16" s="13">
        <v>2.9759910952162554E-2</v>
      </c>
      <c r="D16" s="13">
        <v>3.3519271285325732E-2</v>
      </c>
      <c r="E16" s="13">
        <v>3.7388460087711892E-2</v>
      </c>
      <c r="F16" s="13">
        <v>2.9026022160745346E-2</v>
      </c>
      <c r="G16" s="13">
        <v>3.2285772299077205E-2</v>
      </c>
      <c r="I16" s="11" t="s">
        <v>31</v>
      </c>
      <c r="J16" s="13">
        <v>3.3732579406138934E-3</v>
      </c>
      <c r="K16" s="13">
        <v>2.7938964109176876E-3</v>
      </c>
      <c r="L16" s="13">
        <v>4.8597211806366064E-3</v>
      </c>
      <c r="M16" s="13">
        <v>6.5344136093241096E-3</v>
      </c>
      <c r="N16" s="13">
        <v>5.129463619784524E-3</v>
      </c>
      <c r="O16" s="13">
        <v>5.5147376839964814E-3</v>
      </c>
    </row>
    <row r="17" spans="1:15" x14ac:dyDescent="0.35">
      <c r="A17" s="11" t="s">
        <v>20</v>
      </c>
      <c r="B17" s="13">
        <v>0.12677184699360158</v>
      </c>
      <c r="C17" s="13">
        <v>0.14730511767403751</v>
      </c>
      <c r="D17" s="13">
        <v>0.15614778639855043</v>
      </c>
      <c r="E17" s="13">
        <v>0.17234542045972739</v>
      </c>
      <c r="F17" s="13">
        <v>0.15645151913023678</v>
      </c>
      <c r="G17" s="13">
        <v>0.12882916820287579</v>
      </c>
      <c r="I17" s="11" t="s">
        <v>20</v>
      </c>
      <c r="J17" s="13">
        <v>8.7806190998321093E-4</v>
      </c>
      <c r="K17" s="13">
        <v>2.6770947214980519E-3</v>
      </c>
      <c r="L17" s="13">
        <v>4.8969699377697431E-3</v>
      </c>
      <c r="M17" s="13">
        <v>6.4159780355845068E-3</v>
      </c>
      <c r="N17" s="13">
        <v>6.0100375807794282E-3</v>
      </c>
      <c r="O17" s="13">
        <v>3.6662891697418691E-3</v>
      </c>
    </row>
    <row r="18" spans="1:15" x14ac:dyDescent="0.35">
      <c r="A18" s="11" t="s">
        <v>21</v>
      </c>
      <c r="B18" s="13">
        <v>5.3705523569437176E-2</v>
      </c>
      <c r="C18" s="13">
        <v>5.9045724621623989E-2</v>
      </c>
      <c r="D18" s="13">
        <v>5.1249552183984158E-2</v>
      </c>
      <c r="E18" s="13">
        <v>4.3780506341941257E-2</v>
      </c>
      <c r="F18" s="13">
        <v>3.1278918222295435E-2</v>
      </c>
      <c r="G18" s="13">
        <v>1.7472708911081544E-2</v>
      </c>
      <c r="I18" s="11" t="s">
        <v>21</v>
      </c>
      <c r="J18" s="13">
        <v>2.6209486157287801E-3</v>
      </c>
      <c r="K18" s="13">
        <v>4.9290312935086292E-3</v>
      </c>
      <c r="L18" s="13">
        <v>9.7355834893642374E-3</v>
      </c>
      <c r="M18" s="13">
        <v>1.1409652499259777E-2</v>
      </c>
      <c r="N18" s="13">
        <v>8.8213782185459465E-3</v>
      </c>
      <c r="O18" s="13">
        <v>5.8008546246478433E-3</v>
      </c>
    </row>
    <row r="19" spans="1:15" x14ac:dyDescent="0.35">
      <c r="A19" s="11" t="s">
        <v>22</v>
      </c>
      <c r="B19" s="13">
        <v>0.10556576262858242</v>
      </c>
      <c r="C19" s="13">
        <v>8.7465795427022514E-2</v>
      </c>
      <c r="D19" s="13">
        <v>5.891771437292178E-2</v>
      </c>
      <c r="E19" s="13">
        <v>5.0692743783321233E-2</v>
      </c>
      <c r="F19" s="13">
        <v>4.2261180905131271E-2</v>
      </c>
      <c r="G19" s="13">
        <v>2.8072551817001426E-2</v>
      </c>
      <c r="I19" s="11" t="s">
        <v>22</v>
      </c>
      <c r="J19" s="13">
        <v>3.7889033271486593E-2</v>
      </c>
      <c r="K19" s="13">
        <v>4.0992720918715371E-2</v>
      </c>
      <c r="L19" s="13">
        <v>3.1141202588540296E-2</v>
      </c>
      <c r="M19" s="13">
        <v>2.8308255497833168E-2</v>
      </c>
      <c r="N19" s="13">
        <v>1.979607254389637E-2</v>
      </c>
      <c r="O19" s="13">
        <v>8.6992857722695462E-3</v>
      </c>
    </row>
    <row r="20" spans="1:15" x14ac:dyDescent="0.35">
      <c r="A20" s="11" t="s">
        <v>32</v>
      </c>
      <c r="B20" s="13">
        <v>3.603512182616405E-2</v>
      </c>
      <c r="C20" s="13">
        <v>5.2769088857167884E-2</v>
      </c>
      <c r="D20" s="13">
        <v>6.594697082373574E-2</v>
      </c>
      <c r="E20" s="13">
        <v>6.632325040675123E-2</v>
      </c>
      <c r="F20" s="13">
        <v>5.2849792394416693E-2</v>
      </c>
      <c r="G20" s="13">
        <v>4.7742707682114249E-2</v>
      </c>
      <c r="I20" s="11" t="s">
        <v>32</v>
      </c>
      <c r="J20" s="13">
        <v>9.8373820517968277E-3</v>
      </c>
      <c r="K20" s="13">
        <v>1.7646399237518571E-2</v>
      </c>
      <c r="L20" s="13">
        <v>2.9527089779437694E-2</v>
      </c>
      <c r="M20" s="13">
        <v>3.005356517994132E-2</v>
      </c>
      <c r="N20" s="13">
        <v>2.2073294549584014E-2</v>
      </c>
      <c r="O20" s="13">
        <v>1.2832677482330615E-2</v>
      </c>
    </row>
    <row r="21" spans="1:15" x14ac:dyDescent="0.35">
      <c r="A21" s="11" t="s">
        <v>23</v>
      </c>
      <c r="B21" s="13">
        <v>6.8758879263381645E-2</v>
      </c>
      <c r="C21" s="13">
        <v>5.8545861182254334E-2</v>
      </c>
      <c r="D21" s="13">
        <v>6.6933782722902443E-2</v>
      </c>
      <c r="E21" s="13">
        <v>6.7696915446412986E-2</v>
      </c>
      <c r="F21" s="13">
        <v>6.1011090062548144E-2</v>
      </c>
      <c r="G21" s="13">
        <v>4.4849291206471846E-2</v>
      </c>
      <c r="I21" s="11" t="s">
        <v>23</v>
      </c>
      <c r="J21" s="13">
        <v>8.2290726739632579E-4</v>
      </c>
      <c r="K21" s="13">
        <v>2.5135723563105617E-3</v>
      </c>
      <c r="L21" s="13">
        <v>5.7561746023074368E-3</v>
      </c>
      <c r="M21" s="13">
        <v>7.3849963661812602E-3</v>
      </c>
      <c r="N21" s="13">
        <v>6.9134679697236533E-3</v>
      </c>
      <c r="O21" s="13">
        <v>4.4487857330116403E-3</v>
      </c>
    </row>
    <row r="22" spans="1:15" x14ac:dyDescent="0.35">
      <c r="A22" s="11" t="s">
        <v>11</v>
      </c>
      <c r="B22" s="13">
        <v>4.5555294444385101E-2</v>
      </c>
      <c r="C22" s="13">
        <v>5.512926880800606E-2</v>
      </c>
      <c r="D22" s="13">
        <v>7.098061684150353E-2</v>
      </c>
      <c r="E22" s="13">
        <v>7.9248087284027768E-2</v>
      </c>
      <c r="F22" s="13">
        <v>0.14330478050009449</v>
      </c>
      <c r="G22" s="13">
        <v>0.16330170078386741</v>
      </c>
      <c r="I22" s="11" t="s">
        <v>11</v>
      </c>
      <c r="J22" s="13">
        <v>0.67896468117307307</v>
      </c>
      <c r="K22" s="13">
        <v>0.58009792653640946</v>
      </c>
      <c r="L22" s="13">
        <v>0.37645332234081125</v>
      </c>
      <c r="M22" s="13">
        <v>0.27795106457430485</v>
      </c>
      <c r="N22" s="13">
        <v>0.28682651730592484</v>
      </c>
      <c r="O22" s="13">
        <v>0.25667617284657079</v>
      </c>
    </row>
    <row r="23" spans="1:15" x14ac:dyDescent="0.35">
      <c r="A23" t="s">
        <v>64</v>
      </c>
      <c r="B23" s="14">
        <v>2.3716971047931901E-2</v>
      </c>
      <c r="C23" s="14">
        <v>2.9472957698578616E-2</v>
      </c>
      <c r="D23" s="14">
        <v>2.6495736180831762E-2</v>
      </c>
      <c r="E23" s="14">
        <v>1.3200876428863487E-2</v>
      </c>
      <c r="F23" s="14">
        <v>1.6571453075343412E-2</v>
      </c>
      <c r="G23" s="14">
        <v>2.1449533009588174E-2</v>
      </c>
      <c r="I23" t="s">
        <v>64</v>
      </c>
      <c r="J23" s="14">
        <v>2.4913305740321651E-2</v>
      </c>
      <c r="K23" s="14">
        <v>4.5938380344470994E-2</v>
      </c>
      <c r="L23" s="14">
        <v>5.7438710976083586E-2</v>
      </c>
      <c r="M23" s="14">
        <v>3.9575159816596109E-2</v>
      </c>
      <c r="N23" s="14">
        <v>4.9561868871652273E-2</v>
      </c>
      <c r="O23" s="14">
        <v>6.671493882559551E-2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ColWidth="8.81640625" defaultRowHeight="14.5" x14ac:dyDescent="0.35"/>
  <sheetData>
    <row r="1" spans="1:5" x14ac:dyDescent="0.35">
      <c r="A1" s="16" t="s">
        <v>77</v>
      </c>
      <c r="B1" s="17"/>
      <c r="C1" s="17"/>
    </row>
    <row r="2" spans="1:5" ht="15" customHeight="1" x14ac:dyDescent="0.35">
      <c r="A2" s="18" t="s">
        <v>78</v>
      </c>
      <c r="B2" s="17"/>
      <c r="C2" s="17"/>
    </row>
    <row r="3" spans="1:5" x14ac:dyDescent="0.35">
      <c r="A3" s="17"/>
      <c r="B3" s="19" t="s">
        <v>79</v>
      </c>
      <c r="C3" s="21" t="s">
        <v>80</v>
      </c>
      <c r="D3" s="21" t="s">
        <v>2</v>
      </c>
      <c r="E3" s="21"/>
    </row>
    <row r="4" spans="1:5" x14ac:dyDescent="0.35">
      <c r="A4" s="18" t="s">
        <v>129</v>
      </c>
      <c r="B4" s="21">
        <v>26.9</v>
      </c>
      <c r="C4" s="21">
        <v>31.7</v>
      </c>
      <c r="D4" s="21">
        <v>27.4</v>
      </c>
      <c r="E4" s="21"/>
    </row>
    <row r="5" spans="1:5" x14ac:dyDescent="0.35">
      <c r="A5" s="18" t="s">
        <v>128</v>
      </c>
      <c r="B5" s="21">
        <v>25.8</v>
      </c>
      <c r="C5" s="21">
        <v>30.7</v>
      </c>
      <c r="D5" s="21">
        <v>26.4</v>
      </c>
      <c r="E5" s="21"/>
    </row>
    <row r="6" spans="1:5" x14ac:dyDescent="0.35">
      <c r="A6" s="18" t="s">
        <v>127</v>
      </c>
      <c r="B6" s="21">
        <v>24.7</v>
      </c>
      <c r="C6" s="21">
        <v>28.3</v>
      </c>
      <c r="D6" s="21">
        <v>25.1</v>
      </c>
      <c r="E6" s="21"/>
    </row>
    <row r="7" spans="1:5" x14ac:dyDescent="0.35">
      <c r="A7" s="18" t="s">
        <v>126</v>
      </c>
      <c r="B7" s="21">
        <v>22.3</v>
      </c>
      <c r="C7" s="21">
        <v>23</v>
      </c>
      <c r="D7" s="21">
        <v>22.4</v>
      </c>
      <c r="E7" s="21"/>
    </row>
    <row r="8" spans="1:5" x14ac:dyDescent="0.35">
      <c r="A8" s="18" t="s">
        <v>125</v>
      </c>
      <c r="B8" s="21">
        <v>22.3</v>
      </c>
      <c r="C8" s="21">
        <v>22.6</v>
      </c>
      <c r="D8" s="21">
        <v>22.4</v>
      </c>
      <c r="E8" s="21"/>
    </row>
    <row r="9" spans="1:5" x14ac:dyDescent="0.35">
      <c r="A9" s="18" t="s">
        <v>124</v>
      </c>
      <c r="B9" s="21">
        <v>21.7</v>
      </c>
      <c r="C9" s="21">
        <v>21.6</v>
      </c>
      <c r="D9" s="21">
        <v>21.7</v>
      </c>
      <c r="E9" s="21"/>
    </row>
    <row r="10" spans="1:5" x14ac:dyDescent="0.35">
      <c r="A10" s="18" t="s">
        <v>123</v>
      </c>
      <c r="B10" s="21">
        <v>21.3</v>
      </c>
      <c r="C10" s="21">
        <v>21.2</v>
      </c>
      <c r="D10" s="21">
        <v>21.3</v>
      </c>
      <c r="E10" s="21"/>
    </row>
    <row r="11" spans="1:5" x14ac:dyDescent="0.35">
      <c r="A11" s="18" t="s">
        <v>122</v>
      </c>
      <c r="B11" s="21">
        <v>20.8</v>
      </c>
      <c r="C11" s="21">
        <v>20.399999999999999</v>
      </c>
      <c r="D11" s="21">
        <v>20.8</v>
      </c>
      <c r="E11" s="21"/>
    </row>
    <row r="12" spans="1:5" x14ac:dyDescent="0.35">
      <c r="A12" s="18" t="s">
        <v>121</v>
      </c>
      <c r="B12" s="21">
        <v>20.399999999999999</v>
      </c>
      <c r="C12" s="21">
        <v>19.600000000000001</v>
      </c>
      <c r="D12" s="21">
        <v>20.3</v>
      </c>
      <c r="E12" s="21"/>
    </row>
    <row r="13" spans="1:5" x14ac:dyDescent="0.35">
      <c r="A13" s="18" t="s">
        <v>120</v>
      </c>
      <c r="B13" s="21">
        <v>20.2</v>
      </c>
      <c r="C13" s="21">
        <v>19.3</v>
      </c>
      <c r="D13" s="21">
        <v>20.100000000000001</v>
      </c>
      <c r="E13" s="21"/>
    </row>
    <row r="14" spans="1:5" x14ac:dyDescent="0.35">
      <c r="A14" s="18" t="s">
        <v>119</v>
      </c>
      <c r="B14" s="21">
        <v>19.7</v>
      </c>
      <c r="C14" s="21">
        <v>18.399999999999999</v>
      </c>
      <c r="D14" s="21">
        <v>19.600000000000001</v>
      </c>
      <c r="E14" s="21"/>
    </row>
    <row r="15" spans="1:5" x14ac:dyDescent="0.35">
      <c r="A15" s="18" t="s">
        <v>118</v>
      </c>
      <c r="B15" s="21">
        <v>19.3</v>
      </c>
      <c r="C15" s="21">
        <v>18.7</v>
      </c>
      <c r="D15" s="21">
        <v>19.2</v>
      </c>
      <c r="E15" s="21"/>
    </row>
    <row r="16" spans="1:5" x14ac:dyDescent="0.35">
      <c r="A16" s="18" t="s">
        <v>117</v>
      </c>
      <c r="B16" s="21">
        <v>19.100000000000001</v>
      </c>
      <c r="C16" s="21">
        <v>18.100000000000001</v>
      </c>
      <c r="D16" s="21">
        <v>19</v>
      </c>
      <c r="E16" s="21"/>
    </row>
    <row r="17" spans="1:5" x14ac:dyDescent="0.35">
      <c r="A17" s="18" t="s">
        <v>116</v>
      </c>
      <c r="B17" s="21">
        <v>18.7</v>
      </c>
      <c r="C17" s="21">
        <v>17.7</v>
      </c>
      <c r="D17" s="21">
        <v>18.600000000000001</v>
      </c>
      <c r="E17" s="21"/>
    </row>
    <row r="18" spans="1:5" x14ac:dyDescent="0.35">
      <c r="A18" s="18" t="s">
        <v>115</v>
      </c>
      <c r="B18" s="21">
        <v>18.8</v>
      </c>
      <c r="C18" s="21">
        <v>17.600000000000001</v>
      </c>
      <c r="D18" s="21">
        <v>18.7</v>
      </c>
      <c r="E18" s="21"/>
    </row>
    <row r="19" spans="1:5" x14ac:dyDescent="0.35">
      <c r="A19" s="18" t="s">
        <v>114</v>
      </c>
      <c r="B19" s="21">
        <v>18.600000000000001</v>
      </c>
      <c r="C19" s="21">
        <v>17.2</v>
      </c>
      <c r="D19" s="21">
        <v>18.399999999999999</v>
      </c>
      <c r="E19" s="21"/>
    </row>
    <row r="20" spans="1:5" x14ac:dyDescent="0.35">
      <c r="A20" s="18" t="s">
        <v>113</v>
      </c>
      <c r="B20" s="21">
        <v>18.399999999999999</v>
      </c>
      <c r="C20" s="21">
        <v>17</v>
      </c>
      <c r="D20" s="21">
        <v>18.2</v>
      </c>
      <c r="E20" s="21"/>
    </row>
    <row r="21" spans="1:5" x14ac:dyDescent="0.35">
      <c r="A21" s="18" t="s">
        <v>112</v>
      </c>
      <c r="B21" s="21">
        <v>18.100000000000001</v>
      </c>
      <c r="C21" s="21">
        <v>16.8</v>
      </c>
      <c r="D21" s="21">
        <v>17.899999999999999</v>
      </c>
      <c r="E21" s="21"/>
    </row>
    <row r="22" spans="1:5" x14ac:dyDescent="0.35">
      <c r="A22" s="18" t="s">
        <v>111</v>
      </c>
      <c r="B22" s="21">
        <v>17.899999999999999</v>
      </c>
      <c r="C22" s="21">
        <v>16.2</v>
      </c>
      <c r="D22" s="21">
        <v>17.600000000000001</v>
      </c>
      <c r="E22" s="21"/>
    </row>
    <row r="23" spans="1:5" x14ac:dyDescent="0.35">
      <c r="A23" s="18" t="s">
        <v>110</v>
      </c>
      <c r="B23" s="21">
        <v>17.7</v>
      </c>
      <c r="C23" s="21">
        <v>15.7</v>
      </c>
      <c r="D23" s="21">
        <v>17.399999999999999</v>
      </c>
      <c r="E23" s="21"/>
    </row>
    <row r="24" spans="1:5" x14ac:dyDescent="0.35">
      <c r="A24" s="18" t="s">
        <v>109</v>
      </c>
      <c r="B24" s="21">
        <v>17.600000000000001</v>
      </c>
      <c r="C24" s="21">
        <v>15.6</v>
      </c>
      <c r="D24" s="21">
        <v>17.3</v>
      </c>
      <c r="E24" s="21"/>
    </row>
    <row r="25" spans="1:5" x14ac:dyDescent="0.35">
      <c r="A25" s="18" t="s">
        <v>108</v>
      </c>
      <c r="B25" s="21">
        <v>17.3</v>
      </c>
      <c r="C25" s="21">
        <v>15.2</v>
      </c>
      <c r="D25" s="21">
        <v>17</v>
      </c>
      <c r="E25" s="21"/>
    </row>
    <row r="26" spans="1:5" x14ac:dyDescent="0.35">
      <c r="A26" s="18" t="s">
        <v>107</v>
      </c>
      <c r="B26" s="21">
        <v>17.2</v>
      </c>
      <c r="C26" s="21">
        <v>15.7</v>
      </c>
      <c r="D26" s="21">
        <v>17</v>
      </c>
      <c r="E26" s="21"/>
    </row>
    <row r="27" spans="1:5" x14ac:dyDescent="0.35">
      <c r="A27" s="18" t="s">
        <v>106</v>
      </c>
      <c r="B27" s="21">
        <v>17.2</v>
      </c>
      <c r="C27" s="21">
        <v>15.6</v>
      </c>
      <c r="D27" s="21">
        <v>17</v>
      </c>
      <c r="E27" s="21"/>
    </row>
    <row r="28" spans="1:5" x14ac:dyDescent="0.35">
      <c r="A28" s="18" t="s">
        <v>105</v>
      </c>
      <c r="B28" s="25">
        <v>17.3</v>
      </c>
      <c r="C28" s="25">
        <v>15.6</v>
      </c>
      <c r="D28" s="25">
        <v>17.100000000000001</v>
      </c>
      <c r="E28" s="21"/>
    </row>
    <row r="29" spans="1:5" x14ac:dyDescent="0.35">
      <c r="A29" s="18" t="s">
        <v>104</v>
      </c>
      <c r="B29" s="25">
        <v>17.399999999999999</v>
      </c>
      <c r="C29" s="25">
        <v>16.100000000000001</v>
      </c>
      <c r="D29" s="25">
        <v>17.2</v>
      </c>
      <c r="E29" s="21"/>
    </row>
    <row r="30" spans="1:5" x14ac:dyDescent="0.35">
      <c r="A30" s="18" t="s">
        <v>103</v>
      </c>
      <c r="B30" s="25">
        <v>17.399999999999999</v>
      </c>
      <c r="C30" s="25">
        <v>16.7</v>
      </c>
      <c r="D30" s="25">
        <v>17.3</v>
      </c>
      <c r="E30" s="21"/>
    </row>
    <row r="31" spans="1:5" x14ac:dyDescent="0.35">
      <c r="A31" s="18" t="s">
        <v>102</v>
      </c>
      <c r="B31" s="25">
        <v>17.3</v>
      </c>
      <c r="C31" s="25">
        <v>16.2</v>
      </c>
      <c r="D31" s="25">
        <v>17.100000000000001</v>
      </c>
      <c r="E31" s="21"/>
    </row>
    <row r="32" spans="1:5" x14ac:dyDescent="0.35">
      <c r="A32" s="18" t="s">
        <v>101</v>
      </c>
      <c r="B32" s="25">
        <v>17.3</v>
      </c>
      <c r="C32" s="25">
        <v>15.7</v>
      </c>
      <c r="D32" s="25">
        <v>17.100000000000001</v>
      </c>
      <c r="E32" s="21"/>
    </row>
    <row r="33" spans="1:5" x14ac:dyDescent="0.35">
      <c r="A33" s="18" t="s">
        <v>100</v>
      </c>
      <c r="B33" s="21">
        <v>17.100000000000001</v>
      </c>
      <c r="C33" s="21">
        <v>15.5</v>
      </c>
      <c r="D33" s="21">
        <v>16.899999999999999</v>
      </c>
      <c r="E33" s="21"/>
    </row>
    <row r="34" spans="1:5" x14ac:dyDescent="0.35">
      <c r="A34" s="18" t="s">
        <v>99</v>
      </c>
      <c r="B34" s="21">
        <v>16.8</v>
      </c>
      <c r="C34" s="21">
        <v>15.2</v>
      </c>
      <c r="D34" s="21">
        <v>16.600000000000001</v>
      </c>
      <c r="E34" s="21"/>
    </row>
    <row r="35" spans="1:5" x14ac:dyDescent="0.35">
      <c r="A35" s="18" t="s">
        <v>98</v>
      </c>
      <c r="B35" s="21">
        <v>16.399999999999999</v>
      </c>
      <c r="C35" s="21">
        <v>15</v>
      </c>
      <c r="D35" s="21">
        <v>16.3</v>
      </c>
      <c r="E35" s="21"/>
    </row>
    <row r="36" spans="1:5" x14ac:dyDescent="0.35">
      <c r="A36" s="18" t="s">
        <v>97</v>
      </c>
      <c r="B36" s="21">
        <v>16.100000000000001</v>
      </c>
      <c r="C36" s="21">
        <v>14.7</v>
      </c>
      <c r="D36" s="21">
        <v>15.9</v>
      </c>
      <c r="E36" s="21"/>
    </row>
    <row r="37" spans="1:5" x14ac:dyDescent="0.35">
      <c r="A37" s="18" t="s">
        <v>96</v>
      </c>
      <c r="B37" s="20">
        <v>16</v>
      </c>
      <c r="C37" s="21">
        <v>14.5</v>
      </c>
      <c r="D37" s="21">
        <v>15.9</v>
      </c>
      <c r="E37" s="21"/>
    </row>
    <row r="38" spans="1:5" x14ac:dyDescent="0.35">
      <c r="A38" s="18" t="s">
        <v>95</v>
      </c>
      <c r="B38" s="21">
        <v>15.9</v>
      </c>
      <c r="C38" s="21">
        <v>14.3</v>
      </c>
      <c r="D38" s="21">
        <v>15.7</v>
      </c>
      <c r="E38" s="21"/>
    </row>
    <row r="39" spans="1:5" x14ac:dyDescent="0.35">
      <c r="A39" s="18" t="s">
        <v>94</v>
      </c>
      <c r="B39" s="21">
        <v>15.9</v>
      </c>
      <c r="C39" s="21">
        <v>14.1</v>
      </c>
      <c r="D39" s="21">
        <v>15.7</v>
      </c>
      <c r="E39" s="21"/>
    </row>
    <row r="40" spans="1:5" x14ac:dyDescent="0.35">
      <c r="A40" s="18" t="s">
        <v>93</v>
      </c>
      <c r="B40" s="21">
        <v>15.9</v>
      </c>
      <c r="C40" s="21">
        <v>13.8</v>
      </c>
      <c r="D40" s="21">
        <v>15.7</v>
      </c>
      <c r="E40" s="21"/>
    </row>
    <row r="41" spans="1:5" x14ac:dyDescent="0.35">
      <c r="A41" s="18" t="s">
        <v>92</v>
      </c>
      <c r="B41" s="21">
        <v>15.8</v>
      </c>
      <c r="C41" s="21">
        <v>13.7</v>
      </c>
      <c r="D41" s="21">
        <v>15.5</v>
      </c>
      <c r="E41" s="21"/>
    </row>
    <row r="42" spans="1:5" x14ac:dyDescent="0.35">
      <c r="A42" s="18" t="s">
        <v>91</v>
      </c>
      <c r="B42" s="21">
        <v>15.6</v>
      </c>
      <c r="C42" s="21">
        <v>13.5</v>
      </c>
      <c r="D42" s="21">
        <v>15.4</v>
      </c>
      <c r="E42" s="21"/>
    </row>
    <row r="43" spans="1:5" x14ac:dyDescent="0.35">
      <c r="A43" s="18" t="s">
        <v>90</v>
      </c>
      <c r="B43" s="21">
        <v>15.6</v>
      </c>
      <c r="C43" s="21">
        <v>13.2</v>
      </c>
      <c r="D43" s="21">
        <v>15.3</v>
      </c>
      <c r="E43" s="21"/>
    </row>
    <row r="44" spans="1:5" x14ac:dyDescent="0.35">
      <c r="A44" s="18" t="s">
        <v>89</v>
      </c>
      <c r="B44" s="21">
        <v>15.4</v>
      </c>
      <c r="C44" s="21">
        <v>13</v>
      </c>
      <c r="D44" s="21">
        <v>15.2</v>
      </c>
      <c r="E44" s="21"/>
    </row>
    <row r="45" spans="1:5" x14ac:dyDescent="0.35">
      <c r="A45" s="18" t="s">
        <v>88</v>
      </c>
      <c r="B45" s="21">
        <v>15.3</v>
      </c>
      <c r="C45" s="21">
        <v>12.8</v>
      </c>
      <c r="D45" s="21">
        <v>15</v>
      </c>
      <c r="E45" s="21"/>
    </row>
    <row r="46" spans="1:5" x14ac:dyDescent="0.35">
      <c r="A46" s="18" t="s">
        <v>87</v>
      </c>
      <c r="B46" s="21">
        <v>15.4</v>
      </c>
      <c r="C46" s="21">
        <v>12.5</v>
      </c>
      <c r="D46" s="21">
        <v>15</v>
      </c>
      <c r="E46" s="21"/>
    </row>
    <row r="47" spans="1:5" x14ac:dyDescent="0.35">
      <c r="A47" s="18" t="s">
        <v>86</v>
      </c>
      <c r="B47" s="20">
        <v>16</v>
      </c>
      <c r="C47" s="21">
        <v>12.5</v>
      </c>
      <c r="D47" s="21">
        <v>15.5</v>
      </c>
      <c r="E47" s="21"/>
    </row>
    <row r="48" spans="1:5" x14ac:dyDescent="0.35">
      <c r="A48" s="18" t="s">
        <v>85</v>
      </c>
      <c r="B48" s="20">
        <v>16</v>
      </c>
      <c r="C48" s="21">
        <v>12.5</v>
      </c>
      <c r="D48" s="21">
        <v>15.5</v>
      </c>
      <c r="E48" s="21"/>
    </row>
    <row r="49" spans="1:5" x14ac:dyDescent="0.35">
      <c r="A49" s="18" t="s">
        <v>84</v>
      </c>
      <c r="B49" s="20">
        <v>16</v>
      </c>
      <c r="C49" s="21">
        <v>12.4</v>
      </c>
      <c r="D49" s="21"/>
      <c r="E49" s="21"/>
    </row>
    <row r="50" spans="1:5" x14ac:dyDescent="0.35">
      <c r="A50" s="18" t="s">
        <v>83</v>
      </c>
      <c r="B50" s="21">
        <v>16.100000000000001</v>
      </c>
      <c r="C50" s="21">
        <v>12.2</v>
      </c>
      <c r="D50" s="21"/>
      <c r="E50" s="21"/>
    </row>
    <row r="51" spans="1:5" x14ac:dyDescent="0.35">
      <c r="A51" s="18" t="s">
        <v>82</v>
      </c>
      <c r="B51" s="21">
        <v>16.100000000000001</v>
      </c>
      <c r="C51" s="21">
        <v>12.1</v>
      </c>
      <c r="D51" s="21"/>
      <c r="E51" s="21"/>
    </row>
    <row r="52" spans="1:5" x14ac:dyDescent="0.35">
      <c r="A52" s="18" t="s">
        <v>81</v>
      </c>
      <c r="B52" s="20">
        <v>16</v>
      </c>
      <c r="C52" s="21">
        <v>11.9</v>
      </c>
      <c r="D52" s="21"/>
      <c r="E52" s="21"/>
    </row>
    <row r="53" spans="1:5" x14ac:dyDescent="0.35">
      <c r="C53" s="21"/>
      <c r="D53" s="21"/>
      <c r="E53" s="21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defaultColWidth="9.1796875" defaultRowHeight="14.5" x14ac:dyDescent="0.35"/>
  <cols>
    <col min="2" max="2" width="100.7265625" customWidth="1"/>
    <col min="3" max="3" width="6.453125" customWidth="1"/>
    <col min="4" max="4" width="6.81640625" customWidth="1"/>
  </cols>
  <sheetData>
    <row r="3" spans="2:4" x14ac:dyDescent="0.35">
      <c r="B3" s="37" t="s">
        <v>156</v>
      </c>
    </row>
    <row r="4" spans="2:4" ht="29" x14ac:dyDescent="0.35">
      <c r="B4" s="38" t="s">
        <v>157</v>
      </c>
    </row>
    <row r="5" spans="2:4" x14ac:dyDescent="0.35">
      <c r="C5" s="39" t="s">
        <v>79</v>
      </c>
      <c r="D5" s="39" t="s">
        <v>80</v>
      </c>
    </row>
    <row r="6" spans="2:4" x14ac:dyDescent="0.35">
      <c r="B6" s="40" t="s">
        <v>129</v>
      </c>
      <c r="C6" s="36">
        <v>1141</v>
      </c>
      <c r="D6" s="36">
        <v>145</v>
      </c>
    </row>
    <row r="7" spans="2:4" x14ac:dyDescent="0.35">
      <c r="B7" s="40" t="s">
        <v>128</v>
      </c>
      <c r="C7" s="36">
        <v>1408</v>
      </c>
      <c r="D7" s="36">
        <v>192</v>
      </c>
    </row>
    <row r="8" spans="2:4" x14ac:dyDescent="0.35">
      <c r="B8" s="40" t="s">
        <v>127</v>
      </c>
      <c r="C8" s="36">
        <v>1710</v>
      </c>
      <c r="D8" s="36">
        <v>223</v>
      </c>
    </row>
    <row r="9" spans="2:4" x14ac:dyDescent="0.35">
      <c r="B9" s="40" t="s">
        <v>126</v>
      </c>
      <c r="C9" s="36">
        <v>2059</v>
      </c>
      <c r="D9" s="36">
        <v>233</v>
      </c>
    </row>
    <row r="10" spans="2:4" x14ac:dyDescent="0.35">
      <c r="B10" s="40" t="s">
        <v>125</v>
      </c>
      <c r="C10" s="36">
        <v>2063</v>
      </c>
      <c r="D10" s="36">
        <v>230</v>
      </c>
    </row>
    <row r="11" spans="2:4" x14ac:dyDescent="0.35">
      <c r="B11" s="40" t="s">
        <v>124</v>
      </c>
      <c r="C11" s="36">
        <v>2106</v>
      </c>
      <c r="D11" s="36">
        <v>231</v>
      </c>
    </row>
    <row r="12" spans="2:4" x14ac:dyDescent="0.35">
      <c r="B12" s="40" t="s">
        <v>123</v>
      </c>
      <c r="C12" s="36">
        <v>2136</v>
      </c>
      <c r="D12" s="36">
        <v>236</v>
      </c>
    </row>
    <row r="13" spans="2:4" x14ac:dyDescent="0.35">
      <c r="B13" s="40" t="s">
        <v>122</v>
      </c>
      <c r="C13" s="36">
        <v>2165</v>
      </c>
      <c r="D13" s="36">
        <v>245</v>
      </c>
    </row>
    <row r="14" spans="2:4" x14ac:dyDescent="0.35">
      <c r="B14" s="40" t="s">
        <v>121</v>
      </c>
      <c r="C14" s="36">
        <v>2198</v>
      </c>
      <c r="D14" s="36">
        <v>255</v>
      </c>
    </row>
    <row r="15" spans="2:4" x14ac:dyDescent="0.35">
      <c r="B15" s="40" t="s">
        <v>120</v>
      </c>
      <c r="C15" s="36">
        <v>2189</v>
      </c>
      <c r="D15" s="36">
        <v>268</v>
      </c>
    </row>
    <row r="16" spans="2:4" x14ac:dyDescent="0.35">
      <c r="B16" s="40" t="s">
        <v>119</v>
      </c>
      <c r="C16" s="36">
        <v>2209</v>
      </c>
      <c r="D16" s="36">
        <v>279</v>
      </c>
    </row>
    <row r="17" spans="2:4" x14ac:dyDescent="0.35">
      <c r="B17" s="40" t="s">
        <v>118</v>
      </c>
      <c r="C17" s="36">
        <v>2207</v>
      </c>
      <c r="D17" s="36">
        <v>272</v>
      </c>
    </row>
    <row r="18" spans="2:4" x14ac:dyDescent="0.35">
      <c r="B18" s="40" t="s">
        <v>117</v>
      </c>
      <c r="C18" s="36">
        <v>2185</v>
      </c>
      <c r="D18" s="36">
        <v>276</v>
      </c>
    </row>
    <row r="19" spans="2:4" x14ac:dyDescent="0.35">
      <c r="B19" s="40" t="s">
        <v>116</v>
      </c>
      <c r="C19" s="36">
        <v>2184</v>
      </c>
      <c r="D19" s="36">
        <v>301</v>
      </c>
    </row>
    <row r="20" spans="2:4" x14ac:dyDescent="0.35">
      <c r="B20" s="40" t="s">
        <v>115</v>
      </c>
      <c r="C20" s="36">
        <v>2127</v>
      </c>
      <c r="D20" s="36">
        <v>313</v>
      </c>
    </row>
    <row r="21" spans="2:4" x14ac:dyDescent="0.35">
      <c r="B21" s="40" t="s">
        <v>114</v>
      </c>
      <c r="C21" s="36">
        <v>2133</v>
      </c>
      <c r="D21" s="36">
        <v>325</v>
      </c>
    </row>
    <row r="22" spans="2:4" x14ac:dyDescent="0.35">
      <c r="B22" s="40" t="s">
        <v>113</v>
      </c>
      <c r="C22" s="36">
        <v>2139</v>
      </c>
      <c r="D22" s="36">
        <v>337</v>
      </c>
    </row>
    <row r="23" spans="2:4" x14ac:dyDescent="0.35">
      <c r="B23" s="40" t="s">
        <v>112</v>
      </c>
      <c r="C23" s="36">
        <v>2168</v>
      </c>
      <c r="D23" s="36">
        <v>340</v>
      </c>
    </row>
    <row r="24" spans="2:4" x14ac:dyDescent="0.35">
      <c r="B24" s="40" t="s">
        <v>111</v>
      </c>
      <c r="C24" s="36">
        <v>2206</v>
      </c>
      <c r="D24" s="36">
        <v>343</v>
      </c>
    </row>
    <row r="25" spans="2:4" x14ac:dyDescent="0.35">
      <c r="B25" s="40" t="s">
        <v>110</v>
      </c>
      <c r="C25" s="36">
        <v>2244</v>
      </c>
      <c r="D25" s="36">
        <v>348</v>
      </c>
    </row>
    <row r="26" spans="2:4" x14ac:dyDescent="0.35">
      <c r="B26" s="40" t="s">
        <v>109</v>
      </c>
      <c r="C26" s="36">
        <v>2279</v>
      </c>
      <c r="D26" s="36">
        <v>352</v>
      </c>
    </row>
    <row r="27" spans="2:4" x14ac:dyDescent="0.35">
      <c r="B27" s="40" t="s">
        <v>108</v>
      </c>
      <c r="C27" s="36">
        <v>2323</v>
      </c>
      <c r="D27" s="36">
        <v>345</v>
      </c>
    </row>
    <row r="28" spans="2:4" x14ac:dyDescent="0.35">
      <c r="B28" s="40" t="s">
        <v>107</v>
      </c>
      <c r="C28" s="36">
        <v>2357</v>
      </c>
      <c r="D28" s="36">
        <v>356</v>
      </c>
    </row>
    <row r="29" spans="2:4" x14ac:dyDescent="0.35">
      <c r="B29" s="40" t="s">
        <v>106</v>
      </c>
      <c r="C29" s="36">
        <v>2398</v>
      </c>
      <c r="D29" s="36">
        <v>361</v>
      </c>
    </row>
    <row r="30" spans="2:4" x14ac:dyDescent="0.35">
      <c r="B30" s="40" t="s">
        <v>105</v>
      </c>
      <c r="C30" s="36">
        <v>2432</v>
      </c>
      <c r="D30" s="36">
        <v>365</v>
      </c>
    </row>
    <row r="31" spans="2:4" x14ac:dyDescent="0.35">
      <c r="B31" s="40" t="s">
        <v>104</v>
      </c>
      <c r="C31" s="36">
        <v>2459</v>
      </c>
      <c r="D31" s="36">
        <v>364</v>
      </c>
    </row>
    <row r="32" spans="2:4" x14ac:dyDescent="0.35">
      <c r="B32" s="40" t="s">
        <v>103</v>
      </c>
      <c r="C32" s="36">
        <v>2504</v>
      </c>
      <c r="D32" s="36">
        <v>364</v>
      </c>
    </row>
    <row r="33" spans="2:4" x14ac:dyDescent="0.35">
      <c r="B33" s="40" t="s">
        <v>102</v>
      </c>
      <c r="C33" s="36">
        <v>2552</v>
      </c>
      <c r="D33" s="36">
        <v>370</v>
      </c>
    </row>
    <row r="34" spans="2:4" x14ac:dyDescent="0.35">
      <c r="B34" s="40" t="s">
        <v>101</v>
      </c>
      <c r="C34" s="36">
        <v>2598</v>
      </c>
      <c r="D34" s="36">
        <v>376</v>
      </c>
    </row>
    <row r="35" spans="2:4" x14ac:dyDescent="0.35">
      <c r="B35" s="40" t="s">
        <v>100</v>
      </c>
      <c r="C35" s="36">
        <v>2667</v>
      </c>
      <c r="D35" s="36">
        <v>384</v>
      </c>
    </row>
    <row r="36" spans="2:4" x14ac:dyDescent="0.35">
      <c r="B36" s="40" t="s">
        <v>99</v>
      </c>
      <c r="C36" s="36">
        <v>2746</v>
      </c>
      <c r="D36" s="36">
        <v>391</v>
      </c>
    </row>
    <row r="37" spans="2:4" x14ac:dyDescent="0.35">
      <c r="B37" s="40" t="s">
        <v>98</v>
      </c>
      <c r="C37" s="36">
        <v>2830</v>
      </c>
      <c r="D37" s="36">
        <v>400</v>
      </c>
    </row>
    <row r="38" spans="2:4" x14ac:dyDescent="0.35">
      <c r="B38" s="40" t="s">
        <v>97</v>
      </c>
      <c r="C38" s="36">
        <v>2911</v>
      </c>
      <c r="D38" s="36">
        <v>408</v>
      </c>
    </row>
    <row r="39" spans="2:4" x14ac:dyDescent="0.35">
      <c r="B39" s="40" t="s">
        <v>96</v>
      </c>
      <c r="C39" s="36">
        <v>2941</v>
      </c>
      <c r="D39" s="36">
        <v>424</v>
      </c>
    </row>
    <row r="40" spans="2:4" x14ac:dyDescent="0.35">
      <c r="B40" s="40" t="s">
        <v>95</v>
      </c>
      <c r="C40" s="36">
        <v>3000</v>
      </c>
      <c r="D40" s="36">
        <v>441</v>
      </c>
    </row>
    <row r="41" spans="2:4" x14ac:dyDescent="0.35">
      <c r="B41" s="40" t="s">
        <v>94</v>
      </c>
      <c r="C41" s="36">
        <v>3034</v>
      </c>
      <c r="D41" s="36">
        <v>442</v>
      </c>
    </row>
    <row r="42" spans="2:4" x14ac:dyDescent="0.35">
      <c r="B42" s="40" t="s">
        <v>93</v>
      </c>
      <c r="C42" s="36">
        <v>3049</v>
      </c>
      <c r="D42" s="36">
        <v>441</v>
      </c>
    </row>
    <row r="43" spans="2:4" x14ac:dyDescent="0.35">
      <c r="B43" s="40" t="s">
        <v>92</v>
      </c>
      <c r="C43" s="36">
        <v>3091</v>
      </c>
      <c r="D43" s="36">
        <v>445</v>
      </c>
    </row>
    <row r="44" spans="2:4" x14ac:dyDescent="0.35">
      <c r="B44" s="40" t="s">
        <v>91</v>
      </c>
      <c r="C44" s="36">
        <v>3143</v>
      </c>
      <c r="D44" s="36">
        <v>450</v>
      </c>
    </row>
    <row r="45" spans="2:4" x14ac:dyDescent="0.35">
      <c r="B45" s="40" t="s">
        <v>90</v>
      </c>
      <c r="C45" s="36">
        <v>3166</v>
      </c>
      <c r="D45" s="36">
        <v>456</v>
      </c>
    </row>
    <row r="46" spans="2:4" x14ac:dyDescent="0.35">
      <c r="B46" s="40" t="s">
        <v>89</v>
      </c>
      <c r="C46" s="36">
        <v>3200</v>
      </c>
      <c r="D46" s="36">
        <v>456</v>
      </c>
    </row>
    <row r="47" spans="2:4" x14ac:dyDescent="0.35">
      <c r="B47" s="40" t="s">
        <v>88</v>
      </c>
      <c r="C47" s="36">
        <v>3222</v>
      </c>
      <c r="D47" s="36">
        <v>448</v>
      </c>
    </row>
    <row r="48" spans="2:4" x14ac:dyDescent="0.35">
      <c r="B48" s="40" t="s">
        <v>87</v>
      </c>
      <c r="C48" s="36">
        <v>3210</v>
      </c>
      <c r="D48" s="36">
        <v>437</v>
      </c>
    </row>
    <row r="49" spans="2:4" x14ac:dyDescent="0.35">
      <c r="B49" s="40" t="s">
        <v>86</v>
      </c>
      <c r="C49" s="36">
        <v>3099</v>
      </c>
      <c r="D49" s="36">
        <v>413</v>
      </c>
    </row>
    <row r="50" spans="2:4" x14ac:dyDescent="0.35">
      <c r="B50" s="40" t="s">
        <v>85</v>
      </c>
      <c r="C50" s="36">
        <v>3103</v>
      </c>
      <c r="D50" s="36">
        <v>405</v>
      </c>
    </row>
    <row r="51" spans="2:4" x14ac:dyDescent="0.35">
      <c r="B51" s="40" t="s">
        <v>84</v>
      </c>
      <c r="C51" s="36">
        <v>3109</v>
      </c>
      <c r="D51" s="36">
        <v>408</v>
      </c>
    </row>
    <row r="52" spans="2:4" x14ac:dyDescent="0.35">
      <c r="B52" s="40" t="s">
        <v>83</v>
      </c>
      <c r="C52" s="36">
        <v>3114</v>
      </c>
      <c r="D52" s="36">
        <v>441</v>
      </c>
    </row>
    <row r="53" spans="2:4" x14ac:dyDescent="0.35">
      <c r="B53" s="40" t="s">
        <v>82</v>
      </c>
      <c r="C53" s="36">
        <v>3132</v>
      </c>
      <c r="D53" s="36">
        <v>461</v>
      </c>
    </row>
    <row r="54" spans="2:4" x14ac:dyDescent="0.35">
      <c r="B54" s="40" t="s">
        <v>81</v>
      </c>
      <c r="C54" s="36">
        <v>3151</v>
      </c>
      <c r="D54" s="36">
        <v>482</v>
      </c>
    </row>
    <row r="55" spans="2:4" x14ac:dyDescent="0.35">
      <c r="B55" s="40" t="s">
        <v>136</v>
      </c>
      <c r="C55" s="36">
        <v>3169</v>
      </c>
      <c r="D55" s="36">
        <v>483</v>
      </c>
    </row>
    <row r="56" spans="2:4" x14ac:dyDescent="0.35">
      <c r="B56" s="40" t="s">
        <v>137</v>
      </c>
      <c r="C56" s="36">
        <v>3170</v>
      </c>
      <c r="D56" s="36">
        <v>482</v>
      </c>
    </row>
    <row r="57" spans="2:4" x14ac:dyDescent="0.35">
      <c r="B57" s="40" t="s">
        <v>138</v>
      </c>
      <c r="C57" s="36">
        <v>3170</v>
      </c>
      <c r="D57" s="36">
        <v>482</v>
      </c>
    </row>
    <row r="58" spans="2:4" x14ac:dyDescent="0.35">
      <c r="B58" s="40" t="s">
        <v>158</v>
      </c>
      <c r="C58" s="36">
        <v>3176</v>
      </c>
      <c r="D58" s="36">
        <v>485</v>
      </c>
    </row>
    <row r="59" spans="2:4" x14ac:dyDescent="0.35">
      <c r="B59" s="40" t="s">
        <v>159</v>
      </c>
      <c r="C59" s="36">
        <v>3184</v>
      </c>
      <c r="D59" s="36">
        <v>486</v>
      </c>
    </row>
    <row r="60" spans="2:4" x14ac:dyDescent="0.35">
      <c r="B60" s="40" t="s">
        <v>160</v>
      </c>
      <c r="C60" s="36">
        <v>3197</v>
      </c>
      <c r="D60" s="36">
        <v>488</v>
      </c>
    </row>
    <row r="61" spans="2:4" x14ac:dyDescent="0.35">
      <c r="B61" s="40" t="s">
        <v>161</v>
      </c>
      <c r="C61" s="36">
        <v>3217</v>
      </c>
      <c r="D61" s="36">
        <v>491</v>
      </c>
    </row>
    <row r="62" spans="2:4" x14ac:dyDescent="0.35">
      <c r="B62" s="40" t="s">
        <v>162</v>
      </c>
      <c r="C62" s="36">
        <v>3237</v>
      </c>
      <c r="D62" s="36">
        <v>494</v>
      </c>
    </row>
    <row r="63" spans="2:4" x14ac:dyDescent="0.35">
      <c r="B63" s="40" t="s">
        <v>163</v>
      </c>
      <c r="C63" s="36">
        <v>3260</v>
      </c>
      <c r="D63" s="36">
        <v>498</v>
      </c>
    </row>
    <row r="64" spans="2:4" x14ac:dyDescent="0.35">
      <c r="B64" s="40" t="s">
        <v>164</v>
      </c>
      <c r="C64" s="36">
        <v>3284</v>
      </c>
      <c r="D64" s="36">
        <v>502</v>
      </c>
    </row>
    <row r="65" spans="2:4" x14ac:dyDescent="0.35">
      <c r="B65" s="40" t="s">
        <v>165</v>
      </c>
      <c r="C65" s="36">
        <v>3307</v>
      </c>
      <c r="D65" s="36">
        <v>506</v>
      </c>
    </row>
    <row r="66" spans="2:4" x14ac:dyDescent="0.35">
      <c r="B66" s="40" t="s">
        <v>166</v>
      </c>
      <c r="C66" s="36">
        <v>3332</v>
      </c>
      <c r="D66" s="36">
        <v>510</v>
      </c>
    </row>
    <row r="67" spans="2:4" x14ac:dyDescent="0.35">
      <c r="B67" s="40" t="s">
        <v>167</v>
      </c>
      <c r="C67" s="36">
        <v>3364</v>
      </c>
      <c r="D67" s="36">
        <v>516</v>
      </c>
    </row>
    <row r="68" spans="2:4" x14ac:dyDescent="0.35">
      <c r="B68" s="40" t="s">
        <v>168</v>
      </c>
      <c r="C68" s="36">
        <v>3390</v>
      </c>
      <c r="D68" s="36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90" zoomScaleNormal="90" workbookViewId="0">
      <selection activeCell="M8" sqref="M8"/>
    </sheetView>
  </sheetViews>
  <sheetFormatPr defaultColWidth="8.81640625" defaultRowHeight="14.5" x14ac:dyDescent="0.35"/>
  <cols>
    <col min="1" max="1" width="23.1796875" bestFit="1" customWidth="1"/>
    <col min="2" max="2" width="13.81640625" bestFit="1" customWidth="1"/>
    <col min="3" max="4" width="10.36328125" bestFit="1" customWidth="1"/>
    <col min="5" max="5" width="8.6328125"/>
    <col min="6" max="6" width="13.6328125" bestFit="1" customWidth="1"/>
    <col min="9" max="9" width="13.6328125" bestFit="1" customWidth="1"/>
    <col min="12" max="12" width="45.6328125" customWidth="1"/>
    <col min="13" max="18" width="10.36328125" bestFit="1" customWidth="1"/>
    <col min="29" max="29" width="9.36328125" bestFit="1" customWidth="1"/>
    <col min="30" max="34" width="8.81640625" bestFit="1" customWidth="1"/>
  </cols>
  <sheetData>
    <row r="1" spans="1:14" x14ac:dyDescent="0.35">
      <c r="A1" t="s">
        <v>24</v>
      </c>
      <c r="B1" s="49" t="s">
        <v>2</v>
      </c>
      <c r="C1" s="49"/>
      <c r="D1" s="49"/>
      <c r="E1" s="7"/>
      <c r="F1" s="49" t="s">
        <v>58</v>
      </c>
      <c r="G1" s="49"/>
      <c r="H1" s="49"/>
      <c r="I1" s="49" t="s">
        <v>59</v>
      </c>
      <c r="J1" s="49"/>
      <c r="K1" s="49"/>
    </row>
    <row r="2" spans="1:14" x14ac:dyDescent="0.35">
      <c r="B2" t="s">
        <v>53</v>
      </c>
      <c r="C2" t="s">
        <v>33</v>
      </c>
      <c r="D2" t="s">
        <v>34</v>
      </c>
      <c r="F2" t="s">
        <v>53</v>
      </c>
      <c r="G2" t="s">
        <v>33</v>
      </c>
      <c r="H2" t="s">
        <v>34</v>
      </c>
      <c r="I2" t="s">
        <v>53</v>
      </c>
      <c r="J2" t="s">
        <v>33</v>
      </c>
      <c r="K2" t="s">
        <v>34</v>
      </c>
    </row>
    <row r="3" spans="1:14" x14ac:dyDescent="0.35">
      <c r="A3" t="s">
        <v>54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 x14ac:dyDescent="0.35">
      <c r="A4" t="s">
        <v>55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8"/>
    </row>
    <row r="5" spans="1:14" x14ac:dyDescent="0.35">
      <c r="A5" t="s">
        <v>57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 x14ac:dyDescent="0.35">
      <c r="A6" t="s">
        <v>56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 x14ac:dyDescent="0.35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 x14ac:dyDescent="0.35">
      <c r="A9" t="s">
        <v>171</v>
      </c>
      <c r="B9" s="49" t="s">
        <v>2</v>
      </c>
      <c r="C9" s="49"/>
      <c r="D9" s="49"/>
      <c r="E9" s="7"/>
      <c r="F9" s="49" t="s">
        <v>58</v>
      </c>
      <c r="G9" s="49"/>
      <c r="H9" s="49"/>
      <c r="I9" s="49" t="s">
        <v>59</v>
      </c>
      <c r="J9" s="49"/>
      <c r="K9" s="49"/>
    </row>
    <row r="10" spans="1:14" x14ac:dyDescent="0.35">
      <c r="B10" t="s">
        <v>53</v>
      </c>
      <c r="C10" t="s">
        <v>33</v>
      </c>
      <c r="D10" t="s">
        <v>34</v>
      </c>
      <c r="F10" t="s">
        <v>53</v>
      </c>
      <c r="G10" t="s">
        <v>33</v>
      </c>
      <c r="H10" t="s">
        <v>34</v>
      </c>
      <c r="I10" t="s">
        <v>53</v>
      </c>
      <c r="J10" t="s">
        <v>33</v>
      </c>
      <c r="K10" t="s">
        <v>34</v>
      </c>
    </row>
    <row r="11" spans="1:14" x14ac:dyDescent="0.35">
      <c r="A11" t="s">
        <v>172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 x14ac:dyDescent="0.35">
      <c r="A12" t="s">
        <v>173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8"/>
    </row>
    <row r="13" spans="1:14" x14ac:dyDescent="0.35">
      <c r="A13" t="s">
        <v>174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 x14ac:dyDescent="0.35">
      <c r="A14" t="s">
        <v>56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 x14ac:dyDescent="0.35">
      <c r="C15" s="1"/>
      <c r="D15" s="1"/>
      <c r="F15" s="1"/>
      <c r="G15" s="1"/>
      <c r="I15" s="1"/>
      <c r="J15" s="1"/>
    </row>
    <row r="17" spans="1:34" x14ac:dyDescent="0.35">
      <c r="A17" t="s">
        <v>39</v>
      </c>
      <c r="B17" t="s">
        <v>5</v>
      </c>
      <c r="C17" t="s">
        <v>0</v>
      </c>
      <c r="D17" t="s">
        <v>60</v>
      </c>
      <c r="F17" t="s">
        <v>41</v>
      </c>
      <c r="G17" t="s">
        <v>5</v>
      </c>
      <c r="H17" t="s">
        <v>0</v>
      </c>
      <c r="I17" t="s">
        <v>60</v>
      </c>
      <c r="L17" s="12" t="s">
        <v>39</v>
      </c>
      <c r="M17" s="11" t="s">
        <v>4</v>
      </c>
      <c r="N17" s="11" t="s">
        <v>5</v>
      </c>
      <c r="O17" s="11" t="s">
        <v>6</v>
      </c>
      <c r="P17" s="11" t="s">
        <v>0</v>
      </c>
      <c r="Q17" s="11" t="s">
        <v>7</v>
      </c>
      <c r="R17" s="11" t="s">
        <v>60</v>
      </c>
      <c r="T17" s="12" t="s">
        <v>41</v>
      </c>
      <c r="U17" s="11" t="s">
        <v>4</v>
      </c>
      <c r="V17" s="11" t="s">
        <v>5</v>
      </c>
      <c r="W17" s="11" t="s">
        <v>6</v>
      </c>
      <c r="X17" s="11" t="s">
        <v>0</v>
      </c>
      <c r="Y17" s="11" t="s">
        <v>7</v>
      </c>
      <c r="Z17" s="11" t="s">
        <v>60</v>
      </c>
      <c r="AB17" s="3" t="s">
        <v>71</v>
      </c>
      <c r="AC17" s="4" t="s">
        <v>4</v>
      </c>
      <c r="AD17" s="4" t="s">
        <v>5</v>
      </c>
      <c r="AE17" s="4" t="s">
        <v>6</v>
      </c>
      <c r="AF17" s="4" t="s">
        <v>0</v>
      </c>
      <c r="AG17" s="4" t="s">
        <v>7</v>
      </c>
      <c r="AH17" s="4" t="s">
        <v>60</v>
      </c>
    </row>
    <row r="18" spans="1:34" x14ac:dyDescent="0.35">
      <c r="A18" t="s">
        <v>24</v>
      </c>
      <c r="B18" s="9">
        <f>N18/(N$40-N$20)</f>
        <v>2.9472957698578616E-2</v>
      </c>
      <c r="C18" s="9">
        <f>P18/(P$40-P$20)</f>
        <v>1.3200876428863487E-2</v>
      </c>
      <c r="D18" s="9">
        <f>R18/(R$40-R$20)</f>
        <v>2.1449533009588174E-2</v>
      </c>
      <c r="E18" s="9"/>
      <c r="F18" t="s">
        <v>24</v>
      </c>
      <c r="G18" s="9">
        <f>V18/(V$40-V$20)</f>
        <v>4.5938380344470994E-2</v>
      </c>
      <c r="H18" s="9">
        <f>X18/(X$40-X$20)</f>
        <v>3.9575159816596109E-2</v>
      </c>
      <c r="I18" s="9">
        <f>Z18/(Z$40-Z$20)</f>
        <v>6.671493882559551E-2</v>
      </c>
      <c r="L18" s="11" t="s">
        <v>24</v>
      </c>
      <c r="M18" s="12">
        <v>9097</v>
      </c>
      <c r="N18" s="12">
        <v>5893</v>
      </c>
      <c r="O18" s="12">
        <v>21044</v>
      </c>
      <c r="P18" s="12">
        <v>11881</v>
      </c>
      <c r="Q18" s="12">
        <v>13912</v>
      </c>
      <c r="R18" s="12">
        <v>16409</v>
      </c>
      <c r="T18" s="11" t="s">
        <v>24</v>
      </c>
      <c r="U18" s="12">
        <v>11581</v>
      </c>
      <c r="V18" s="12">
        <v>10306</v>
      </c>
      <c r="W18" s="12">
        <v>49080</v>
      </c>
      <c r="X18" s="12">
        <v>38271</v>
      </c>
      <c r="Y18" s="12">
        <v>43348</v>
      </c>
      <c r="Z18" s="12">
        <v>53716</v>
      </c>
      <c r="AB18" s="4" t="s">
        <v>24</v>
      </c>
      <c r="AC18" s="15">
        <f>M18/U18</f>
        <v>0.78551075036698037</v>
      </c>
      <c r="AD18" s="15">
        <f t="shared" ref="AD18:AH18" si="0">N18/V18</f>
        <v>0.57180283330098969</v>
      </c>
      <c r="AE18" s="15">
        <f t="shared" si="0"/>
        <v>0.42876935615321926</v>
      </c>
      <c r="AF18" s="15">
        <f t="shared" si="0"/>
        <v>0.31044393927516917</v>
      </c>
      <c r="AG18" s="15">
        <f t="shared" si="0"/>
        <v>0.32093752883639382</v>
      </c>
      <c r="AH18" s="15">
        <f t="shared" si="0"/>
        <v>0.30547695286320647</v>
      </c>
    </row>
    <row r="19" spans="1:34" x14ac:dyDescent="0.35">
      <c r="A19" t="s">
        <v>11</v>
      </c>
      <c r="B19" s="9">
        <f t="shared" ref="B19:B39" si="1">N19/(N$40-N$20)</f>
        <v>5.3504446200474128E-2</v>
      </c>
      <c r="C19" s="9">
        <f t="shared" ref="C19:C39" si="2">P19/(P$40-P$20)</f>
        <v>7.8201943076567526E-2</v>
      </c>
      <c r="D19" s="9">
        <f t="shared" ref="D19:D39" si="3">R19/(R$40-R$20)</f>
        <v>0.15979895556238194</v>
      </c>
      <c r="E19" s="9"/>
      <c r="F19" t="s">
        <v>11</v>
      </c>
      <c r="G19" s="9">
        <f t="shared" ref="G19:G39" si="4">V19/(V$40-V$20)</f>
        <v>0.55344916735014082</v>
      </c>
      <c r="H19" s="9">
        <f t="shared" ref="H19:H39" si="5">X19/(X$40-X$20)</f>
        <v>0.26695110677258371</v>
      </c>
      <c r="I19" s="9">
        <f t="shared" ref="I19:I39" si="6">Z19/(Z$40-Z$20)</f>
        <v>0.23955203767712385</v>
      </c>
      <c r="L19" s="11" t="s">
        <v>11</v>
      </c>
      <c r="M19" s="12">
        <v>17059</v>
      </c>
      <c r="N19" s="12">
        <v>10698</v>
      </c>
      <c r="O19" s="12">
        <v>54882</v>
      </c>
      <c r="P19" s="12">
        <v>70383</v>
      </c>
      <c r="Q19" s="12">
        <v>118313</v>
      </c>
      <c r="R19" s="12">
        <v>122247</v>
      </c>
      <c r="T19" s="11" t="s">
        <v>11</v>
      </c>
      <c r="U19" s="12">
        <v>307755</v>
      </c>
      <c r="V19" s="12">
        <v>124163</v>
      </c>
      <c r="W19" s="12">
        <v>303194</v>
      </c>
      <c r="X19" s="12">
        <v>258154</v>
      </c>
      <c r="Y19" s="12">
        <v>238432</v>
      </c>
      <c r="Z19" s="12">
        <v>192877</v>
      </c>
      <c r="AB19" s="4" t="s">
        <v>11</v>
      </c>
      <c r="AC19" s="15">
        <f t="shared" ref="AC19:AC39" si="7">M19/U19</f>
        <v>5.5430456044580918E-2</v>
      </c>
      <c r="AD19" s="15">
        <f t="shared" ref="AD19:AD39" si="8">N19/V19</f>
        <v>8.6160933611462348E-2</v>
      </c>
      <c r="AE19" s="15">
        <f t="shared" ref="AE19:AE39" si="9">O19/W19</f>
        <v>0.18101281687632342</v>
      </c>
      <c r="AF19" s="15">
        <f t="shared" ref="AF19:AF39" si="10">P19/X19</f>
        <v>0.27263958722313036</v>
      </c>
      <c r="AG19" s="15">
        <f t="shared" ref="AG19:AG39" si="11">Q19/Y19</f>
        <v>0.49621275667695613</v>
      </c>
      <c r="AH19" s="15">
        <f t="shared" ref="AH19:AH39" si="12">R19/Z19</f>
        <v>0.63380807457602517</v>
      </c>
    </row>
    <row r="20" spans="1:34" x14ac:dyDescent="0.35">
      <c r="A20" t="s">
        <v>12</v>
      </c>
      <c r="B20" s="9"/>
      <c r="C20" s="9"/>
      <c r="D20" s="9"/>
      <c r="E20" s="9"/>
      <c r="F20" t="s">
        <v>12</v>
      </c>
      <c r="G20" s="9"/>
      <c r="H20" s="9"/>
      <c r="I20" s="9"/>
      <c r="L20" s="11" t="s">
        <v>12</v>
      </c>
      <c r="M20" s="12">
        <v>13528</v>
      </c>
      <c r="N20" s="12">
        <v>5473</v>
      </c>
      <c r="O20" s="12">
        <v>46962</v>
      </c>
      <c r="P20" s="12">
        <v>52327</v>
      </c>
      <c r="Q20" s="12">
        <v>36491</v>
      </c>
      <c r="R20" s="12">
        <v>69959</v>
      </c>
      <c r="T20" s="11" t="s">
        <v>12</v>
      </c>
      <c r="U20" s="12">
        <v>8829</v>
      </c>
      <c r="V20" s="12">
        <v>5188</v>
      </c>
      <c r="W20" s="12">
        <v>34233</v>
      </c>
      <c r="X20" s="12">
        <v>46203</v>
      </c>
      <c r="Y20" s="12">
        <v>36391</v>
      </c>
      <c r="Z20" s="12">
        <v>61467</v>
      </c>
      <c r="AB20" s="4"/>
      <c r="AC20" s="15"/>
      <c r="AD20" s="15"/>
      <c r="AE20" s="15"/>
      <c r="AF20" s="15"/>
      <c r="AG20" s="15"/>
      <c r="AH20" s="15"/>
    </row>
    <row r="21" spans="1:34" x14ac:dyDescent="0.35">
      <c r="A21" t="s">
        <v>25</v>
      </c>
      <c r="B21" s="9">
        <f t="shared" si="1"/>
        <v>9.4320466525962016E-2</v>
      </c>
      <c r="C21" s="9">
        <f t="shared" si="2"/>
        <v>7.5551990186841125E-2</v>
      </c>
      <c r="D21" s="9">
        <f t="shared" si="3"/>
        <v>7.2594296769302166E-2</v>
      </c>
      <c r="E21" s="9"/>
      <c r="F21" t="s">
        <v>25</v>
      </c>
      <c r="G21" s="9">
        <f t="shared" si="4"/>
        <v>1.2369396997468174E-2</v>
      </c>
      <c r="H21" s="9">
        <f t="shared" si="5"/>
        <v>5.9868920402959117E-2</v>
      </c>
      <c r="I21" s="9">
        <f t="shared" si="6"/>
        <v>6.3524256759861744E-2</v>
      </c>
      <c r="L21" s="11" t="s">
        <v>25</v>
      </c>
      <c r="M21" s="12">
        <v>33732</v>
      </c>
      <c r="N21" s="12">
        <v>18859</v>
      </c>
      <c r="O21" s="12">
        <v>69234</v>
      </c>
      <c r="P21" s="12">
        <v>67998</v>
      </c>
      <c r="Q21" s="12">
        <v>57682</v>
      </c>
      <c r="R21" s="12">
        <v>55535</v>
      </c>
      <c r="T21" s="11" t="s">
        <v>25</v>
      </c>
      <c r="U21" s="12">
        <v>3877</v>
      </c>
      <c r="V21" s="12">
        <v>2775</v>
      </c>
      <c r="W21" s="12">
        <v>30982</v>
      </c>
      <c r="X21" s="12">
        <v>57896</v>
      </c>
      <c r="Y21" s="12">
        <v>47459</v>
      </c>
      <c r="Z21" s="12">
        <v>51147</v>
      </c>
      <c r="AB21" s="4" t="s">
        <v>25</v>
      </c>
      <c r="AC21" s="15">
        <f t="shared" si="7"/>
        <v>8.7005416559195261</v>
      </c>
      <c r="AD21" s="15">
        <f t="shared" si="8"/>
        <v>6.7960360360360363</v>
      </c>
      <c r="AE21" s="15">
        <f t="shared" si="9"/>
        <v>2.2346523788005941</v>
      </c>
      <c r="AF21" s="15">
        <f t="shared" si="10"/>
        <v>1.1744852839574409</v>
      </c>
      <c r="AG21" s="15">
        <f t="shared" si="11"/>
        <v>1.2154069828694241</v>
      </c>
      <c r="AH21" s="15">
        <f t="shared" si="12"/>
        <v>1.0857919330557022</v>
      </c>
    </row>
    <row r="22" spans="1:34" x14ac:dyDescent="0.35">
      <c r="A22" t="s">
        <v>13</v>
      </c>
      <c r="B22" s="9">
        <f t="shared" si="1"/>
        <v>2.2371040180848831E-2</v>
      </c>
      <c r="C22" s="9">
        <f t="shared" si="2"/>
        <v>2.8407272759595384E-2</v>
      </c>
      <c r="D22" s="9">
        <f t="shared" si="3"/>
        <v>3.295011143718015E-2</v>
      </c>
      <c r="E22" s="9"/>
      <c r="F22" t="s">
        <v>13</v>
      </c>
      <c r="G22" s="9">
        <f t="shared" si="4"/>
        <v>4.2301109011161431E-3</v>
      </c>
      <c r="H22" s="9">
        <f t="shared" si="5"/>
        <v>3.3807078463692526E-2</v>
      </c>
      <c r="I22" s="9">
        <f t="shared" si="6"/>
        <v>4.054985549402166E-2</v>
      </c>
      <c r="L22" s="11" t="s">
        <v>13</v>
      </c>
      <c r="M22" s="12">
        <v>10127</v>
      </c>
      <c r="N22" s="12">
        <v>4473</v>
      </c>
      <c r="O22" s="12">
        <v>26359</v>
      </c>
      <c r="P22" s="12">
        <v>25567</v>
      </c>
      <c r="Q22" s="12">
        <v>24058</v>
      </c>
      <c r="R22" s="12">
        <v>25207</v>
      </c>
      <c r="T22" s="11" t="s">
        <v>13</v>
      </c>
      <c r="U22" s="12">
        <v>1210</v>
      </c>
      <c r="V22" s="11">
        <v>949</v>
      </c>
      <c r="W22" s="12">
        <v>17820</v>
      </c>
      <c r="X22" s="12">
        <v>32693</v>
      </c>
      <c r="Y22" s="12">
        <v>34062</v>
      </c>
      <c r="Z22" s="12">
        <v>32649</v>
      </c>
      <c r="AB22" s="4" t="s">
        <v>13</v>
      </c>
      <c r="AC22" s="15">
        <f t="shared" si="7"/>
        <v>8.3694214876033062</v>
      </c>
      <c r="AD22" s="15">
        <f t="shared" si="8"/>
        <v>4.7133825079030558</v>
      </c>
      <c r="AE22" s="15">
        <f t="shared" si="9"/>
        <v>1.4791806958473626</v>
      </c>
      <c r="AF22" s="15">
        <f t="shared" si="10"/>
        <v>0.78203285106903619</v>
      </c>
      <c r="AG22" s="15">
        <f t="shared" si="11"/>
        <v>0.70630027596735367</v>
      </c>
      <c r="AH22" s="15">
        <f t="shared" si="12"/>
        <v>0.77206040001225151</v>
      </c>
    </row>
    <row r="23" spans="1:34" x14ac:dyDescent="0.35">
      <c r="A23" t="s">
        <v>26</v>
      </c>
      <c r="B23" s="9">
        <f t="shared" si="1"/>
        <v>4.1356166164864511E-2</v>
      </c>
      <c r="C23" s="9">
        <f t="shared" si="2"/>
        <v>3.7231560327816396E-2</v>
      </c>
      <c r="D23" s="9">
        <f t="shared" si="3"/>
        <v>4.7709492094822913E-2</v>
      </c>
      <c r="E23" s="9"/>
      <c r="F23" t="s">
        <v>26</v>
      </c>
      <c r="G23" s="9">
        <f t="shared" si="4"/>
        <v>1.3416895481938452E-3</v>
      </c>
      <c r="H23" s="9">
        <f t="shared" si="5"/>
        <v>9.9633316305532526E-3</v>
      </c>
      <c r="I23" s="9">
        <f t="shared" si="6"/>
        <v>1.4070547731684629E-2</v>
      </c>
      <c r="L23" s="11" t="s">
        <v>26</v>
      </c>
      <c r="M23" s="12">
        <v>14175</v>
      </c>
      <c r="N23" s="12">
        <v>8269</v>
      </c>
      <c r="O23" s="12">
        <v>26681</v>
      </c>
      <c r="P23" s="12">
        <v>33509</v>
      </c>
      <c r="Q23" s="12">
        <v>36104</v>
      </c>
      <c r="R23" s="12">
        <v>36498</v>
      </c>
      <c r="T23" s="11" t="s">
        <v>26</v>
      </c>
      <c r="U23" s="11">
        <v>211</v>
      </c>
      <c r="V23" s="11">
        <v>301</v>
      </c>
      <c r="W23" s="12">
        <v>3616</v>
      </c>
      <c r="X23" s="12">
        <v>9635</v>
      </c>
      <c r="Y23" s="12">
        <v>11644</v>
      </c>
      <c r="Z23" s="12">
        <v>11329</v>
      </c>
      <c r="AB23" s="4" t="s">
        <v>26</v>
      </c>
      <c r="AC23" s="15">
        <f>M23/U23</f>
        <v>67.180094786729853</v>
      </c>
      <c r="AD23" s="15">
        <f t="shared" si="8"/>
        <v>27.471760797342192</v>
      </c>
      <c r="AE23" s="15">
        <f t="shared" si="9"/>
        <v>7.3785951327433628</v>
      </c>
      <c r="AF23" s="15">
        <f t="shared" si="10"/>
        <v>3.4778412039439544</v>
      </c>
      <c r="AG23" s="15">
        <f t="shared" si="11"/>
        <v>3.1006526966678116</v>
      </c>
      <c r="AH23" s="15">
        <f t="shared" si="12"/>
        <v>3.2216435696001411</v>
      </c>
    </row>
    <row r="24" spans="1:34" x14ac:dyDescent="0.35">
      <c r="A24" t="s">
        <v>27</v>
      </c>
      <c r="B24" s="9">
        <f t="shared" si="1"/>
        <v>3.1428485691136605E-2</v>
      </c>
      <c r="C24" s="9">
        <f t="shared" si="2"/>
        <v>2.8390606389219745E-2</v>
      </c>
      <c r="D24" s="9">
        <f t="shared" si="3"/>
        <v>3.4172325671074047E-2</v>
      </c>
      <c r="E24" s="9"/>
      <c r="F24" t="s">
        <v>27</v>
      </c>
      <c r="G24" s="9">
        <f t="shared" si="4"/>
        <v>1.0831580073458616E-2</v>
      </c>
      <c r="H24" s="9">
        <f t="shared" si="5"/>
        <v>2.6576812271598249E-2</v>
      </c>
      <c r="I24" s="9">
        <f t="shared" si="6"/>
        <v>4.021948514389119E-2</v>
      </c>
      <c r="L24" s="11" t="s">
        <v>27</v>
      </c>
      <c r="M24" s="12">
        <v>13723</v>
      </c>
      <c r="N24" s="12">
        <v>6284</v>
      </c>
      <c r="O24" s="12">
        <v>26954</v>
      </c>
      <c r="P24" s="12">
        <v>25552</v>
      </c>
      <c r="Q24" s="12">
        <v>24903</v>
      </c>
      <c r="R24" s="12">
        <v>26142</v>
      </c>
      <c r="T24" s="11" t="s">
        <v>27</v>
      </c>
      <c r="U24" s="12">
        <v>4490</v>
      </c>
      <c r="V24" s="12">
        <v>2430</v>
      </c>
      <c r="W24" s="12">
        <v>18761</v>
      </c>
      <c r="X24" s="12">
        <v>25701</v>
      </c>
      <c r="Y24" s="12">
        <v>27076</v>
      </c>
      <c r="Z24" s="12">
        <v>32383</v>
      </c>
      <c r="AB24" s="4" t="s">
        <v>27</v>
      </c>
      <c r="AC24" s="15">
        <f t="shared" si="7"/>
        <v>3.056347438752784</v>
      </c>
      <c r="AD24" s="15">
        <f t="shared" si="8"/>
        <v>2.5860082304526748</v>
      </c>
      <c r="AE24" s="15">
        <f t="shared" si="9"/>
        <v>1.4367038004370769</v>
      </c>
      <c r="AF24" s="15">
        <f t="shared" si="10"/>
        <v>0.99420256021166487</v>
      </c>
      <c r="AG24" s="15">
        <f t="shared" si="11"/>
        <v>0.91974442310533311</v>
      </c>
      <c r="AH24" s="15">
        <f t="shared" si="12"/>
        <v>0.80727542228947291</v>
      </c>
    </row>
    <row r="25" spans="1:34" x14ac:dyDescent="0.35">
      <c r="A25" t="s">
        <v>14</v>
      </c>
      <c r="B25" s="9">
        <f t="shared" si="1"/>
        <v>1.60493333199964E-2</v>
      </c>
      <c r="C25" s="9">
        <f t="shared" si="2"/>
        <v>1.4673072478711489E-2</v>
      </c>
      <c r="D25" s="9">
        <f t="shared" si="3"/>
        <v>1.4490101371886457E-2</v>
      </c>
      <c r="E25" s="9"/>
      <c r="F25" t="s">
        <v>14</v>
      </c>
      <c r="G25" s="9">
        <f t="shared" si="4"/>
        <v>1.0385836037513818E-3</v>
      </c>
      <c r="H25" s="9">
        <f t="shared" si="5"/>
        <v>7.0089737199678197E-3</v>
      </c>
      <c r="I25" s="9">
        <f t="shared" si="6"/>
        <v>1.3679319685477491E-2</v>
      </c>
      <c r="L25" s="11" t="s">
        <v>14</v>
      </c>
      <c r="M25" s="12">
        <v>6322</v>
      </c>
      <c r="N25" s="12">
        <v>3209</v>
      </c>
      <c r="O25" s="12">
        <v>16604</v>
      </c>
      <c r="P25" s="12">
        <v>13206</v>
      </c>
      <c r="Q25" s="12">
        <v>10753</v>
      </c>
      <c r="R25" s="12">
        <v>11085</v>
      </c>
      <c r="T25" s="11" t="s">
        <v>14</v>
      </c>
      <c r="U25" s="11">
        <v>341</v>
      </c>
      <c r="V25" s="11">
        <v>233</v>
      </c>
      <c r="W25" s="12">
        <v>3809</v>
      </c>
      <c r="X25" s="12">
        <v>6778</v>
      </c>
      <c r="Y25" s="12">
        <v>7857</v>
      </c>
      <c r="Z25" s="12">
        <v>11014</v>
      </c>
      <c r="AB25" s="4" t="s">
        <v>14</v>
      </c>
      <c r="AC25" s="15">
        <f t="shared" si="7"/>
        <v>18.539589442815249</v>
      </c>
      <c r="AD25" s="15">
        <f t="shared" si="8"/>
        <v>13.772532188841202</v>
      </c>
      <c r="AE25" s="15">
        <f t="shared" si="9"/>
        <v>4.359149383040168</v>
      </c>
      <c r="AF25" s="15">
        <f t="shared" si="10"/>
        <v>1.94836234877545</v>
      </c>
      <c r="AG25" s="15">
        <f t="shared" si="11"/>
        <v>1.3685885197912688</v>
      </c>
      <c r="AH25" s="15">
        <f t="shared" si="12"/>
        <v>1.0064463410205193</v>
      </c>
    </row>
    <row r="26" spans="1:34" x14ac:dyDescent="0.35">
      <c r="A26" t="s">
        <v>28</v>
      </c>
      <c r="B26" s="9">
        <f t="shared" si="1"/>
        <v>6.5117581747071709E-3</v>
      </c>
      <c r="C26" s="9">
        <f t="shared" si="2"/>
        <v>9.8164921512506453E-3</v>
      </c>
      <c r="D26" s="9">
        <f t="shared" si="3"/>
        <v>1.7310997967333548E-2</v>
      </c>
      <c r="E26" s="9"/>
      <c r="F26" t="s">
        <v>28</v>
      </c>
      <c r="G26" s="9">
        <f t="shared" si="4"/>
        <v>3.2311985165638483E-2</v>
      </c>
      <c r="H26" s="9">
        <f t="shared" si="5"/>
        <v>6.2648519305183004E-2</v>
      </c>
      <c r="I26" s="9">
        <f t="shared" si="6"/>
        <v>0.10140258359549753</v>
      </c>
      <c r="L26" s="11" t="s">
        <v>28</v>
      </c>
      <c r="M26" s="12">
        <v>2408</v>
      </c>
      <c r="N26" s="12">
        <v>1302</v>
      </c>
      <c r="O26" s="12">
        <v>8906</v>
      </c>
      <c r="P26" s="12">
        <v>8835</v>
      </c>
      <c r="Q26" s="12">
        <v>9686</v>
      </c>
      <c r="R26" s="12">
        <v>13243</v>
      </c>
      <c r="T26" s="11" t="s">
        <v>28</v>
      </c>
      <c r="U26" s="12">
        <v>10737</v>
      </c>
      <c r="V26" s="12">
        <v>7249</v>
      </c>
      <c r="W26" s="12">
        <v>45882</v>
      </c>
      <c r="X26" s="12">
        <v>60584</v>
      </c>
      <c r="Y26" s="12">
        <v>60220</v>
      </c>
      <c r="Z26" s="12">
        <v>81645</v>
      </c>
      <c r="AB26" s="4" t="s">
        <v>28</v>
      </c>
      <c r="AC26" s="15">
        <f t="shared" si="7"/>
        <v>0.22427121169786718</v>
      </c>
      <c r="AD26" s="15">
        <f t="shared" si="8"/>
        <v>0.17961098082494137</v>
      </c>
      <c r="AE26" s="15">
        <f t="shared" si="9"/>
        <v>0.19410662133298462</v>
      </c>
      <c r="AF26" s="15">
        <f t="shared" si="10"/>
        <v>0.14583058233196883</v>
      </c>
      <c r="AG26" s="15">
        <f t="shared" si="11"/>
        <v>0.16084357356360013</v>
      </c>
      <c r="AH26" s="15">
        <f t="shared" si="12"/>
        <v>0.16220221691469167</v>
      </c>
    </row>
    <row r="27" spans="1:34" x14ac:dyDescent="0.35">
      <c r="A27" t="s">
        <v>15</v>
      </c>
      <c r="B27" s="9">
        <f t="shared" si="1"/>
        <v>1.2103267882328229E-2</v>
      </c>
      <c r="C27" s="9">
        <f t="shared" si="2"/>
        <v>4.3299230235906913E-3</v>
      </c>
      <c r="D27" s="9">
        <f t="shared" si="3"/>
        <v>9.623466513290763E-3</v>
      </c>
      <c r="E27" s="9"/>
      <c r="F27" t="s">
        <v>15</v>
      </c>
      <c r="G27" s="9">
        <f t="shared" si="4"/>
        <v>3.5614948471989444E-3</v>
      </c>
      <c r="H27" s="9">
        <f t="shared" si="5"/>
        <v>3.4383059337404838E-3</v>
      </c>
      <c r="I27" s="9">
        <f t="shared" si="6"/>
        <v>9.608064017328298E-3</v>
      </c>
      <c r="L27" s="11" t="s">
        <v>15</v>
      </c>
      <c r="M27" s="12">
        <v>1918</v>
      </c>
      <c r="N27" s="12">
        <v>2420</v>
      </c>
      <c r="O27" s="12">
        <v>5045</v>
      </c>
      <c r="P27" s="12">
        <v>3897</v>
      </c>
      <c r="Q27" s="12">
        <v>5203</v>
      </c>
      <c r="R27" s="12">
        <v>7362</v>
      </c>
      <c r="T27" s="11" t="s">
        <v>15</v>
      </c>
      <c r="U27" s="11">
        <v>379</v>
      </c>
      <c r="V27" s="11">
        <v>799</v>
      </c>
      <c r="W27" s="12">
        <v>3803</v>
      </c>
      <c r="X27" s="12">
        <v>3325</v>
      </c>
      <c r="Y27" s="12">
        <v>5175</v>
      </c>
      <c r="Z27" s="12">
        <v>7736</v>
      </c>
      <c r="AB27" s="4" t="s">
        <v>15</v>
      </c>
      <c r="AC27" s="15">
        <f t="shared" si="7"/>
        <v>5.0606860158311342</v>
      </c>
      <c r="AD27" s="15">
        <f t="shared" si="8"/>
        <v>3.0287859824780976</v>
      </c>
      <c r="AE27" s="15">
        <f t="shared" si="9"/>
        <v>1.3265842755719168</v>
      </c>
      <c r="AF27" s="15">
        <f t="shared" si="10"/>
        <v>1.17203007518797</v>
      </c>
      <c r="AG27" s="15">
        <f t="shared" si="11"/>
        <v>1.0054106280193236</v>
      </c>
      <c r="AH27" s="15">
        <f t="shared" si="12"/>
        <v>0.95165460186142714</v>
      </c>
    </row>
    <row r="28" spans="1:34" x14ac:dyDescent="0.35">
      <c r="A28" t="s">
        <v>29</v>
      </c>
      <c r="B28" s="9">
        <f t="shared" si="1"/>
        <v>2.605703539955788E-3</v>
      </c>
      <c r="C28" s="9">
        <f t="shared" si="2"/>
        <v>1.8344118326785301E-3</v>
      </c>
      <c r="D28" s="9">
        <f t="shared" si="3"/>
        <v>5.1032346193815728E-3</v>
      </c>
      <c r="E28" s="9"/>
      <c r="F28" t="s">
        <v>29</v>
      </c>
      <c r="G28" s="9">
        <f t="shared" si="4"/>
        <v>4.5911635702314303E-3</v>
      </c>
      <c r="H28" s="9">
        <f t="shared" si="5"/>
        <v>9.0740254341572166E-3</v>
      </c>
      <c r="I28" s="9">
        <f t="shared" si="6"/>
        <v>1.6825289974501868E-2</v>
      </c>
      <c r="L28" s="11" t="s">
        <v>29</v>
      </c>
      <c r="M28" s="11">
        <v>150</v>
      </c>
      <c r="N28" s="11">
        <v>521</v>
      </c>
      <c r="O28" s="12">
        <v>2232</v>
      </c>
      <c r="P28" s="12">
        <v>1651</v>
      </c>
      <c r="Q28" s="12">
        <v>3174</v>
      </c>
      <c r="R28" s="12">
        <v>3904</v>
      </c>
      <c r="T28" s="11" t="s">
        <v>29</v>
      </c>
      <c r="U28" s="11">
        <v>507</v>
      </c>
      <c r="V28" s="12">
        <v>1030</v>
      </c>
      <c r="W28" s="12">
        <v>6102</v>
      </c>
      <c r="X28" s="12">
        <v>8775</v>
      </c>
      <c r="Y28" s="12">
        <v>11947</v>
      </c>
      <c r="Z28" s="12">
        <v>13547</v>
      </c>
      <c r="AB28" s="4" t="s">
        <v>29</v>
      </c>
      <c r="AC28" s="15">
        <f t="shared" si="7"/>
        <v>0.29585798816568049</v>
      </c>
      <c r="AD28" s="15">
        <f t="shared" si="8"/>
        <v>0.50582524271844664</v>
      </c>
      <c r="AE28" s="15">
        <f t="shared" si="9"/>
        <v>0.36578171091445427</v>
      </c>
      <c r="AF28" s="15">
        <f t="shared" si="10"/>
        <v>0.18814814814814815</v>
      </c>
      <c r="AG28" s="15">
        <f t="shared" si="11"/>
        <v>0.26567339080940822</v>
      </c>
      <c r="AH28" s="15">
        <f t="shared" si="12"/>
        <v>0.28818188528825572</v>
      </c>
    </row>
    <row r="29" spans="1:34" x14ac:dyDescent="0.35">
      <c r="A29" t="s">
        <v>16</v>
      </c>
      <c r="B29" s="9">
        <f t="shared" si="1"/>
        <v>4.7732887879727529E-2</v>
      </c>
      <c r="C29" s="9">
        <f t="shared" si="2"/>
        <v>4.3127011075358664E-2</v>
      </c>
      <c r="D29" s="9">
        <f t="shared" si="3"/>
        <v>4.1101692145802969E-2</v>
      </c>
      <c r="E29" s="9"/>
      <c r="F29" t="s">
        <v>16</v>
      </c>
      <c r="G29" s="9">
        <f t="shared" si="4"/>
        <v>1.7994686731091537E-2</v>
      </c>
      <c r="H29" s="9">
        <f t="shared" si="5"/>
        <v>3.4447172109703154E-2</v>
      </c>
      <c r="I29" s="9">
        <f t="shared" si="6"/>
        <v>3.4311320649264676E-2</v>
      </c>
      <c r="L29" s="11" t="s">
        <v>16</v>
      </c>
      <c r="M29" s="12">
        <v>15918</v>
      </c>
      <c r="N29" s="12">
        <v>9544</v>
      </c>
      <c r="O29" s="12">
        <v>31233</v>
      </c>
      <c r="P29" s="12">
        <v>38815</v>
      </c>
      <c r="Q29" s="12">
        <v>32927</v>
      </c>
      <c r="R29" s="12">
        <v>31443</v>
      </c>
      <c r="T29" s="11" t="s">
        <v>16</v>
      </c>
      <c r="U29" s="12">
        <v>3803</v>
      </c>
      <c r="V29" s="12">
        <v>4037</v>
      </c>
      <c r="W29" s="12">
        <v>23251</v>
      </c>
      <c r="X29" s="12">
        <v>33312</v>
      </c>
      <c r="Y29" s="12">
        <v>28183</v>
      </c>
      <c r="Z29" s="12">
        <v>27626</v>
      </c>
      <c r="AB29" s="4" t="s">
        <v>16</v>
      </c>
      <c r="AC29" s="15">
        <f t="shared" si="7"/>
        <v>4.1856429134893505</v>
      </c>
      <c r="AD29" s="15">
        <f t="shared" si="8"/>
        <v>2.364131781025514</v>
      </c>
      <c r="AE29" s="15">
        <f t="shared" si="9"/>
        <v>1.3432970624919358</v>
      </c>
      <c r="AF29" s="15">
        <f t="shared" si="10"/>
        <v>1.1651957252641691</v>
      </c>
      <c r="AG29" s="15">
        <f t="shared" si="11"/>
        <v>1.1683284249370187</v>
      </c>
      <c r="AH29" s="15">
        <f t="shared" si="12"/>
        <v>1.138166944183016</v>
      </c>
    </row>
    <row r="30" spans="1:34" x14ac:dyDescent="0.35">
      <c r="A30" t="s">
        <v>17</v>
      </c>
      <c r="B30" s="9">
        <f t="shared" si="1"/>
        <v>7.3149750432616803E-2</v>
      </c>
      <c r="C30" s="9">
        <f t="shared" si="2"/>
        <v>9.5378304385699816E-2</v>
      </c>
      <c r="D30" s="9">
        <f t="shared" si="3"/>
        <v>8.409356801589532E-2</v>
      </c>
      <c r="E30" s="9"/>
      <c r="F30" t="s">
        <v>17</v>
      </c>
      <c r="G30" s="9">
        <f t="shared" si="4"/>
        <v>3.3791855364975219E-2</v>
      </c>
      <c r="H30" s="9">
        <f t="shared" si="5"/>
        <v>7.7989051193014608E-2</v>
      </c>
      <c r="I30" s="9">
        <f t="shared" si="6"/>
        <v>7.5338101761519796E-2</v>
      </c>
      <c r="L30" s="11" t="s">
        <v>17</v>
      </c>
      <c r="M30" s="12">
        <v>33385</v>
      </c>
      <c r="N30" s="12">
        <v>14626</v>
      </c>
      <c r="O30" s="12">
        <v>66268</v>
      </c>
      <c r="P30" s="12">
        <v>85842</v>
      </c>
      <c r="Q30" s="12">
        <v>70598</v>
      </c>
      <c r="R30" s="12">
        <v>64332</v>
      </c>
      <c r="T30" s="11" t="s">
        <v>17</v>
      </c>
      <c r="U30" s="12">
        <v>12634</v>
      </c>
      <c r="V30" s="12">
        <v>7581</v>
      </c>
      <c r="W30" s="12">
        <v>46394</v>
      </c>
      <c r="X30" s="12">
        <v>75419</v>
      </c>
      <c r="Y30" s="12">
        <v>66299</v>
      </c>
      <c r="Z30" s="12">
        <v>60659</v>
      </c>
      <c r="AB30" s="4" t="s">
        <v>17</v>
      </c>
      <c r="AC30" s="15">
        <f t="shared" si="7"/>
        <v>2.6424726927338926</v>
      </c>
      <c r="AD30" s="15">
        <f t="shared" si="8"/>
        <v>1.9292969265268434</v>
      </c>
      <c r="AE30" s="15">
        <f t="shared" si="9"/>
        <v>1.4283743587532871</v>
      </c>
      <c r="AF30" s="15">
        <f t="shared" si="10"/>
        <v>1.1382012490221296</v>
      </c>
      <c r="AG30" s="15">
        <f t="shared" si="11"/>
        <v>1.0648426069774808</v>
      </c>
      <c r="AH30" s="15">
        <f t="shared" si="12"/>
        <v>1.0605516081702633</v>
      </c>
    </row>
    <row r="31" spans="1:34" x14ac:dyDescent="0.35">
      <c r="A31" t="s">
        <v>18</v>
      </c>
      <c r="B31" s="9">
        <f t="shared" si="1"/>
        <v>7.5735448571114194E-2</v>
      </c>
      <c r="C31" s="9">
        <f t="shared" si="2"/>
        <v>5.955338571758724E-2</v>
      </c>
      <c r="D31" s="9">
        <f t="shared" si="3"/>
        <v>6.7421781556983293E-2</v>
      </c>
      <c r="E31" s="9"/>
      <c r="F31" t="s">
        <v>18</v>
      </c>
      <c r="G31" s="9">
        <f t="shared" si="4"/>
        <v>0.15606835930535248</v>
      </c>
      <c r="H31" s="9">
        <f t="shared" si="5"/>
        <v>0.19812914794125616</v>
      </c>
      <c r="I31" s="9">
        <f t="shared" si="6"/>
        <v>0.14850147238364692</v>
      </c>
      <c r="L31" s="11" t="s">
        <v>18</v>
      </c>
      <c r="M31" s="12">
        <v>31858</v>
      </c>
      <c r="N31" s="12">
        <v>15143</v>
      </c>
      <c r="O31" s="12">
        <v>51960</v>
      </c>
      <c r="P31" s="12">
        <v>53599</v>
      </c>
      <c r="Q31" s="12">
        <v>54067</v>
      </c>
      <c r="R31" s="12">
        <v>51578</v>
      </c>
      <c r="T31" s="11" t="s">
        <v>18</v>
      </c>
      <c r="U31" s="12">
        <v>60564</v>
      </c>
      <c r="V31" s="12">
        <v>35013</v>
      </c>
      <c r="W31" s="12">
        <v>176963</v>
      </c>
      <c r="X31" s="12">
        <v>191600</v>
      </c>
      <c r="Y31" s="12">
        <v>156963</v>
      </c>
      <c r="Z31" s="12">
        <v>119567</v>
      </c>
      <c r="AB31" s="4" t="s">
        <v>18</v>
      </c>
      <c r="AC31" s="15">
        <f t="shared" si="7"/>
        <v>0.52602205930916057</v>
      </c>
      <c r="AD31" s="15">
        <f t="shared" si="8"/>
        <v>0.43249650129951733</v>
      </c>
      <c r="AE31" s="15">
        <f t="shared" si="9"/>
        <v>0.29362070037239424</v>
      </c>
      <c r="AF31" s="15">
        <f t="shared" si="10"/>
        <v>0.27974425887265136</v>
      </c>
      <c r="AG31" s="15">
        <f t="shared" si="11"/>
        <v>0.3444569739365328</v>
      </c>
      <c r="AH31" s="15">
        <f t="shared" si="12"/>
        <v>0.43137320498130755</v>
      </c>
    </row>
    <row r="32" spans="1:34" x14ac:dyDescent="0.35">
      <c r="A32" t="s">
        <v>19</v>
      </c>
      <c r="B32" s="9">
        <f t="shared" si="1"/>
        <v>2.2801156312204297E-2</v>
      </c>
      <c r="C32" s="9">
        <f t="shared" si="2"/>
        <v>2.6745080087465112E-2</v>
      </c>
      <c r="D32" s="9">
        <f t="shared" si="3"/>
        <v>3.3552721877634785E-2</v>
      </c>
      <c r="E32" s="9"/>
      <c r="F32" t="s">
        <v>19</v>
      </c>
      <c r="G32" s="9">
        <f t="shared" si="4"/>
        <v>8.067967050600863E-4</v>
      </c>
      <c r="H32" s="9">
        <f t="shared" si="5"/>
        <v>4.792946767785607E-3</v>
      </c>
      <c r="I32" s="9">
        <f t="shared" si="6"/>
        <v>8.0903475968041021E-3</v>
      </c>
      <c r="L32" s="11" t="s">
        <v>19</v>
      </c>
      <c r="M32" s="12">
        <v>7596</v>
      </c>
      <c r="N32" s="12">
        <v>4559</v>
      </c>
      <c r="O32" s="12">
        <v>20655</v>
      </c>
      <c r="P32" s="12">
        <v>24071</v>
      </c>
      <c r="Q32" s="12">
        <v>27089</v>
      </c>
      <c r="R32" s="12">
        <v>25668</v>
      </c>
      <c r="T32" s="11" t="s">
        <v>19</v>
      </c>
      <c r="U32" s="11">
        <v>129</v>
      </c>
      <c r="V32" s="11">
        <v>181</v>
      </c>
      <c r="W32" s="12">
        <v>2257</v>
      </c>
      <c r="X32" s="12">
        <v>4635</v>
      </c>
      <c r="Y32" s="12">
        <v>6365</v>
      </c>
      <c r="Z32" s="12">
        <v>6514</v>
      </c>
      <c r="AB32" s="4" t="s">
        <v>19</v>
      </c>
      <c r="AC32" s="15">
        <f t="shared" si="7"/>
        <v>58.883720930232556</v>
      </c>
      <c r="AD32" s="15">
        <f t="shared" si="8"/>
        <v>25.187845303867402</v>
      </c>
      <c r="AE32" s="15">
        <f t="shared" si="9"/>
        <v>9.1515285777580857</v>
      </c>
      <c r="AF32" s="15">
        <f t="shared" si="10"/>
        <v>5.1933117583603021</v>
      </c>
      <c r="AG32" s="15">
        <f t="shared" si="11"/>
        <v>4.2559308719560098</v>
      </c>
      <c r="AH32" s="15">
        <f t="shared" si="12"/>
        <v>3.9404359840343877</v>
      </c>
    </row>
    <row r="33" spans="1:34" x14ac:dyDescent="0.35">
      <c r="A33" t="s">
        <v>30</v>
      </c>
      <c r="B33" s="9">
        <f t="shared" si="1"/>
        <v>4.8783171456293198E-2</v>
      </c>
      <c r="C33" s="9">
        <f t="shared" si="2"/>
        <v>5.1115757942081029E-2</v>
      </c>
      <c r="D33" s="9">
        <f t="shared" si="3"/>
        <v>6.579434121345612E-2</v>
      </c>
      <c r="E33" s="9"/>
      <c r="F33" t="s">
        <v>30</v>
      </c>
      <c r="G33" s="9">
        <f t="shared" si="4"/>
        <v>5.3409050386905826E-2</v>
      </c>
      <c r="H33" s="9">
        <f t="shared" si="5"/>
        <v>7.918858048117669E-2</v>
      </c>
      <c r="I33" s="9">
        <f t="shared" si="6"/>
        <v>8.9382567623457282E-2</v>
      </c>
      <c r="L33" s="11" t="s">
        <v>30</v>
      </c>
      <c r="M33" s="12">
        <v>21830</v>
      </c>
      <c r="N33" s="12">
        <v>9754</v>
      </c>
      <c r="O33" s="12">
        <v>31610</v>
      </c>
      <c r="P33" s="12">
        <v>46005</v>
      </c>
      <c r="Q33" s="12">
        <v>43197</v>
      </c>
      <c r="R33" s="12">
        <v>50333</v>
      </c>
      <c r="T33" s="11" t="s">
        <v>30</v>
      </c>
      <c r="U33" s="12">
        <v>21513</v>
      </c>
      <c r="V33" s="12">
        <v>11982</v>
      </c>
      <c r="W33" s="12">
        <v>53365</v>
      </c>
      <c r="X33" s="12">
        <v>76579</v>
      </c>
      <c r="Y33" s="12">
        <v>72449</v>
      </c>
      <c r="Z33" s="12">
        <v>71967</v>
      </c>
      <c r="AB33" s="4" t="s">
        <v>30</v>
      </c>
      <c r="AC33" s="15">
        <f t="shared" si="7"/>
        <v>1.0147352763445359</v>
      </c>
      <c r="AD33" s="15">
        <f t="shared" si="8"/>
        <v>0.81405441495576703</v>
      </c>
      <c r="AE33" s="15">
        <f t="shared" si="9"/>
        <v>0.59233580061838287</v>
      </c>
      <c r="AF33" s="15">
        <f t="shared" si="10"/>
        <v>0.60075216443150214</v>
      </c>
      <c r="AG33" s="15">
        <f t="shared" si="11"/>
        <v>0.59624011373517927</v>
      </c>
      <c r="AH33" s="15">
        <f t="shared" si="12"/>
        <v>0.69938999819361647</v>
      </c>
    </row>
    <row r="34" spans="1:34" x14ac:dyDescent="0.35">
      <c r="A34" t="s">
        <v>31</v>
      </c>
      <c r="B34" s="9">
        <f t="shared" si="1"/>
        <v>2.8882798355555999E-2</v>
      </c>
      <c r="C34" s="9">
        <f t="shared" si="2"/>
        <v>3.689489964622851E-2</v>
      </c>
      <c r="D34" s="9">
        <f t="shared" si="3"/>
        <v>3.1593257560408101E-2</v>
      </c>
      <c r="E34" s="9"/>
      <c r="F34" t="s">
        <v>31</v>
      </c>
      <c r="G34" s="9">
        <f t="shared" si="4"/>
        <v>2.6655493349498982E-3</v>
      </c>
      <c r="H34" s="9">
        <f t="shared" si="5"/>
        <v>6.2758131464273675E-3</v>
      </c>
      <c r="I34" s="9">
        <f t="shared" si="6"/>
        <v>5.1468222967694498E-3</v>
      </c>
      <c r="L34" s="11" t="s">
        <v>31</v>
      </c>
      <c r="M34" s="12">
        <v>17911</v>
      </c>
      <c r="N34" s="12">
        <v>5775</v>
      </c>
      <c r="O34" s="12">
        <v>25917</v>
      </c>
      <c r="P34" s="12">
        <v>33206</v>
      </c>
      <c r="Q34" s="12">
        <v>23964</v>
      </c>
      <c r="R34" s="12">
        <v>24169</v>
      </c>
      <c r="T34" s="11" t="s">
        <v>31</v>
      </c>
      <c r="U34" s="12">
        <v>1529</v>
      </c>
      <c r="V34" s="11">
        <v>598</v>
      </c>
      <c r="W34" s="12">
        <v>3914</v>
      </c>
      <c r="X34" s="12">
        <v>6069</v>
      </c>
      <c r="Y34" s="12">
        <v>4264</v>
      </c>
      <c r="Z34" s="12">
        <v>4144</v>
      </c>
      <c r="AB34" s="4" t="s">
        <v>31</v>
      </c>
      <c r="AC34" s="15">
        <f t="shared" si="7"/>
        <v>11.714192282537606</v>
      </c>
      <c r="AD34" s="15">
        <f t="shared" si="8"/>
        <v>9.6571906354515047</v>
      </c>
      <c r="AE34" s="15">
        <f t="shared" si="9"/>
        <v>6.6216147164026573</v>
      </c>
      <c r="AF34" s="15">
        <f t="shared" si="10"/>
        <v>5.4714120942494642</v>
      </c>
      <c r="AG34" s="15">
        <f t="shared" si="11"/>
        <v>5.620075046904315</v>
      </c>
      <c r="AH34" s="15">
        <f t="shared" si="12"/>
        <v>5.8322876447876446</v>
      </c>
    </row>
    <row r="35" spans="1:34" x14ac:dyDescent="0.35">
      <c r="A35" t="s">
        <v>20</v>
      </c>
      <c r="B35" s="9">
        <f t="shared" si="1"/>
        <v>0.14296360017204646</v>
      </c>
      <c r="C35" s="9">
        <f t="shared" si="2"/>
        <v>0.17007030986115804</v>
      </c>
      <c r="D35" s="9">
        <f t="shared" si="3"/>
        <v>0.1260658427069104</v>
      </c>
      <c r="E35" s="9"/>
      <c r="F35" t="s">
        <v>20</v>
      </c>
      <c r="G35" s="9">
        <f t="shared" si="4"/>
        <v>2.5541133259636985E-3</v>
      </c>
      <c r="H35" s="9">
        <f t="shared" si="5"/>
        <v>6.1620646794464792E-3</v>
      </c>
      <c r="I35" s="9">
        <f t="shared" si="6"/>
        <v>3.4216929120655971E-3</v>
      </c>
      <c r="L35" s="11" t="s">
        <v>20</v>
      </c>
      <c r="M35" s="12">
        <v>47472</v>
      </c>
      <c r="N35" s="12">
        <v>28585</v>
      </c>
      <c r="O35" s="12">
        <v>120733</v>
      </c>
      <c r="P35" s="12">
        <v>153066</v>
      </c>
      <c r="Q35" s="12">
        <v>129167</v>
      </c>
      <c r="R35" s="12">
        <v>96441</v>
      </c>
      <c r="T35" s="11" t="s">
        <v>20</v>
      </c>
      <c r="U35" s="11">
        <v>398</v>
      </c>
      <c r="V35" s="11">
        <v>573</v>
      </c>
      <c r="W35" s="12">
        <v>3944</v>
      </c>
      <c r="X35" s="12">
        <v>5959</v>
      </c>
      <c r="Y35" s="12">
        <v>4996</v>
      </c>
      <c r="Z35" s="12">
        <v>2755</v>
      </c>
      <c r="AB35" s="4" t="s">
        <v>20</v>
      </c>
      <c r="AC35" s="15">
        <f t="shared" si="7"/>
        <v>119.27638190954774</v>
      </c>
      <c r="AD35" s="15">
        <f t="shared" si="8"/>
        <v>49.886561954624781</v>
      </c>
      <c r="AE35" s="15">
        <f t="shared" si="9"/>
        <v>30.6118154158215</v>
      </c>
      <c r="AF35" s="15">
        <f t="shared" si="10"/>
        <v>25.686524584661857</v>
      </c>
      <c r="AG35" s="15">
        <f t="shared" si="11"/>
        <v>25.854083266613291</v>
      </c>
      <c r="AH35" s="15">
        <f t="shared" si="12"/>
        <v>35.005807622504534</v>
      </c>
    </row>
    <row r="36" spans="1:34" x14ac:dyDescent="0.35">
      <c r="A36" t="s">
        <v>21</v>
      </c>
      <c r="B36" s="9">
        <f t="shared" si="1"/>
        <v>5.7305472477568946E-2</v>
      </c>
      <c r="C36" s="9">
        <f t="shared" si="2"/>
        <v>4.3202565287728222E-2</v>
      </c>
      <c r="D36" s="9">
        <f t="shared" si="3"/>
        <v>1.7097927464526375E-2</v>
      </c>
      <c r="E36" s="9"/>
      <c r="F36" t="s">
        <v>21</v>
      </c>
      <c r="G36" s="9">
        <f t="shared" si="4"/>
        <v>4.7025995792176305E-3</v>
      </c>
      <c r="H36" s="9">
        <f t="shared" si="5"/>
        <v>1.0958113678149747E-2</v>
      </c>
      <c r="I36" s="9">
        <f t="shared" si="6"/>
        <v>5.4138509632282892E-3</v>
      </c>
      <c r="L36" s="11" t="s">
        <v>21</v>
      </c>
      <c r="M36" s="12">
        <v>20111</v>
      </c>
      <c r="N36" s="12">
        <v>11458</v>
      </c>
      <c r="O36" s="12">
        <v>39626</v>
      </c>
      <c r="P36" s="12">
        <v>38883</v>
      </c>
      <c r="Q36" s="12">
        <v>25824</v>
      </c>
      <c r="R36" s="12">
        <v>13080</v>
      </c>
      <c r="T36" s="11" t="s">
        <v>21</v>
      </c>
      <c r="U36" s="12">
        <v>1188</v>
      </c>
      <c r="V36" s="12">
        <v>1055</v>
      </c>
      <c r="W36" s="12">
        <v>7841</v>
      </c>
      <c r="X36" s="12">
        <v>10597</v>
      </c>
      <c r="Y36" s="12">
        <v>7333</v>
      </c>
      <c r="Z36" s="12">
        <v>4359</v>
      </c>
      <c r="AB36" s="4" t="s">
        <v>21</v>
      </c>
      <c r="AC36" s="15">
        <f t="shared" si="7"/>
        <v>16.92845117845118</v>
      </c>
      <c r="AD36" s="15">
        <f t="shared" si="8"/>
        <v>10.860663507109004</v>
      </c>
      <c r="AE36" s="15">
        <f t="shared" si="9"/>
        <v>5.0536921311057261</v>
      </c>
      <c r="AF36" s="15">
        <f t="shared" si="10"/>
        <v>3.6692460130225535</v>
      </c>
      <c r="AG36" s="15">
        <f t="shared" si="11"/>
        <v>3.5216146188463111</v>
      </c>
      <c r="AH36" s="15">
        <f t="shared" si="12"/>
        <v>3.0006882312456984</v>
      </c>
    </row>
    <row r="37" spans="1:34" x14ac:dyDescent="0.35">
      <c r="A37" t="s">
        <v>22</v>
      </c>
      <c r="B37" s="9">
        <f t="shared" si="1"/>
        <v>8.4887919738329348E-2</v>
      </c>
      <c r="C37" s="9">
        <f t="shared" si="2"/>
        <v>5.0023555136797571E-2</v>
      </c>
      <c r="D37" s="9">
        <f t="shared" si="3"/>
        <v>2.7470408690139281E-2</v>
      </c>
      <c r="E37" s="9"/>
      <c r="F37" t="s">
        <v>22</v>
      </c>
      <c r="G37" s="9">
        <f t="shared" si="4"/>
        <v>3.9109581713796672E-2</v>
      </c>
      <c r="H37" s="9">
        <f t="shared" si="5"/>
        <v>2.7187951762377385E-2</v>
      </c>
      <c r="I37" s="9">
        <f t="shared" si="6"/>
        <v>8.1189134541462104E-3</v>
      </c>
      <c r="L37" s="11" t="s">
        <v>22</v>
      </c>
      <c r="M37" s="12">
        <v>39531</v>
      </c>
      <c r="N37" s="12">
        <v>16973</v>
      </c>
      <c r="O37" s="12">
        <v>45555</v>
      </c>
      <c r="P37" s="12">
        <v>45022</v>
      </c>
      <c r="Q37" s="12">
        <v>34891</v>
      </c>
      <c r="R37" s="12">
        <v>21015</v>
      </c>
      <c r="T37" s="11" t="s">
        <v>22</v>
      </c>
      <c r="U37" s="12">
        <v>17174</v>
      </c>
      <c r="V37" s="12">
        <v>8774</v>
      </c>
      <c r="W37" s="12">
        <v>25081</v>
      </c>
      <c r="X37" s="12">
        <v>26292</v>
      </c>
      <c r="Y37" s="12">
        <v>16456</v>
      </c>
      <c r="Z37" s="12">
        <v>6537</v>
      </c>
      <c r="AB37" s="4" t="s">
        <v>22</v>
      </c>
      <c r="AC37" s="15">
        <f t="shared" si="7"/>
        <v>2.301793408640969</v>
      </c>
      <c r="AD37" s="15">
        <f t="shared" si="8"/>
        <v>1.9344654661499887</v>
      </c>
      <c r="AE37" s="15">
        <f t="shared" si="9"/>
        <v>1.8163151389498027</v>
      </c>
      <c r="AF37" s="15">
        <f t="shared" si="10"/>
        <v>1.7123839951315989</v>
      </c>
      <c r="AG37" s="15">
        <f t="shared" si="11"/>
        <v>2.1202600875060766</v>
      </c>
      <c r="AH37" s="15">
        <f t="shared" si="12"/>
        <v>3.2147774208352455</v>
      </c>
    </row>
    <row r="38" spans="1:34" x14ac:dyDescent="0.35">
      <c r="A38" t="s">
        <v>32</v>
      </c>
      <c r="B38" s="9">
        <f t="shared" si="1"/>
        <v>5.1213827733488045E-2</v>
      </c>
      <c r="C38" s="9">
        <f t="shared" si="2"/>
        <v>6.5447725373771137E-2</v>
      </c>
      <c r="D38" s="9">
        <f t="shared" si="3"/>
        <v>4.6718648897719622E-2</v>
      </c>
      <c r="E38" s="9"/>
      <c r="F38" t="s">
        <v>32</v>
      </c>
      <c r="G38" s="9">
        <f t="shared" si="4"/>
        <v>1.683575223763506E-2</v>
      </c>
      <c r="H38" s="9">
        <f t="shared" si="5"/>
        <v>2.8864190534886654E-2</v>
      </c>
      <c r="I38" s="9">
        <f t="shared" si="6"/>
        <v>1.1976546189128332E-2</v>
      </c>
      <c r="L38" s="11" t="s">
        <v>32</v>
      </c>
      <c r="M38" s="12">
        <v>13494</v>
      </c>
      <c r="N38" s="12">
        <v>10240</v>
      </c>
      <c r="O38" s="12">
        <v>50990</v>
      </c>
      <c r="P38" s="12">
        <v>58904</v>
      </c>
      <c r="Q38" s="12">
        <v>43633</v>
      </c>
      <c r="R38" s="12">
        <v>35740</v>
      </c>
      <c r="T38" s="11" t="s">
        <v>32</v>
      </c>
      <c r="U38" s="12">
        <v>4459</v>
      </c>
      <c r="V38" s="12">
        <v>3777</v>
      </c>
      <c r="W38" s="12">
        <v>23781</v>
      </c>
      <c r="X38" s="12">
        <v>27913</v>
      </c>
      <c r="Y38" s="12">
        <v>18349</v>
      </c>
      <c r="Z38" s="12">
        <v>9643</v>
      </c>
      <c r="AB38" s="4" t="s">
        <v>32</v>
      </c>
      <c r="AC38" s="15">
        <f t="shared" si="7"/>
        <v>3.0262390670553936</v>
      </c>
      <c r="AD38" s="15">
        <f t="shared" si="8"/>
        <v>2.7111464124966904</v>
      </c>
      <c r="AE38" s="15">
        <f t="shared" si="9"/>
        <v>2.1441486901307765</v>
      </c>
      <c r="AF38" s="15">
        <f t="shared" si="10"/>
        <v>2.1102711997993766</v>
      </c>
      <c r="AG38" s="15">
        <f t="shared" si="11"/>
        <v>2.3779497520300832</v>
      </c>
      <c r="AH38" s="15">
        <f t="shared" si="12"/>
        <v>3.7063154619931558</v>
      </c>
    </row>
    <row r="39" spans="1:34" x14ac:dyDescent="0.35">
      <c r="A39" t="s">
        <v>23</v>
      </c>
      <c r="B39" s="9">
        <f t="shared" si="1"/>
        <v>5.6820341492202893E-2</v>
      </c>
      <c r="C39" s="9">
        <f t="shared" si="2"/>
        <v>6.6803256830989671E-2</v>
      </c>
      <c r="D39" s="9">
        <f t="shared" si="3"/>
        <v>4.3887294854282E-2</v>
      </c>
      <c r="E39" s="9"/>
      <c r="F39" t="s">
        <v>23</v>
      </c>
      <c r="G39" s="9">
        <f t="shared" si="4"/>
        <v>2.398102913383019E-3</v>
      </c>
      <c r="H39" s="9">
        <f t="shared" si="5"/>
        <v>7.0927339547446552E-3</v>
      </c>
      <c r="I39" s="9">
        <f t="shared" si="6"/>
        <v>4.1519852649855868E-3</v>
      </c>
      <c r="L39" s="11" t="s">
        <v>23</v>
      </c>
      <c r="M39" s="12">
        <v>25748</v>
      </c>
      <c r="N39" s="12">
        <v>11361</v>
      </c>
      <c r="O39" s="12">
        <v>51753</v>
      </c>
      <c r="P39" s="12">
        <v>60124</v>
      </c>
      <c r="Q39" s="12">
        <v>50371</v>
      </c>
      <c r="R39" s="12">
        <v>33574</v>
      </c>
      <c r="T39" s="11" t="s">
        <v>23</v>
      </c>
      <c r="U39" s="11">
        <v>373</v>
      </c>
      <c r="V39" s="11">
        <v>538</v>
      </c>
      <c r="W39" s="12">
        <v>4636</v>
      </c>
      <c r="X39" s="12">
        <v>6859</v>
      </c>
      <c r="Y39" s="12">
        <v>5747</v>
      </c>
      <c r="Z39" s="12">
        <v>3343</v>
      </c>
      <c r="AB39" s="4" t="s">
        <v>23</v>
      </c>
      <c r="AC39" s="15">
        <f t="shared" si="7"/>
        <v>69.029490616621985</v>
      </c>
      <c r="AD39" s="15">
        <f t="shared" si="8"/>
        <v>21.117100371747213</v>
      </c>
      <c r="AE39" s="15">
        <f t="shared" si="9"/>
        <v>11.163287316652287</v>
      </c>
      <c r="AF39" s="15">
        <f t="shared" si="10"/>
        <v>8.7657092870680859</v>
      </c>
      <c r="AG39" s="15">
        <f t="shared" si="11"/>
        <v>8.7647468244301372</v>
      </c>
      <c r="AH39" s="15">
        <f t="shared" si="12"/>
        <v>10.043075082261442</v>
      </c>
    </row>
    <row r="40" spans="1:34" x14ac:dyDescent="0.35">
      <c r="B40" s="9"/>
      <c r="C40" s="9"/>
      <c r="D40" s="9"/>
      <c r="G40" s="9"/>
      <c r="H40" s="9"/>
      <c r="I40" s="9"/>
      <c r="L40" s="11" t="s">
        <v>2</v>
      </c>
      <c r="M40" s="12">
        <f>SUM(M18:M39)</f>
        <v>397093</v>
      </c>
      <c r="N40" s="12">
        <f t="shared" ref="N40:R40" si="13">SUM(N18:N39)</f>
        <v>205419</v>
      </c>
      <c r="O40" s="12">
        <f t="shared" si="13"/>
        <v>841203</v>
      </c>
      <c r="P40" s="12">
        <f t="shared" si="13"/>
        <v>952343</v>
      </c>
      <c r="Q40" s="12">
        <f t="shared" si="13"/>
        <v>876007</v>
      </c>
      <c r="R40" s="12">
        <f t="shared" si="13"/>
        <v>834964</v>
      </c>
      <c r="T40" s="11" t="s">
        <v>2</v>
      </c>
      <c r="U40" s="12">
        <f t="shared" ref="U40" si="14">SUM(U18:U39)</f>
        <v>473681</v>
      </c>
      <c r="V40" s="12">
        <f t="shared" ref="V40" si="15">SUM(V18:V39)</f>
        <v>229532</v>
      </c>
      <c r="W40" s="12">
        <f t="shared" ref="W40" si="16">SUM(W18:W39)</f>
        <v>888709</v>
      </c>
      <c r="X40" s="12">
        <f t="shared" ref="X40" si="17">SUM(X18:X39)</f>
        <v>1013249</v>
      </c>
      <c r="Y40" s="12">
        <f t="shared" ref="Y40" si="18">SUM(Y18:Y39)</f>
        <v>911015</v>
      </c>
      <c r="Z40" s="12">
        <f t="shared" ref="Z40" si="19">SUM(Z18:Z39)</f>
        <v>866624</v>
      </c>
      <c r="AB40" s="4" t="s">
        <v>2</v>
      </c>
      <c r="AC40" s="15">
        <f>(M40-M20)/(U40-U20)</f>
        <v>0.82513359090635296</v>
      </c>
      <c r="AD40" s="15">
        <f t="shared" ref="AD40:AH40" si="20">(N40-N20)/(V40-V20)</f>
        <v>0.89124737011018795</v>
      </c>
      <c r="AE40" s="15">
        <f t="shared" si="20"/>
        <v>0.92950650457122264</v>
      </c>
      <c r="AF40" s="15">
        <f t="shared" si="20"/>
        <v>0.93068582052973692</v>
      </c>
      <c r="AG40" s="15">
        <f t="shared" si="20"/>
        <v>0.95985932240597105</v>
      </c>
      <c r="AH40" s="15">
        <f t="shared" si="20"/>
        <v>0.95013146504346357</v>
      </c>
    </row>
    <row r="41" spans="1:34" x14ac:dyDescent="0.35">
      <c r="A41" t="s">
        <v>39</v>
      </c>
      <c r="B41" t="s">
        <v>5</v>
      </c>
      <c r="C41" t="s">
        <v>0</v>
      </c>
      <c r="D41" t="s">
        <v>60</v>
      </c>
      <c r="F41" t="s">
        <v>41</v>
      </c>
      <c r="G41" t="s">
        <v>5</v>
      </c>
      <c r="H41" t="s">
        <v>0</v>
      </c>
      <c r="I41" t="s">
        <v>60</v>
      </c>
      <c r="L41" s="4" t="s">
        <v>70</v>
      </c>
      <c r="M41" s="15">
        <f>(M40-M20)/(U40-U20)</f>
        <v>0.82513359090635296</v>
      </c>
      <c r="N41" s="15">
        <f t="shared" ref="N41:R41" si="21">(N40-N20)/(V40-V20)</f>
        <v>0.89124737011018795</v>
      </c>
      <c r="O41" s="15">
        <f t="shared" si="21"/>
        <v>0.92950650457122264</v>
      </c>
      <c r="P41" s="15">
        <f t="shared" si="21"/>
        <v>0.93068582052973692</v>
      </c>
      <c r="Q41" s="15">
        <f t="shared" si="21"/>
        <v>0.95985932240597105</v>
      </c>
      <c r="R41" s="15">
        <f t="shared" si="21"/>
        <v>0.95013146504346357</v>
      </c>
    </row>
    <row r="42" spans="1:34" x14ac:dyDescent="0.35">
      <c r="A42" t="s">
        <v>24</v>
      </c>
      <c r="B42" s="9"/>
      <c r="C42" s="9"/>
      <c r="D42" s="9"/>
      <c r="E42" s="9"/>
      <c r="F42" t="s">
        <v>24</v>
      </c>
      <c r="G42" s="9"/>
      <c r="H42" s="9"/>
      <c r="I42" s="9"/>
      <c r="L42" s="4" t="s">
        <v>68</v>
      </c>
      <c r="M42" s="15">
        <f>M18/U18</f>
        <v>0.78551075036698037</v>
      </c>
      <c r="N42" s="15">
        <f t="shared" ref="N42:Q42" si="22">N18/V18</f>
        <v>0.57180283330098969</v>
      </c>
      <c r="O42" s="15">
        <f t="shared" si="22"/>
        <v>0.42876935615321926</v>
      </c>
      <c r="P42" s="15">
        <f t="shared" si="22"/>
        <v>0.31044393927516917</v>
      </c>
      <c r="Q42" s="15">
        <f t="shared" si="22"/>
        <v>0.32093752883639382</v>
      </c>
      <c r="R42" s="15">
        <f>R18/Z18</f>
        <v>0.30547695286320647</v>
      </c>
    </row>
    <row r="43" spans="1:34" x14ac:dyDescent="0.35">
      <c r="B43" s="9"/>
      <c r="C43" s="9"/>
      <c r="D43" s="9"/>
      <c r="E43" s="9"/>
      <c r="F43" t="s">
        <v>12</v>
      </c>
      <c r="G43" s="9"/>
      <c r="H43" s="9"/>
      <c r="I43" s="9"/>
      <c r="L43" s="4" t="s">
        <v>69</v>
      </c>
      <c r="M43" s="15">
        <f>M42/M41</f>
        <v>0.95198009028350228</v>
      </c>
      <c r="N43" s="15">
        <f>N42/N41</f>
        <v>0.6415758996632952</v>
      </c>
      <c r="O43" s="15">
        <f t="shared" ref="O43:R43" si="23">O42/O41</f>
        <v>0.46128709594238798</v>
      </c>
      <c r="P43" s="15">
        <f t="shared" si="23"/>
        <v>0.33356470296116431</v>
      </c>
      <c r="Q43" s="15">
        <f t="shared" si="23"/>
        <v>0.33435892254704153</v>
      </c>
      <c r="R43" s="15">
        <f t="shared" si="23"/>
        <v>0.32151019527516911</v>
      </c>
    </row>
    <row r="44" spans="1:34" x14ac:dyDescent="0.35">
      <c r="A44" t="s">
        <v>25</v>
      </c>
      <c r="B44" s="9">
        <f>N21/(N$40-N$18-N$20)</f>
        <v>9.7184789722395429E-2</v>
      </c>
      <c r="C44" s="9">
        <f t="shared" ref="C44:D44" si="24">O21/(O$40-O$18-O$20)</f>
        <v>8.9542509864885669E-2</v>
      </c>
      <c r="D44" s="9">
        <f t="shared" si="24"/>
        <v>7.6562684726984076E-2</v>
      </c>
      <c r="E44" s="9"/>
      <c r="F44" t="s">
        <v>25</v>
      </c>
      <c r="G44" s="9">
        <f>V21/(V$40-V$18-V$20)</f>
        <v>1.296498752557957E-2</v>
      </c>
      <c r="H44" s="9">
        <f t="shared" ref="H44:I44" si="25">W21/(W$40-W$18-W$20)</f>
        <v>3.8468033116628345E-2</v>
      </c>
      <c r="I44" s="9">
        <f t="shared" si="25"/>
        <v>6.2335872520255173E-2</v>
      </c>
      <c r="L44" s="4" t="s">
        <v>65</v>
      </c>
      <c r="M44" s="15">
        <f>(M18+U18)/(M40-M20+U40-U20)</f>
        <v>2.4372448925469432E-2</v>
      </c>
      <c r="N44" s="15">
        <f t="shared" ref="N44:R44" si="26">(N18+V18)/(N40-N20+V40-V20)</f>
        <v>3.8179075632232669E-2</v>
      </c>
      <c r="O44" s="15">
        <f t="shared" si="26"/>
        <v>4.2532466153985191E-2</v>
      </c>
      <c r="P44" s="15">
        <f t="shared" si="26"/>
        <v>2.6861453984923907E-2</v>
      </c>
      <c r="Q44" s="15">
        <f t="shared" si="26"/>
        <v>3.3404506049680892E-2</v>
      </c>
      <c r="R44" s="15">
        <f t="shared" si="26"/>
        <v>4.4660996763391296E-2</v>
      </c>
    </row>
    <row r="45" spans="1:34" x14ac:dyDescent="0.35">
      <c r="A45" t="s">
        <v>13</v>
      </c>
      <c r="B45" s="9">
        <f t="shared" ref="B45:B62" si="27">N22/(N$40-N$18-N$20)</f>
        <v>2.3050403755674995E-2</v>
      </c>
      <c r="C45" s="9">
        <f t="shared" ref="C45:C62" si="28">O22/(O$40-O$18-O$20)</f>
        <v>3.4090923787857427E-2</v>
      </c>
      <c r="D45" s="9">
        <f t="shared" ref="D45:D62" si="29">P22/(P$40-P$18-P$20)</f>
        <v>2.8787290220518277E-2</v>
      </c>
      <c r="E45" s="9"/>
      <c r="F45" t="s">
        <v>13</v>
      </c>
      <c r="G45" s="9">
        <f t="shared" ref="G45:G62" si="30">V22/(V$40-V$18-V$20)</f>
        <v>4.4337921303693739E-3</v>
      </c>
      <c r="H45" s="9">
        <f t="shared" ref="H45:H62" si="31">W22/(W$40-W$18-W$20)</f>
        <v>2.2125761737083374E-2</v>
      </c>
      <c r="I45" s="9">
        <f t="shared" ref="I45:I62" si="32">X22/(X$40-X$18-X$20)</f>
        <v>3.5200129202444079E-2</v>
      </c>
    </row>
    <row r="46" spans="1:34" x14ac:dyDescent="0.35">
      <c r="A46" t="s">
        <v>26</v>
      </c>
      <c r="B46" s="9">
        <f t="shared" si="27"/>
        <v>4.2612069898429812E-2</v>
      </c>
      <c r="C46" s="9">
        <f t="shared" si="28"/>
        <v>3.4507376515946132E-2</v>
      </c>
      <c r="D46" s="9">
        <f t="shared" si="29"/>
        <v>3.7729624437726247E-2</v>
      </c>
      <c r="E46" s="9"/>
      <c r="F46" t="s">
        <v>26</v>
      </c>
      <c r="G46" s="9">
        <f t="shared" si="30"/>
        <v>1.4062923406124145E-3</v>
      </c>
      <c r="H46" s="9">
        <f t="shared" si="31"/>
        <v>4.4897168597807791E-3</v>
      </c>
      <c r="I46" s="9">
        <f t="shared" si="32"/>
        <v>1.0373879572555247E-2</v>
      </c>
    </row>
    <row r="47" spans="1:34" x14ac:dyDescent="0.35">
      <c r="A47" t="s">
        <v>27</v>
      </c>
      <c r="B47" s="9">
        <f t="shared" si="27"/>
        <v>3.2382905701019822E-2</v>
      </c>
      <c r="C47" s="9">
        <f t="shared" si="28"/>
        <v>3.4860456002803943E-2</v>
      </c>
      <c r="D47" s="9">
        <f t="shared" si="29"/>
        <v>2.8770400896260141E-2</v>
      </c>
      <c r="E47" s="9"/>
      <c r="F47" t="s">
        <v>27</v>
      </c>
      <c r="G47" s="9">
        <f t="shared" si="30"/>
        <v>1.1353124211588596E-2</v>
      </c>
      <c r="H47" s="9">
        <f t="shared" si="31"/>
        <v>2.3294131085826102E-2</v>
      </c>
      <c r="I47" s="9">
        <f t="shared" si="32"/>
        <v>2.7671933460741299E-2</v>
      </c>
    </row>
    <row r="48" spans="1:34" x14ac:dyDescent="0.35">
      <c r="A48" t="s">
        <v>14</v>
      </c>
      <c r="B48" s="9">
        <f t="shared" si="27"/>
        <v>1.6536719349868334E-2</v>
      </c>
      <c r="C48" s="9">
        <f t="shared" si="28"/>
        <v>2.147447545709567E-2</v>
      </c>
      <c r="D48" s="9">
        <f t="shared" si="29"/>
        <v>1.4869361076863315E-2</v>
      </c>
      <c r="E48" s="9"/>
      <c r="F48" t="s">
        <v>14</v>
      </c>
      <c r="G48" s="9">
        <f t="shared" si="30"/>
        <v>1.0885917453910053E-3</v>
      </c>
      <c r="H48" s="9">
        <f t="shared" si="31"/>
        <v>4.7293505306706266E-3</v>
      </c>
      <c r="I48" s="9">
        <f t="shared" si="32"/>
        <v>7.2977847164275526E-3</v>
      </c>
    </row>
    <row r="49" spans="1:9" x14ac:dyDescent="0.35">
      <c r="A49" t="s">
        <v>28</v>
      </c>
      <c r="B49" s="9">
        <f t="shared" si="27"/>
        <v>6.7095071964875571E-3</v>
      </c>
      <c r="C49" s="9">
        <f t="shared" si="28"/>
        <v>1.1518409926577574E-2</v>
      </c>
      <c r="D49" s="9">
        <f t="shared" si="29"/>
        <v>9.9478119880423588E-3</v>
      </c>
      <c r="E49" s="9"/>
      <c r="F49" t="s">
        <v>28</v>
      </c>
      <c r="G49" s="9">
        <f t="shared" si="30"/>
        <v>3.3867817864117584E-2</v>
      </c>
      <c r="H49" s="9">
        <f t="shared" si="31"/>
        <v>5.6968249159419712E-2</v>
      </c>
      <c r="I49" s="9">
        <f t="shared" si="32"/>
        <v>6.5230007267637474E-2</v>
      </c>
    </row>
    <row r="50" spans="1:9" x14ac:dyDescent="0.35">
      <c r="A50" t="s">
        <v>15</v>
      </c>
      <c r="B50" s="9">
        <f t="shared" si="27"/>
        <v>1.2470819827572879E-2</v>
      </c>
      <c r="C50" s="9">
        <f t="shared" si="28"/>
        <v>6.524857183874226E-3</v>
      </c>
      <c r="D50" s="9">
        <f t="shared" si="29"/>
        <v>4.3878464422638453E-3</v>
      </c>
      <c r="E50" s="9"/>
      <c r="F50" t="s">
        <v>15</v>
      </c>
      <c r="G50" s="9">
        <f t="shared" si="30"/>
        <v>3.732981993851559E-3</v>
      </c>
      <c r="H50" s="9">
        <f t="shared" si="31"/>
        <v>4.7219007792439994E-3</v>
      </c>
      <c r="I50" s="9">
        <f t="shared" si="32"/>
        <v>3.5799843880380071E-3</v>
      </c>
    </row>
    <row r="51" spans="1:9" x14ac:dyDescent="0.35">
      <c r="A51" t="s">
        <v>29</v>
      </c>
      <c r="B51" s="9">
        <f t="shared" si="27"/>
        <v>2.6848335248617645E-3</v>
      </c>
      <c r="C51" s="9">
        <f t="shared" si="28"/>
        <v>2.8867158046396971E-3</v>
      </c>
      <c r="D51" s="9">
        <f t="shared" si="29"/>
        <v>1.8589516233455498E-3</v>
      </c>
      <c r="E51" s="9"/>
      <c r="F51" t="s">
        <v>29</v>
      </c>
      <c r="G51" s="9">
        <f t="shared" si="30"/>
        <v>4.8122296040889936E-3</v>
      </c>
      <c r="H51" s="9">
        <f t="shared" si="31"/>
        <v>7.5763972008800638E-3</v>
      </c>
      <c r="I51" s="9">
        <f t="shared" si="32"/>
        <v>9.4479287233183492E-3</v>
      </c>
    </row>
    <row r="52" spans="1:9" x14ac:dyDescent="0.35">
      <c r="A52" t="s">
        <v>16</v>
      </c>
      <c r="B52" s="9">
        <f t="shared" si="27"/>
        <v>4.9182439848907258E-2</v>
      </c>
      <c r="C52" s="9">
        <f t="shared" si="28"/>
        <v>4.0394621293150385E-2</v>
      </c>
      <c r="D52" s="9">
        <f t="shared" si="29"/>
        <v>4.3703941405304376E-2</v>
      </c>
      <c r="E52" s="9"/>
      <c r="F52" t="s">
        <v>16</v>
      </c>
      <c r="G52" s="9">
        <f t="shared" si="30"/>
        <v>1.8861136807482783E-2</v>
      </c>
      <c r="H52" s="9">
        <f t="shared" si="31"/>
        <v>2.8869028403418939E-2</v>
      </c>
      <c r="I52" s="9">
        <f t="shared" si="32"/>
        <v>3.5866598476487849E-2</v>
      </c>
    </row>
    <row r="53" spans="1:9" x14ac:dyDescent="0.35">
      <c r="A53" t="s">
        <v>17</v>
      </c>
      <c r="B53" s="9">
        <f t="shared" si="27"/>
        <v>7.5371161486810306E-2</v>
      </c>
      <c r="C53" s="9">
        <f t="shared" si="28"/>
        <v>8.570648877323632E-2</v>
      </c>
      <c r="D53" s="9">
        <f t="shared" si="29"/>
        <v>9.6654224864463179E-2</v>
      </c>
      <c r="E53" s="9"/>
      <c r="F53" t="s">
        <v>17</v>
      </c>
      <c r="G53" s="9">
        <f t="shared" si="30"/>
        <v>3.5418944299610351E-2</v>
      </c>
      <c r="H53" s="9">
        <f t="shared" si="31"/>
        <v>5.7603961281158585E-2</v>
      </c>
      <c r="I53" s="9">
        <f t="shared" si="32"/>
        <v>8.1202659416973966E-2</v>
      </c>
    </row>
    <row r="54" spans="1:9" x14ac:dyDescent="0.35">
      <c r="A54" t="s">
        <v>18</v>
      </c>
      <c r="B54" s="9">
        <f t="shared" si="27"/>
        <v>7.8035382086337243E-2</v>
      </c>
      <c r="C54" s="9">
        <f t="shared" si="28"/>
        <v>6.720150233381661E-2</v>
      </c>
      <c r="D54" s="9">
        <f t="shared" si="29"/>
        <v>6.0350059394123641E-2</v>
      </c>
      <c r="E54" s="9"/>
      <c r="F54" t="s">
        <v>18</v>
      </c>
      <c r="G54" s="9">
        <f t="shared" si="30"/>
        <v>0.16358310206598828</v>
      </c>
      <c r="H54" s="9">
        <f t="shared" si="31"/>
        <v>0.21972172695171072</v>
      </c>
      <c r="I54" s="9">
        <f t="shared" si="32"/>
        <v>0.20629323571370892</v>
      </c>
    </row>
    <row r="55" spans="1:9" x14ac:dyDescent="0.35">
      <c r="A55" t="s">
        <v>19</v>
      </c>
      <c r="B55" s="9">
        <f t="shared" si="27"/>
        <v>2.3493581650373865E-2</v>
      </c>
      <c r="C55" s="9">
        <f t="shared" si="28"/>
        <v>2.6713761176000425E-2</v>
      </c>
      <c r="D55" s="9">
        <f t="shared" si="29"/>
        <v>2.7102861614506802E-2</v>
      </c>
      <c r="E55" s="9"/>
      <c r="F55" t="s">
        <v>19</v>
      </c>
      <c r="G55" s="9">
        <f t="shared" si="30"/>
        <v>8.45644231398163E-4</v>
      </c>
      <c r="H55" s="9">
        <f t="shared" si="31"/>
        <v>2.8023481616496729E-3</v>
      </c>
      <c r="I55" s="9">
        <f t="shared" si="32"/>
        <v>4.9904444025732821E-3</v>
      </c>
    </row>
    <row r="56" spans="1:9" x14ac:dyDescent="0.35">
      <c r="A56" t="s">
        <v>30</v>
      </c>
      <c r="B56" s="9">
        <f t="shared" si="27"/>
        <v>5.0264618428985892E-2</v>
      </c>
      <c r="C56" s="9">
        <f t="shared" si="28"/>
        <v>4.0882207251192126E-2</v>
      </c>
      <c r="D56" s="9">
        <f t="shared" si="29"/>
        <v>5.1799557499704434E-2</v>
      </c>
      <c r="E56" s="9"/>
      <c r="F56" t="s">
        <v>30</v>
      </c>
      <c r="G56" s="9">
        <f t="shared" si="30"/>
        <v>5.5980713705043032E-2</v>
      </c>
      <c r="H56" s="9">
        <f t="shared" si="31"/>
        <v>6.6259330813661851E-2</v>
      </c>
      <c r="I56" s="9">
        <f t="shared" si="32"/>
        <v>8.2451616376409784E-2</v>
      </c>
    </row>
    <row r="57" spans="1:9" x14ac:dyDescent="0.35">
      <c r="A57" t="s">
        <v>31</v>
      </c>
      <c r="B57" s="9">
        <f t="shared" si="27"/>
        <v>2.9759910952162554E-2</v>
      </c>
      <c r="C57" s="9">
        <f t="shared" si="28"/>
        <v>3.3519271285325732E-2</v>
      </c>
      <c r="D57" s="9">
        <f t="shared" si="29"/>
        <v>3.7388460087711892E-2</v>
      </c>
      <c r="E57" s="9"/>
      <c r="F57" t="s">
        <v>31</v>
      </c>
      <c r="G57" s="9">
        <f t="shared" si="30"/>
        <v>2.7938964109176876E-3</v>
      </c>
      <c r="H57" s="9">
        <f t="shared" si="31"/>
        <v>4.8597211806366064E-3</v>
      </c>
      <c r="I57" s="9">
        <f t="shared" si="32"/>
        <v>6.5344136093241096E-3</v>
      </c>
    </row>
    <row r="58" spans="1:9" x14ac:dyDescent="0.35">
      <c r="A58" t="s">
        <v>20</v>
      </c>
      <c r="B58" s="9">
        <f t="shared" si="27"/>
        <v>0.14730511767403751</v>
      </c>
      <c r="C58" s="9">
        <f t="shared" si="28"/>
        <v>0.15614778639855043</v>
      </c>
      <c r="D58" s="9">
        <f t="shared" si="29"/>
        <v>0.17234542045972739</v>
      </c>
      <c r="E58" s="9"/>
      <c r="F58" t="s">
        <v>20</v>
      </c>
      <c r="G58" s="9">
        <f t="shared" si="30"/>
        <v>2.6770947214980519E-3</v>
      </c>
      <c r="H58" s="9">
        <f t="shared" si="31"/>
        <v>4.8969699377697431E-3</v>
      </c>
      <c r="I58" s="9">
        <f t="shared" si="32"/>
        <v>6.4159780355845068E-3</v>
      </c>
    </row>
    <row r="59" spans="1:9" x14ac:dyDescent="0.35">
      <c r="A59" t="s">
        <v>21</v>
      </c>
      <c r="B59" s="9">
        <f t="shared" si="27"/>
        <v>5.9045724621623989E-2</v>
      </c>
      <c r="C59" s="9">
        <f t="shared" si="28"/>
        <v>5.1249552183984158E-2</v>
      </c>
      <c r="D59" s="9">
        <f t="shared" si="29"/>
        <v>4.3780506341941257E-2</v>
      </c>
      <c r="E59" s="9"/>
      <c r="F59" t="s">
        <v>21</v>
      </c>
      <c r="G59" s="9">
        <f t="shared" si="30"/>
        <v>4.9290312935086292E-3</v>
      </c>
      <c r="H59" s="9">
        <f t="shared" si="31"/>
        <v>9.7355834893642374E-3</v>
      </c>
      <c r="I59" s="9">
        <f t="shared" si="32"/>
        <v>1.1409652499259777E-2</v>
      </c>
    </row>
    <row r="60" spans="1:9" x14ac:dyDescent="0.35">
      <c r="A60" t="s">
        <v>22</v>
      </c>
      <c r="B60" s="9">
        <f t="shared" si="27"/>
        <v>8.7465795427022514E-2</v>
      </c>
      <c r="C60" s="9">
        <f t="shared" si="28"/>
        <v>5.891771437292178E-2</v>
      </c>
      <c r="D60" s="9">
        <f t="shared" si="29"/>
        <v>5.0692743783321233E-2</v>
      </c>
      <c r="E60" s="9"/>
      <c r="F60" t="s">
        <v>22</v>
      </c>
      <c r="G60" s="9">
        <f t="shared" si="30"/>
        <v>4.0992720918715371E-2</v>
      </c>
      <c r="H60" s="9">
        <f t="shared" si="31"/>
        <v>3.1141202588540296E-2</v>
      </c>
      <c r="I60" s="9">
        <f t="shared" si="32"/>
        <v>2.8308255497833168E-2</v>
      </c>
    </row>
    <row r="61" spans="1:9" x14ac:dyDescent="0.35">
      <c r="A61" t="s">
        <v>32</v>
      </c>
      <c r="B61" s="9">
        <f t="shared" si="27"/>
        <v>5.2769088857167884E-2</v>
      </c>
      <c r="C61" s="9">
        <f t="shared" si="28"/>
        <v>6.594697082373574E-2</v>
      </c>
      <c r="D61" s="9">
        <f t="shared" si="29"/>
        <v>6.632325040675123E-2</v>
      </c>
      <c r="E61" s="9"/>
      <c r="F61" t="s">
        <v>32</v>
      </c>
      <c r="G61" s="9">
        <f t="shared" si="30"/>
        <v>1.7646399237518571E-2</v>
      </c>
      <c r="H61" s="9">
        <f t="shared" si="31"/>
        <v>2.9527089779437694E-2</v>
      </c>
      <c r="I61" s="9">
        <f t="shared" si="32"/>
        <v>3.005356517994132E-2</v>
      </c>
    </row>
    <row r="62" spans="1:9" x14ac:dyDescent="0.35">
      <c r="A62" t="s">
        <v>23</v>
      </c>
      <c r="B62" s="9">
        <f t="shared" si="27"/>
        <v>5.8545861182254334E-2</v>
      </c>
      <c r="C62" s="9">
        <f t="shared" si="28"/>
        <v>6.6933782722902443E-2</v>
      </c>
      <c r="D62" s="9">
        <f t="shared" si="29"/>
        <v>6.7696915446412986E-2</v>
      </c>
      <c r="E62" s="9"/>
      <c r="F62" t="s">
        <v>23</v>
      </c>
      <c r="G62" s="9">
        <f t="shared" si="30"/>
        <v>2.5135723563105617E-3</v>
      </c>
      <c r="H62" s="9">
        <f t="shared" si="31"/>
        <v>5.7561746023074368E-3</v>
      </c>
      <c r="I62" s="9">
        <f t="shared" si="32"/>
        <v>7.3849963661812602E-3</v>
      </c>
    </row>
    <row r="63" spans="1:9" x14ac:dyDescent="0.35">
      <c r="A63" t="s">
        <v>11</v>
      </c>
      <c r="B63" s="9">
        <f>N19/(N$40-N$18-N$20)</f>
        <v>5.512926880800606E-2</v>
      </c>
      <c r="C63" s="9">
        <f t="shared" ref="C63:D63" si="33">O19/(O$40-O$18-O$20)</f>
        <v>7.098061684150353E-2</v>
      </c>
      <c r="D63" s="9">
        <f t="shared" si="33"/>
        <v>7.9248087284027768E-2</v>
      </c>
      <c r="E63" s="9"/>
      <c r="F63" t="s">
        <v>11</v>
      </c>
      <c r="G63" s="9">
        <f>V19/(V$40-V$18-V$20)</f>
        <v>0.58009792653640946</v>
      </c>
      <c r="H63" s="9">
        <f t="shared" ref="H63:I63" si="34">W19/(W$40-W$18-W$20)</f>
        <v>0.37645332234081125</v>
      </c>
      <c r="I63" s="9">
        <f t="shared" si="34"/>
        <v>0.27795106457430485</v>
      </c>
    </row>
    <row r="64" spans="1:9" x14ac:dyDescent="0.35">
      <c r="B64" s="9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3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5" sqref="H35"/>
    </sheetView>
  </sheetViews>
  <sheetFormatPr defaultRowHeight="14.5" x14ac:dyDescent="0.35"/>
  <cols>
    <col min="1" max="1" width="31.36328125" customWidth="1"/>
    <col min="2" max="2" width="6.81640625" bestFit="1" customWidth="1"/>
    <col min="3" max="5" width="5.7265625" bestFit="1" customWidth="1"/>
    <col min="6" max="6" width="7.36328125" bestFit="1" customWidth="1"/>
    <col min="7" max="7" width="7.36328125" customWidth="1"/>
    <col min="8" max="10" width="5.7265625" bestFit="1" customWidth="1"/>
    <col min="11" max="11" width="7.36328125" bestFit="1" customWidth="1"/>
    <col min="12" max="12" width="12.6328125" bestFit="1" customWidth="1"/>
    <col min="13" max="13" width="12" style="46" bestFit="1" customWidth="1"/>
    <col min="14" max="16" width="5.7265625" bestFit="1" customWidth="1"/>
    <col min="17" max="17" width="7.36328125" bestFit="1" customWidth="1"/>
    <col min="18" max="20" width="5.7265625" bestFit="1" customWidth="1"/>
    <col min="21" max="21" width="7.36328125" bestFit="1" customWidth="1"/>
    <col min="22" max="22" width="12.81640625" bestFit="1" customWidth="1"/>
    <col min="23" max="23" width="12" style="46" bestFit="1" customWidth="1"/>
    <col min="24" max="26" width="5.7265625" bestFit="1" customWidth="1"/>
    <col min="27" max="27" width="7.36328125" bestFit="1" customWidth="1"/>
    <col min="28" max="30" width="5.7265625" bestFit="1" customWidth="1"/>
    <col min="31" max="31" width="7.36328125" bestFit="1" customWidth="1"/>
    <col min="32" max="32" width="12.81640625" bestFit="1" customWidth="1"/>
    <col min="33" max="33" width="12" style="46" bestFit="1" customWidth="1"/>
  </cols>
  <sheetData>
    <row r="1" spans="1:33" x14ac:dyDescent="0.35">
      <c r="A1" s="48" t="s">
        <v>200</v>
      </c>
      <c r="B1" s="48"/>
      <c r="C1" s="49" t="s">
        <v>184</v>
      </c>
      <c r="D1" s="49"/>
      <c r="E1" s="49"/>
      <c r="F1" s="49"/>
      <c r="G1" s="7"/>
      <c r="H1" s="49" t="s">
        <v>185</v>
      </c>
      <c r="I1" s="49"/>
      <c r="J1" s="49"/>
      <c r="K1" s="49"/>
      <c r="N1" s="49" t="s">
        <v>194</v>
      </c>
      <c r="O1" s="49"/>
      <c r="P1" s="49"/>
      <c r="Q1" s="49"/>
      <c r="R1" s="49" t="s">
        <v>195</v>
      </c>
      <c r="S1" s="49"/>
      <c r="T1" s="49"/>
      <c r="U1" s="49"/>
      <c r="X1" s="49" t="s">
        <v>196</v>
      </c>
      <c r="Y1" s="49"/>
      <c r="Z1" s="49"/>
      <c r="AA1" s="49"/>
      <c r="AB1" s="49" t="s">
        <v>197</v>
      </c>
      <c r="AC1" s="49"/>
      <c r="AD1" s="49"/>
      <c r="AE1" s="49"/>
    </row>
    <row r="2" spans="1:33" x14ac:dyDescent="0.35">
      <c r="C2" t="s">
        <v>183</v>
      </c>
      <c r="D2" t="s">
        <v>176</v>
      </c>
      <c r="E2" t="s">
        <v>175</v>
      </c>
      <c r="F2" t="s">
        <v>193</v>
      </c>
      <c r="H2" t="s">
        <v>183</v>
      </c>
      <c r="I2" t="s">
        <v>176</v>
      </c>
      <c r="J2" t="s">
        <v>175</v>
      </c>
      <c r="K2" t="s">
        <v>193</v>
      </c>
      <c r="L2" t="s">
        <v>199</v>
      </c>
      <c r="M2" s="46" t="s">
        <v>198</v>
      </c>
      <c r="N2" t="s">
        <v>183</v>
      </c>
      <c r="O2" t="s">
        <v>176</v>
      </c>
      <c r="P2" t="s">
        <v>175</v>
      </c>
      <c r="Q2" t="s">
        <v>193</v>
      </c>
      <c r="R2" t="s">
        <v>183</v>
      </c>
      <c r="S2" t="s">
        <v>176</v>
      </c>
      <c r="T2" t="s">
        <v>175</v>
      </c>
      <c r="U2" t="s">
        <v>193</v>
      </c>
      <c r="V2" t="s">
        <v>199</v>
      </c>
      <c r="W2" s="46" t="s">
        <v>198</v>
      </c>
      <c r="X2" t="s">
        <v>183</v>
      </c>
      <c r="Y2" t="s">
        <v>176</v>
      </c>
      <c r="Z2" t="s">
        <v>175</v>
      </c>
      <c r="AA2" t="s">
        <v>193</v>
      </c>
      <c r="AB2" t="s">
        <v>183</v>
      </c>
      <c r="AC2" t="s">
        <v>176</v>
      </c>
      <c r="AD2" t="s">
        <v>175</v>
      </c>
      <c r="AE2" t="s">
        <v>193</v>
      </c>
      <c r="AF2" t="s">
        <v>199</v>
      </c>
      <c r="AG2" s="46" t="s">
        <v>198</v>
      </c>
    </row>
    <row r="3" spans="1:33" x14ac:dyDescent="0.35">
      <c r="A3" t="s">
        <v>11</v>
      </c>
      <c r="C3" s="1">
        <v>1275</v>
      </c>
      <c r="D3" s="9">
        <v>0.42126789999999997</v>
      </c>
      <c r="E3" s="9">
        <v>0.29233589999999998</v>
      </c>
      <c r="F3" s="9">
        <f>D3/$D$25</f>
        <v>0.84243622403831864</v>
      </c>
      <c r="G3" s="9"/>
      <c r="H3">
        <v>805</v>
      </c>
      <c r="I3" s="9">
        <v>0.52677430000000003</v>
      </c>
      <c r="J3" s="9">
        <v>0.29910870000000001</v>
      </c>
      <c r="K3" s="9">
        <f>I3/$I$25</f>
        <v>1.0533674208036217</v>
      </c>
      <c r="L3" s="9">
        <f>K3-F3</f>
        <v>0.21093119676530303</v>
      </c>
      <c r="M3" s="47">
        <f>I3-D3</f>
        <v>0.10550640000000006</v>
      </c>
      <c r="N3">
        <v>984</v>
      </c>
      <c r="O3" s="9">
        <v>0.44461440000000002</v>
      </c>
      <c r="P3" s="9">
        <v>0.29027360000000002</v>
      </c>
      <c r="Q3" s="9">
        <f>O3/$O$25</f>
        <v>0.87956014712669517</v>
      </c>
      <c r="R3">
        <v>524</v>
      </c>
      <c r="S3" s="9">
        <v>0.53859699999999999</v>
      </c>
      <c r="T3" s="9">
        <v>0.29791210000000001</v>
      </c>
      <c r="U3" s="9">
        <f>S3/$S$25</f>
        <v>1.0376455910027573</v>
      </c>
      <c r="V3" s="9">
        <f>U3-Q3</f>
        <v>0.15808544387606216</v>
      </c>
      <c r="W3" s="47">
        <f>S3-O3</f>
        <v>9.3982599999999972E-2</v>
      </c>
      <c r="X3">
        <v>291</v>
      </c>
      <c r="Y3" s="9">
        <v>0.34232279999999998</v>
      </c>
      <c r="Z3" s="9">
        <v>0.28587459999999998</v>
      </c>
      <c r="AA3" s="9">
        <f>Y3/$Y$25</f>
        <v>0.69261146295776987</v>
      </c>
      <c r="AB3">
        <v>281</v>
      </c>
      <c r="AC3" s="9">
        <v>0.50472760000000005</v>
      </c>
      <c r="AD3" s="9">
        <v>0.30061680000000002</v>
      </c>
      <c r="AE3" s="9">
        <f>AC3/$AC$25</f>
        <v>1.0496806416781328</v>
      </c>
      <c r="AF3" s="9">
        <f>AE3-AA3</f>
        <v>0.35706917872036292</v>
      </c>
      <c r="AG3" s="47">
        <f>AC3-Y3</f>
        <v>0.16240480000000007</v>
      </c>
    </row>
    <row r="4" spans="1:33" x14ac:dyDescent="0.35">
      <c r="A4" t="s">
        <v>12</v>
      </c>
      <c r="C4">
        <v>560</v>
      </c>
      <c r="D4" s="9">
        <v>0.36295909999999998</v>
      </c>
      <c r="E4" s="9">
        <v>0.27200039999999998</v>
      </c>
      <c r="F4" s="9">
        <f t="shared" ref="F4:F25" si="0">D4/$D$25</f>
        <v>0.72583240660953874</v>
      </c>
      <c r="G4" s="9"/>
      <c r="H4">
        <v>328</v>
      </c>
      <c r="I4" s="9">
        <v>0.53948430000000003</v>
      </c>
      <c r="J4" s="9">
        <v>0.29380149999999999</v>
      </c>
      <c r="K4" s="9">
        <f t="shared" ref="K4:K25" si="1">I4/$I$25</f>
        <v>1.0787830493155177</v>
      </c>
      <c r="L4" s="9">
        <f t="shared" ref="L4:L25" si="2">K4-F4</f>
        <v>0.35295064270597898</v>
      </c>
      <c r="M4" s="47">
        <f t="shared" ref="M4:M25" si="3">I4-D4</f>
        <v>0.17652520000000005</v>
      </c>
      <c r="N4">
        <v>277</v>
      </c>
      <c r="O4" s="9">
        <v>0.35372700000000001</v>
      </c>
      <c r="P4" s="9">
        <v>0.26963019999999999</v>
      </c>
      <c r="Q4" s="9">
        <f t="shared" ref="Q4:Q25" si="4">O4/$O$25</f>
        <v>0.69976179845431119</v>
      </c>
      <c r="R4">
        <v>159</v>
      </c>
      <c r="S4" s="9">
        <v>0.53521059999999998</v>
      </c>
      <c r="T4" s="9">
        <v>0.29900149999999998</v>
      </c>
      <c r="U4" s="9">
        <f t="shared" ref="U4:U25" si="5">S4/$S$25</f>
        <v>1.0311214495215166</v>
      </c>
      <c r="V4" s="9">
        <f t="shared" ref="V4:V25" si="6">U4-Q4</f>
        <v>0.33135965106720544</v>
      </c>
      <c r="W4" s="47">
        <f t="shared" ref="W4:W25" si="7">S4-O4</f>
        <v>0.18148359999999997</v>
      </c>
      <c r="X4">
        <v>283</v>
      </c>
      <c r="Y4" s="9">
        <v>0.37199549999999998</v>
      </c>
      <c r="Z4" s="9">
        <v>0.27447650000000001</v>
      </c>
      <c r="AA4" s="9">
        <f t="shared" ref="AA4:AA25" si="8">Y4/$Y$25</f>
        <v>0.75264734767508057</v>
      </c>
      <c r="AB4">
        <v>169</v>
      </c>
      <c r="AC4" s="9">
        <v>0.54350509999999996</v>
      </c>
      <c r="AD4" s="9">
        <v>0.28965580000000002</v>
      </c>
      <c r="AE4" s="9">
        <f t="shared" ref="AE4:AE25" si="9">AC4/$AC$25</f>
        <v>1.1303261048600031</v>
      </c>
      <c r="AF4" s="9">
        <f t="shared" ref="AF4:AF25" si="10">AE4-AA4</f>
        <v>0.3776787571849225</v>
      </c>
      <c r="AG4" s="47">
        <f t="shared" ref="AG4:AG25" si="11">AC4-Y4</f>
        <v>0.17150959999999998</v>
      </c>
    </row>
    <row r="5" spans="1:33" x14ac:dyDescent="0.35">
      <c r="A5" t="s">
        <v>186</v>
      </c>
      <c r="B5">
        <v>0.97689999999999999</v>
      </c>
      <c r="C5">
        <v>496</v>
      </c>
      <c r="D5" s="9">
        <v>0.63044149999999999</v>
      </c>
      <c r="E5" s="9">
        <v>0.26066830000000002</v>
      </c>
      <c r="F5" s="9">
        <f t="shared" si="0"/>
        <v>1.2607339812434171</v>
      </c>
      <c r="G5">
        <v>0.95730000000000004</v>
      </c>
      <c r="H5">
        <v>363</v>
      </c>
      <c r="I5" s="9">
        <v>0.47316350000000001</v>
      </c>
      <c r="J5" s="9">
        <v>0.28260819999999998</v>
      </c>
      <c r="K5" s="9">
        <f t="shared" si="1"/>
        <v>0.94616425974732343</v>
      </c>
      <c r="L5" s="9">
        <f t="shared" si="2"/>
        <v>-0.31456972149609363</v>
      </c>
      <c r="M5" s="47">
        <f t="shared" si="3"/>
        <v>-0.15727799999999997</v>
      </c>
      <c r="N5">
        <v>214</v>
      </c>
      <c r="O5" s="9">
        <v>0.61618189999999995</v>
      </c>
      <c r="P5" s="9">
        <v>0.25061559999999999</v>
      </c>
      <c r="Q5" s="9">
        <f t="shared" si="4"/>
        <v>1.2189642139813881</v>
      </c>
      <c r="R5">
        <v>165</v>
      </c>
      <c r="S5" s="9">
        <v>0.50222719999999998</v>
      </c>
      <c r="T5" s="9">
        <v>0.27839520000000001</v>
      </c>
      <c r="U5" s="9">
        <f t="shared" si="5"/>
        <v>0.96757657350794746</v>
      </c>
      <c r="V5" s="9">
        <f t="shared" si="6"/>
        <v>-0.25138764047344064</v>
      </c>
      <c r="W5" s="47">
        <f t="shared" si="7"/>
        <v>-0.11395469999999996</v>
      </c>
      <c r="X5">
        <v>282</v>
      </c>
      <c r="Y5" s="9">
        <v>0.64126249999999996</v>
      </c>
      <c r="Z5" s="9">
        <v>0.2679802</v>
      </c>
      <c r="AA5" s="9">
        <f t="shared" si="8"/>
        <v>1.2974471997335757</v>
      </c>
      <c r="AB5">
        <v>198</v>
      </c>
      <c r="AC5" s="9">
        <v>0.4489437</v>
      </c>
      <c r="AD5" s="9">
        <v>0.28450540000000002</v>
      </c>
      <c r="AE5" s="9">
        <f t="shared" si="9"/>
        <v>0.93366701383747408</v>
      </c>
      <c r="AF5" s="9">
        <f t="shared" si="10"/>
        <v>-0.36378018589610162</v>
      </c>
      <c r="AG5" s="47">
        <f t="shared" si="11"/>
        <v>-0.19231879999999996</v>
      </c>
    </row>
    <row r="6" spans="1:33" x14ac:dyDescent="0.35">
      <c r="A6" t="s">
        <v>13</v>
      </c>
      <c r="B6">
        <v>0.93479999999999996</v>
      </c>
      <c r="C6">
        <v>227</v>
      </c>
      <c r="D6" s="9">
        <v>0.65536629999999996</v>
      </c>
      <c r="E6" s="9">
        <v>0.2499632</v>
      </c>
      <c r="F6" s="9">
        <f t="shared" si="0"/>
        <v>1.3105776897170753</v>
      </c>
      <c r="G6">
        <v>0.88419999999999999</v>
      </c>
      <c r="H6">
        <v>188</v>
      </c>
      <c r="I6" s="9">
        <v>0.44868730000000001</v>
      </c>
      <c r="J6" s="9">
        <v>0.27466380000000001</v>
      </c>
      <c r="K6" s="9">
        <f t="shared" si="1"/>
        <v>0.89722027811216465</v>
      </c>
      <c r="L6" s="9">
        <f t="shared" si="2"/>
        <v>-0.41335741160491069</v>
      </c>
      <c r="M6" s="47">
        <f t="shared" si="3"/>
        <v>-0.20667899999999995</v>
      </c>
      <c r="N6">
        <v>140</v>
      </c>
      <c r="O6" s="9">
        <v>0.62035050000000003</v>
      </c>
      <c r="P6" s="9">
        <v>0.25893529999999998</v>
      </c>
      <c r="Q6" s="9">
        <f t="shared" si="4"/>
        <v>1.2272107629670088</v>
      </c>
      <c r="R6">
        <v>106</v>
      </c>
      <c r="S6" s="9">
        <v>0.46318520000000002</v>
      </c>
      <c r="T6" s="9">
        <v>0.28118739999999998</v>
      </c>
      <c r="U6" s="9">
        <f t="shared" si="5"/>
        <v>0.89235937184523939</v>
      </c>
      <c r="V6" s="9">
        <f t="shared" si="6"/>
        <v>-0.33485139112176943</v>
      </c>
      <c r="W6" s="47">
        <f t="shared" si="7"/>
        <v>-0.15716530000000001</v>
      </c>
      <c r="X6">
        <v>87</v>
      </c>
      <c r="Y6" s="9">
        <v>0.7117135</v>
      </c>
      <c r="Z6" s="9">
        <v>0.22499</v>
      </c>
      <c r="AA6" s="9">
        <f t="shared" si="8"/>
        <v>1.4399885968500923</v>
      </c>
      <c r="AB6">
        <v>82</v>
      </c>
      <c r="AC6" s="9">
        <v>0.4299462</v>
      </c>
      <c r="AD6" s="9">
        <v>0.2665341</v>
      </c>
      <c r="AE6" s="9">
        <f t="shared" si="9"/>
        <v>0.89415796382657653</v>
      </c>
      <c r="AF6" s="9">
        <f t="shared" si="10"/>
        <v>-0.54583063302351575</v>
      </c>
      <c r="AG6" s="47">
        <f t="shared" si="11"/>
        <v>-0.2817673</v>
      </c>
    </row>
    <row r="7" spans="1:33" x14ac:dyDescent="0.35">
      <c r="A7" t="s">
        <v>187</v>
      </c>
      <c r="B7">
        <v>0.69430000000000003</v>
      </c>
      <c r="C7">
        <v>148</v>
      </c>
      <c r="D7" s="9">
        <v>0.68523149999999999</v>
      </c>
      <c r="E7" s="9">
        <v>0.24042759999999999</v>
      </c>
      <c r="F7" s="9">
        <f t="shared" si="0"/>
        <v>1.3703010304182046</v>
      </c>
      <c r="G7">
        <v>0.54630000000000001</v>
      </c>
      <c r="H7">
        <v>122</v>
      </c>
      <c r="I7" s="9">
        <v>0.41686630000000002</v>
      </c>
      <c r="J7" s="9">
        <v>0.27426289999999998</v>
      </c>
      <c r="K7" s="9">
        <f t="shared" si="1"/>
        <v>0.83358922265370361</v>
      </c>
      <c r="L7" s="9">
        <f t="shared" si="2"/>
        <v>-0.536711807764501</v>
      </c>
      <c r="M7" s="47">
        <f t="shared" si="3"/>
        <v>-0.26836519999999997</v>
      </c>
      <c r="N7">
        <v>34</v>
      </c>
      <c r="O7" s="9">
        <v>0.58819730000000003</v>
      </c>
      <c r="P7" s="9">
        <v>0.25795649999999998</v>
      </c>
      <c r="Q7" s="9">
        <f t="shared" si="4"/>
        <v>1.1636035713812347</v>
      </c>
      <c r="R7">
        <v>27</v>
      </c>
      <c r="S7" s="9">
        <v>0.4624219</v>
      </c>
      <c r="T7" s="9">
        <v>0.28870479999999998</v>
      </c>
      <c r="U7" s="9">
        <f t="shared" si="5"/>
        <v>0.89088881987481916</v>
      </c>
      <c r="V7" s="9">
        <f t="shared" si="6"/>
        <v>-0.27271475150641555</v>
      </c>
      <c r="W7" s="47">
        <f t="shared" si="7"/>
        <v>-0.12577540000000004</v>
      </c>
      <c r="X7">
        <v>114</v>
      </c>
      <c r="Y7" s="9">
        <v>0.71417149999999996</v>
      </c>
      <c r="Z7" s="9">
        <v>0.2282275</v>
      </c>
      <c r="AA7" s="9">
        <f t="shared" si="8"/>
        <v>1.4449617945919611</v>
      </c>
      <c r="AB7">
        <v>95</v>
      </c>
      <c r="AC7" s="9">
        <v>0.40391890000000003</v>
      </c>
      <c r="AD7" s="9">
        <v>0.2701963</v>
      </c>
      <c r="AE7" s="9">
        <f t="shared" si="9"/>
        <v>0.84002905753108315</v>
      </c>
      <c r="AF7" s="9">
        <f t="shared" si="10"/>
        <v>-0.60493273706087791</v>
      </c>
      <c r="AG7" s="47">
        <f t="shared" si="11"/>
        <v>-0.31025259999999993</v>
      </c>
    </row>
    <row r="8" spans="1:33" x14ac:dyDescent="0.35">
      <c r="A8" t="s">
        <v>188</v>
      </c>
      <c r="B8">
        <v>0.9375</v>
      </c>
      <c r="C8">
        <v>204</v>
      </c>
      <c r="D8" s="9">
        <v>0.64638580000000001</v>
      </c>
      <c r="E8" s="9">
        <v>0.26210139999999998</v>
      </c>
      <c r="F8" s="9">
        <f t="shared" si="0"/>
        <v>1.2926188124563678</v>
      </c>
      <c r="G8">
        <v>0.89149999999999996</v>
      </c>
      <c r="H8">
        <v>218</v>
      </c>
      <c r="I8" s="9">
        <v>0.4340137</v>
      </c>
      <c r="J8" s="9">
        <v>0.27250059999999998</v>
      </c>
      <c r="K8" s="9">
        <f t="shared" si="1"/>
        <v>0.86787812496250638</v>
      </c>
      <c r="L8" s="9">
        <f t="shared" si="2"/>
        <v>-0.4247406874938614</v>
      </c>
      <c r="M8" s="47">
        <f t="shared" si="3"/>
        <v>-0.21237210000000001</v>
      </c>
      <c r="N8">
        <v>102</v>
      </c>
      <c r="O8" s="9">
        <v>0.64963590000000004</v>
      </c>
      <c r="P8" s="9">
        <v>0.26150980000000001</v>
      </c>
      <c r="Q8" s="9">
        <f t="shared" si="4"/>
        <v>1.2851447181710332</v>
      </c>
      <c r="R8">
        <v>125</v>
      </c>
      <c r="S8" s="9">
        <v>0.45352219999999999</v>
      </c>
      <c r="T8" s="9">
        <v>0.2666905</v>
      </c>
      <c r="U8" s="9">
        <f t="shared" si="5"/>
        <v>0.87374291214371913</v>
      </c>
      <c r="V8" s="9">
        <f t="shared" si="6"/>
        <v>-0.41140180602731402</v>
      </c>
      <c r="W8" s="47">
        <f t="shared" si="7"/>
        <v>-0.19611370000000006</v>
      </c>
      <c r="X8">
        <v>102</v>
      </c>
      <c r="Y8" s="9">
        <v>0.64313560000000003</v>
      </c>
      <c r="Z8" s="9">
        <v>0.26394260000000003</v>
      </c>
      <c r="AA8" s="9">
        <f t="shared" si="8"/>
        <v>1.3012369868329634</v>
      </c>
      <c r="AB8">
        <v>93</v>
      </c>
      <c r="AC8" s="9">
        <v>0.40779260000000001</v>
      </c>
      <c r="AD8" s="9">
        <v>0.27941739999999998</v>
      </c>
      <c r="AE8" s="9">
        <f t="shared" si="9"/>
        <v>0.84808518107508701</v>
      </c>
      <c r="AF8" s="9">
        <f t="shared" si="10"/>
        <v>-0.45315180575787639</v>
      </c>
      <c r="AG8" s="47">
        <f t="shared" si="11"/>
        <v>-0.23534300000000002</v>
      </c>
    </row>
    <row r="9" spans="1:33" x14ac:dyDescent="0.35">
      <c r="A9" t="s">
        <v>14</v>
      </c>
      <c r="B9">
        <v>0.9425</v>
      </c>
      <c r="C9">
        <v>69</v>
      </c>
      <c r="D9" s="9">
        <v>0.79804620000000004</v>
      </c>
      <c r="E9" s="9">
        <v>0.18546879999999999</v>
      </c>
      <c r="F9" s="9">
        <f t="shared" si="0"/>
        <v>1.5959037641750746</v>
      </c>
      <c r="G9">
        <v>0.89990000000000003</v>
      </c>
      <c r="H9">
        <v>49</v>
      </c>
      <c r="I9" s="9">
        <v>0.38814100000000001</v>
      </c>
      <c r="J9" s="9">
        <v>0.25250420000000001</v>
      </c>
      <c r="K9" s="9">
        <f t="shared" si="1"/>
        <v>0.77614850245757727</v>
      </c>
      <c r="L9" s="9">
        <f t="shared" si="2"/>
        <v>-0.81975526171749735</v>
      </c>
      <c r="M9" s="47">
        <f t="shared" si="3"/>
        <v>-0.40990520000000003</v>
      </c>
      <c r="N9">
        <v>22</v>
      </c>
      <c r="O9" s="9">
        <v>0.77955560000000002</v>
      </c>
      <c r="P9" s="9">
        <v>0.18840770000000001</v>
      </c>
      <c r="Q9" s="9">
        <f t="shared" si="4"/>
        <v>1.5421588644664659</v>
      </c>
      <c r="R9">
        <v>27</v>
      </c>
      <c r="S9" s="9">
        <v>0.43377510000000002</v>
      </c>
      <c r="T9" s="9">
        <v>0.28126719999999999</v>
      </c>
      <c r="U9" s="9">
        <f t="shared" si="5"/>
        <v>0.83569871351266378</v>
      </c>
      <c r="V9" s="9">
        <f t="shared" si="6"/>
        <v>-0.7064601509538021</v>
      </c>
      <c r="W9" s="47">
        <f t="shared" si="7"/>
        <v>-0.34578049999999999</v>
      </c>
      <c r="X9">
        <v>47</v>
      </c>
      <c r="Y9" s="9">
        <v>0.80670140000000001</v>
      </c>
      <c r="Z9" s="9">
        <v>0.18548519999999999</v>
      </c>
      <c r="AA9" s="9">
        <f t="shared" si="8"/>
        <v>1.632174768446861</v>
      </c>
      <c r="AB9">
        <v>22</v>
      </c>
      <c r="AC9" s="9">
        <v>0.33213540000000003</v>
      </c>
      <c r="AD9" s="9">
        <v>0.2045062</v>
      </c>
      <c r="AE9" s="9">
        <f t="shared" si="9"/>
        <v>0.69074110430264424</v>
      </c>
      <c r="AF9" s="9">
        <f t="shared" si="10"/>
        <v>-0.94143366414421681</v>
      </c>
      <c r="AG9" s="47">
        <f t="shared" si="11"/>
        <v>-0.47456599999999999</v>
      </c>
    </row>
    <row r="10" spans="1:33" x14ac:dyDescent="0.35">
      <c r="A10" t="s">
        <v>171</v>
      </c>
      <c r="B10">
        <v>0.95779999999999998</v>
      </c>
      <c r="C10">
        <v>288</v>
      </c>
      <c r="D10" s="9">
        <v>0.54455569999999998</v>
      </c>
      <c r="E10" s="9">
        <v>0.28949350000000001</v>
      </c>
      <c r="F10" s="9">
        <f t="shared" si="0"/>
        <v>1.0889826822469584</v>
      </c>
      <c r="G10">
        <v>0.92530000000000001</v>
      </c>
      <c r="H10">
        <v>308</v>
      </c>
      <c r="I10" s="9">
        <v>0.5560503</v>
      </c>
      <c r="J10" s="9">
        <v>0.27073199999999997</v>
      </c>
      <c r="K10" s="9">
        <f t="shared" si="1"/>
        <v>1.1119093515915262</v>
      </c>
      <c r="L10" s="9">
        <f t="shared" si="2"/>
        <v>2.2926669344567774E-2</v>
      </c>
      <c r="M10" s="47">
        <f t="shared" si="3"/>
        <v>1.1494600000000021E-2</v>
      </c>
      <c r="N10">
        <v>251</v>
      </c>
      <c r="O10" s="9">
        <v>0.54423370000000004</v>
      </c>
      <c r="P10" s="9">
        <v>0.2912575</v>
      </c>
      <c r="Q10" s="9">
        <f t="shared" si="4"/>
        <v>1.0766324105636382</v>
      </c>
      <c r="R10">
        <v>268</v>
      </c>
      <c r="S10" s="9">
        <v>0.55732660000000001</v>
      </c>
      <c r="T10" s="9">
        <v>0.26919199999999999</v>
      </c>
      <c r="U10" s="9">
        <f t="shared" si="5"/>
        <v>1.0737295032065854</v>
      </c>
      <c r="V10" s="9">
        <f t="shared" si="6"/>
        <v>-2.9029073570527864E-3</v>
      </c>
      <c r="W10" s="47">
        <f t="shared" si="7"/>
        <v>1.3092899999999963E-2</v>
      </c>
      <c r="X10">
        <v>37</v>
      </c>
      <c r="Y10" s="9">
        <v>0.54674020000000001</v>
      </c>
      <c r="Z10" s="9">
        <v>0.2810955</v>
      </c>
      <c r="AA10" s="9">
        <f t="shared" si="8"/>
        <v>1.1062030626643149</v>
      </c>
      <c r="AB10">
        <v>40</v>
      </c>
      <c r="AC10" s="9">
        <v>0.54749910000000002</v>
      </c>
      <c r="AD10" s="9">
        <v>0.2842211</v>
      </c>
      <c r="AE10" s="9">
        <f t="shared" si="9"/>
        <v>1.1386324159927061</v>
      </c>
      <c r="AF10" s="9">
        <f t="shared" si="10"/>
        <v>3.2429353328391253E-2</v>
      </c>
      <c r="AG10" s="47">
        <f t="shared" si="11"/>
        <v>7.5890000000000679E-4</v>
      </c>
    </row>
    <row r="11" spans="1:33" x14ac:dyDescent="0.35">
      <c r="A11" t="s">
        <v>15</v>
      </c>
      <c r="B11">
        <v>0.93510000000000004</v>
      </c>
      <c r="C11">
        <v>35</v>
      </c>
      <c r="D11" s="9">
        <v>0.72396050000000001</v>
      </c>
      <c r="E11" s="9">
        <v>0.2285595</v>
      </c>
      <c r="F11" s="9">
        <f t="shared" si="0"/>
        <v>1.447749875964661</v>
      </c>
      <c r="G11">
        <v>0.88780000000000003</v>
      </c>
      <c r="H11">
        <v>32</v>
      </c>
      <c r="I11" s="9">
        <v>0.38912639999999998</v>
      </c>
      <c r="J11" s="9">
        <v>0.25629279999999999</v>
      </c>
      <c r="K11" s="9">
        <f t="shared" si="1"/>
        <v>0.77811896353827137</v>
      </c>
      <c r="L11" s="9">
        <f t="shared" si="2"/>
        <v>-0.66963091242638961</v>
      </c>
      <c r="M11" s="47">
        <f t="shared" si="3"/>
        <v>-0.33483410000000002</v>
      </c>
      <c r="N11">
        <v>17</v>
      </c>
      <c r="O11" s="9">
        <v>0.75483979999999995</v>
      </c>
      <c r="P11" s="9">
        <v>0.1695294</v>
      </c>
      <c r="Q11" s="9">
        <f t="shared" si="4"/>
        <v>1.4932647380406145</v>
      </c>
      <c r="R11">
        <v>16</v>
      </c>
      <c r="S11" s="9">
        <v>0.40214640000000001</v>
      </c>
      <c r="T11" s="9">
        <v>0.27593410000000002</v>
      </c>
      <c r="U11" s="9">
        <f t="shared" si="5"/>
        <v>0.77476376381159062</v>
      </c>
      <c r="V11" s="9">
        <f t="shared" si="6"/>
        <v>-0.71850097422902393</v>
      </c>
      <c r="W11" s="47">
        <f t="shared" si="7"/>
        <v>-0.35269339999999993</v>
      </c>
      <c r="X11">
        <v>18</v>
      </c>
      <c r="Y11" s="9">
        <v>0.69479679999999999</v>
      </c>
      <c r="Z11" s="9">
        <v>0.27490949999999997</v>
      </c>
      <c r="AA11" s="9">
        <f t="shared" si="8"/>
        <v>1.4057615446776466</v>
      </c>
      <c r="AB11">
        <v>16</v>
      </c>
      <c r="AC11" s="9">
        <v>0.37610650000000001</v>
      </c>
      <c r="AD11" s="9">
        <v>0.24341280000000001</v>
      </c>
      <c r="AE11" s="9">
        <f t="shared" si="9"/>
        <v>0.78218768353328927</v>
      </c>
      <c r="AF11" s="9">
        <f t="shared" si="10"/>
        <v>-0.62357386114435731</v>
      </c>
      <c r="AG11" s="47">
        <f t="shared" si="11"/>
        <v>-0.31869029999999998</v>
      </c>
    </row>
    <row r="12" spans="1:33" x14ac:dyDescent="0.35">
      <c r="A12" t="s">
        <v>189</v>
      </c>
      <c r="B12">
        <v>0.999</v>
      </c>
      <c r="C12">
        <v>27</v>
      </c>
      <c r="D12" s="9">
        <v>0.61863250000000003</v>
      </c>
      <c r="E12" s="9">
        <v>0.25621300000000002</v>
      </c>
      <c r="F12" s="9">
        <f t="shared" si="0"/>
        <v>1.2371187725610835</v>
      </c>
      <c r="G12">
        <v>0.99670000000000003</v>
      </c>
      <c r="H12">
        <v>66</v>
      </c>
      <c r="I12" s="9">
        <v>0.47343930000000001</v>
      </c>
      <c r="J12" s="9">
        <v>0.31258570000000002</v>
      </c>
      <c r="K12" s="9">
        <f t="shared" si="1"/>
        <v>0.94671576488843912</v>
      </c>
      <c r="L12" s="9">
        <f t="shared" si="2"/>
        <v>-0.29040300767264438</v>
      </c>
      <c r="M12" s="47">
        <f t="shared" si="3"/>
        <v>-0.14519320000000002</v>
      </c>
      <c r="N12">
        <v>18</v>
      </c>
      <c r="O12" s="9">
        <v>0.64032440000000002</v>
      </c>
      <c r="P12" s="9">
        <v>0.2301135</v>
      </c>
      <c r="Q12" s="9">
        <f t="shared" si="4"/>
        <v>1.2667242074768896</v>
      </c>
      <c r="R12">
        <v>47</v>
      </c>
      <c r="S12" s="9">
        <v>0.4981313</v>
      </c>
      <c r="T12" s="9">
        <v>0.31608249999999999</v>
      </c>
      <c r="U12" s="9">
        <f t="shared" si="5"/>
        <v>0.95968552959907283</v>
      </c>
      <c r="V12" s="9">
        <f t="shared" si="6"/>
        <v>-0.3070386778778168</v>
      </c>
      <c r="W12" s="47">
        <f t="shared" si="7"/>
        <v>-0.14219310000000002</v>
      </c>
      <c r="X12">
        <v>9</v>
      </c>
      <c r="Y12" s="9">
        <v>0.5752486</v>
      </c>
      <c r="Z12" s="9">
        <v>0.31248520000000002</v>
      </c>
      <c r="AA12" s="9">
        <f t="shared" si="8"/>
        <v>1.163883254081846</v>
      </c>
      <c r="AB12">
        <v>19</v>
      </c>
      <c r="AC12" s="9">
        <v>0.41235909999999998</v>
      </c>
      <c r="AD12" s="9">
        <v>0.30329869999999998</v>
      </c>
      <c r="AE12" s="9">
        <f t="shared" si="9"/>
        <v>0.85758211892873948</v>
      </c>
      <c r="AF12" s="9">
        <f t="shared" si="10"/>
        <v>-0.30630113515310653</v>
      </c>
      <c r="AG12" s="47">
        <f t="shared" si="11"/>
        <v>-0.16288950000000002</v>
      </c>
    </row>
    <row r="13" spans="1:33" x14ac:dyDescent="0.35">
      <c r="A13" t="s">
        <v>16</v>
      </c>
      <c r="B13">
        <v>0.69269999999999998</v>
      </c>
      <c r="C13">
        <v>301</v>
      </c>
      <c r="D13" s="9">
        <v>0.63618140000000001</v>
      </c>
      <c r="E13" s="9">
        <v>0.26045380000000001</v>
      </c>
      <c r="F13" s="9">
        <f t="shared" si="0"/>
        <v>1.2722124244914252</v>
      </c>
      <c r="G13">
        <v>0.54449999999999998</v>
      </c>
      <c r="H13">
        <v>158</v>
      </c>
      <c r="I13" s="9">
        <v>0.44249509999999997</v>
      </c>
      <c r="J13" s="9">
        <v>0.2789623</v>
      </c>
      <c r="K13" s="9">
        <f t="shared" si="1"/>
        <v>0.88483800786264755</v>
      </c>
      <c r="L13" s="9">
        <f t="shared" si="2"/>
        <v>-0.3873744166287777</v>
      </c>
      <c r="M13" s="47">
        <f t="shared" si="3"/>
        <v>-0.19368630000000003</v>
      </c>
      <c r="N13">
        <v>161</v>
      </c>
      <c r="O13" s="9">
        <v>0.60915160000000002</v>
      </c>
      <c r="P13" s="9">
        <v>0.2671558</v>
      </c>
      <c r="Q13" s="9">
        <f t="shared" si="4"/>
        <v>1.2050564959624828</v>
      </c>
      <c r="R13">
        <v>68</v>
      </c>
      <c r="S13" s="9">
        <v>0.52708379999999999</v>
      </c>
      <c r="T13" s="9">
        <v>0.30297030000000003</v>
      </c>
      <c r="U13" s="9">
        <f t="shared" si="5"/>
        <v>1.0154645888465386</v>
      </c>
      <c r="V13" s="9">
        <f t="shared" si="6"/>
        <v>-0.1895919071159442</v>
      </c>
      <c r="W13" s="47">
        <f t="shared" si="7"/>
        <v>-8.2067800000000024E-2</v>
      </c>
      <c r="X13">
        <v>140</v>
      </c>
      <c r="Y13" s="9">
        <v>0.66726569999999996</v>
      </c>
      <c r="Z13" s="9">
        <v>0.2498689</v>
      </c>
      <c r="AA13" s="9">
        <f t="shared" si="8"/>
        <v>1.3500586950636662</v>
      </c>
      <c r="AB13">
        <v>90</v>
      </c>
      <c r="AC13" s="9">
        <v>0.37858370000000002</v>
      </c>
      <c r="AD13" s="9">
        <v>0.24203169999999999</v>
      </c>
      <c r="AE13" s="9">
        <f t="shared" si="9"/>
        <v>0.78733950975710798</v>
      </c>
      <c r="AF13" s="9">
        <f t="shared" si="10"/>
        <v>-0.56271918530655818</v>
      </c>
      <c r="AG13" s="47">
        <f t="shared" si="11"/>
        <v>-0.28868199999999994</v>
      </c>
    </row>
    <row r="14" spans="1:33" x14ac:dyDescent="0.35">
      <c r="A14" t="s">
        <v>17</v>
      </c>
      <c r="B14">
        <v>0.96970000000000001</v>
      </c>
      <c r="C14">
        <v>570</v>
      </c>
      <c r="D14" s="9">
        <v>0.5767312</v>
      </c>
      <c r="E14" s="9">
        <v>0.27351229999999999</v>
      </c>
      <c r="F14" s="9">
        <f t="shared" si="0"/>
        <v>1.1533260768577154</v>
      </c>
      <c r="G14">
        <v>0.94679999999999997</v>
      </c>
      <c r="H14">
        <v>493</v>
      </c>
      <c r="I14" s="9">
        <v>0.48108649999999997</v>
      </c>
      <c r="J14" s="9">
        <v>0.28785050000000001</v>
      </c>
      <c r="K14" s="9">
        <f t="shared" si="1"/>
        <v>0.96200753470403078</v>
      </c>
      <c r="L14" s="9">
        <f t="shared" si="2"/>
        <v>-0.1913185421536846</v>
      </c>
      <c r="M14" s="47">
        <f t="shared" si="3"/>
        <v>-9.5644700000000027E-2</v>
      </c>
      <c r="N14">
        <v>294</v>
      </c>
      <c r="O14" s="9">
        <v>0.52640909999999996</v>
      </c>
      <c r="P14" s="9">
        <v>0.27723619999999999</v>
      </c>
      <c r="Q14" s="9">
        <f t="shared" si="4"/>
        <v>1.0413708270466073</v>
      </c>
      <c r="R14">
        <v>258</v>
      </c>
      <c r="S14" s="9">
        <v>0.52182949999999995</v>
      </c>
      <c r="T14" s="9">
        <v>0.28908349999999999</v>
      </c>
      <c r="U14" s="9">
        <f t="shared" si="5"/>
        <v>1.0053418045963369</v>
      </c>
      <c r="V14" s="9">
        <f t="shared" si="6"/>
        <v>-3.6029022450270398E-2</v>
      </c>
      <c r="W14" s="47">
        <f t="shared" si="7"/>
        <v>-4.579600000000017E-3</v>
      </c>
      <c r="X14">
        <v>276</v>
      </c>
      <c r="Y14" s="9">
        <v>0.63033519999999998</v>
      </c>
      <c r="Z14" s="9">
        <v>0.25943149999999998</v>
      </c>
      <c r="AA14" s="9">
        <f t="shared" si="8"/>
        <v>1.2753383210986193</v>
      </c>
      <c r="AB14">
        <v>235</v>
      </c>
      <c r="AC14" s="9">
        <v>0.43635600000000002</v>
      </c>
      <c r="AD14" s="9">
        <v>0.28034100000000001</v>
      </c>
      <c r="AE14" s="9">
        <f t="shared" si="9"/>
        <v>0.90748840776708717</v>
      </c>
      <c r="AF14" s="9">
        <f t="shared" si="10"/>
        <v>-0.36784991333153216</v>
      </c>
      <c r="AG14" s="47">
        <f t="shared" si="11"/>
        <v>-0.19397919999999996</v>
      </c>
    </row>
    <row r="15" spans="1:33" x14ac:dyDescent="0.35">
      <c r="A15" t="s">
        <v>18</v>
      </c>
      <c r="B15">
        <v>0.99439999999999995</v>
      </c>
      <c r="C15" s="1">
        <v>1182</v>
      </c>
      <c r="D15" s="9">
        <v>0.54653090000000004</v>
      </c>
      <c r="E15" s="9">
        <v>0.26153799999999999</v>
      </c>
      <c r="F15" s="9">
        <f t="shared" si="0"/>
        <v>1.092932615364864</v>
      </c>
      <c r="G15">
        <v>0.98899999999999999</v>
      </c>
      <c r="H15">
        <v>727</v>
      </c>
      <c r="I15" s="9">
        <v>0.49469059999999998</v>
      </c>
      <c r="J15" s="9">
        <v>0.29362470000000002</v>
      </c>
      <c r="K15" s="9">
        <f t="shared" si="1"/>
        <v>0.98921105569841972</v>
      </c>
      <c r="L15" s="9">
        <f t="shared" si="2"/>
        <v>-0.10372155966644425</v>
      </c>
      <c r="M15" s="47">
        <f t="shared" si="3"/>
        <v>-5.1840300000000061E-2</v>
      </c>
      <c r="N15">
        <v>912</v>
      </c>
      <c r="O15" s="9">
        <v>0.55289770000000005</v>
      </c>
      <c r="P15" s="9">
        <v>0.25575510000000001</v>
      </c>
      <c r="Q15" s="9">
        <f t="shared" si="4"/>
        <v>1.0937720018920021</v>
      </c>
      <c r="R15">
        <v>478</v>
      </c>
      <c r="S15" s="9">
        <v>0.5157368</v>
      </c>
      <c r="T15" s="9">
        <v>0.29604530000000001</v>
      </c>
      <c r="U15" s="9">
        <f t="shared" si="5"/>
        <v>0.99360378286152884</v>
      </c>
      <c r="V15" s="9">
        <f t="shared" si="6"/>
        <v>-0.10016821903047324</v>
      </c>
      <c r="W15" s="47">
        <f t="shared" si="7"/>
        <v>-3.7160900000000052E-2</v>
      </c>
      <c r="X15">
        <v>270</v>
      </c>
      <c r="Y15" s="9">
        <v>0.52502539999999998</v>
      </c>
      <c r="Z15" s="9">
        <v>0.2796168</v>
      </c>
      <c r="AA15" s="9">
        <f t="shared" si="8"/>
        <v>1.0622681585450584</v>
      </c>
      <c r="AB15">
        <v>249</v>
      </c>
      <c r="AC15" s="9">
        <v>0.45428879999999999</v>
      </c>
      <c r="AD15" s="9">
        <v>0.28517569999999998</v>
      </c>
      <c r="AE15" s="9">
        <f t="shared" si="9"/>
        <v>0.94478320403161797</v>
      </c>
      <c r="AF15" s="9">
        <f t="shared" si="10"/>
        <v>-0.11748495451344043</v>
      </c>
      <c r="AG15" s="47">
        <f t="shared" si="11"/>
        <v>-7.0736599999999983E-2</v>
      </c>
    </row>
    <row r="16" spans="1:33" x14ac:dyDescent="0.35">
      <c r="A16" t="s">
        <v>19</v>
      </c>
      <c r="B16">
        <v>0.99809999999999999</v>
      </c>
      <c r="C16">
        <v>141</v>
      </c>
      <c r="D16" s="9">
        <v>0.51767390000000002</v>
      </c>
      <c r="E16" s="9">
        <v>0.29709629999999998</v>
      </c>
      <c r="F16" s="9">
        <f t="shared" si="0"/>
        <v>1.035225436353423</v>
      </c>
      <c r="G16">
        <v>0.99660000000000004</v>
      </c>
      <c r="H16">
        <v>133</v>
      </c>
      <c r="I16" s="9">
        <v>0.58546330000000002</v>
      </c>
      <c r="J16" s="9">
        <v>0.27926970000000001</v>
      </c>
      <c r="K16" s="9">
        <f t="shared" si="1"/>
        <v>1.1707252352595354</v>
      </c>
      <c r="L16" s="9">
        <f t="shared" si="2"/>
        <v>0.13549979890611241</v>
      </c>
      <c r="M16" s="47">
        <f t="shared" si="3"/>
        <v>6.77894E-2</v>
      </c>
      <c r="N16">
        <v>23</v>
      </c>
      <c r="O16" s="9">
        <v>0.59602089999999996</v>
      </c>
      <c r="P16" s="9">
        <v>0.25573410000000002</v>
      </c>
      <c r="Q16" s="9">
        <f t="shared" si="4"/>
        <v>1.1790806381767778</v>
      </c>
      <c r="R16">
        <v>33</v>
      </c>
      <c r="S16" s="9">
        <v>0.64903069999999996</v>
      </c>
      <c r="T16" s="9">
        <v>0.267098</v>
      </c>
      <c r="U16" s="9">
        <f t="shared" si="5"/>
        <v>1.2504040020282943</v>
      </c>
      <c r="V16" s="9">
        <f t="shared" si="6"/>
        <v>7.1323363851516497E-2</v>
      </c>
      <c r="W16" s="47">
        <f t="shared" si="7"/>
        <v>5.3009799999999996E-2</v>
      </c>
      <c r="X16">
        <v>118</v>
      </c>
      <c r="Y16" s="9">
        <v>0.50240280000000004</v>
      </c>
      <c r="Z16" s="9">
        <v>0.30311450000000001</v>
      </c>
      <c r="AA16" s="9">
        <f t="shared" si="8"/>
        <v>1.0164965298895658</v>
      </c>
      <c r="AB16">
        <v>100</v>
      </c>
      <c r="AC16" s="9">
        <v>0.56448609999999999</v>
      </c>
      <c r="AD16" s="9">
        <v>0.2813138</v>
      </c>
      <c r="AE16" s="9">
        <f t="shared" si="9"/>
        <v>1.1739602345233084</v>
      </c>
      <c r="AF16" s="9">
        <f t="shared" si="10"/>
        <v>0.1574637046337426</v>
      </c>
      <c r="AG16" s="47">
        <f t="shared" si="11"/>
        <v>6.2083299999999952E-2</v>
      </c>
    </row>
    <row r="17" spans="1:33" x14ac:dyDescent="0.35">
      <c r="A17" t="s">
        <v>190</v>
      </c>
      <c r="B17">
        <v>0.87270000000000003</v>
      </c>
      <c r="C17">
        <v>664</v>
      </c>
      <c r="D17" s="9">
        <v>0.43983879999999997</v>
      </c>
      <c r="E17" s="9">
        <v>0.28965039999999997</v>
      </c>
      <c r="F17" s="9">
        <f t="shared" si="0"/>
        <v>0.87957363439641434</v>
      </c>
      <c r="G17">
        <v>0.83289999999999997</v>
      </c>
      <c r="H17">
        <v>510</v>
      </c>
      <c r="I17" s="9">
        <v>0.52758439999999995</v>
      </c>
      <c r="J17" s="9">
        <v>0.2913366</v>
      </c>
      <c r="K17" s="9">
        <f t="shared" si="1"/>
        <v>1.0549873421771454</v>
      </c>
      <c r="L17" s="9">
        <f t="shared" si="2"/>
        <v>0.17541370778073107</v>
      </c>
      <c r="M17" s="47">
        <f t="shared" si="3"/>
        <v>8.7745599999999979E-2</v>
      </c>
      <c r="N17">
        <v>416</v>
      </c>
      <c r="O17" s="9">
        <v>0.46210089999999998</v>
      </c>
      <c r="P17" s="9">
        <v>0.28581420000000002</v>
      </c>
      <c r="Q17" s="9">
        <f t="shared" si="4"/>
        <v>0.9141528830181348</v>
      </c>
      <c r="R17">
        <v>301</v>
      </c>
      <c r="S17" s="9">
        <v>0.53901279999999996</v>
      </c>
      <c r="T17" s="9">
        <v>0.2816322</v>
      </c>
      <c r="U17" s="9">
        <f t="shared" si="5"/>
        <v>1.0384466594022079</v>
      </c>
      <c r="V17" s="9">
        <f t="shared" si="6"/>
        <v>0.12429377638407313</v>
      </c>
      <c r="W17" s="47">
        <f t="shared" si="7"/>
        <v>7.6911899999999978E-2</v>
      </c>
      <c r="X17">
        <v>248</v>
      </c>
      <c r="Y17" s="9">
        <v>0.40249600000000002</v>
      </c>
      <c r="Z17" s="9">
        <v>0.2927651</v>
      </c>
      <c r="AA17" s="9">
        <f t="shared" si="8"/>
        <v>0.81435809532596304</v>
      </c>
      <c r="AB17">
        <v>209</v>
      </c>
      <c r="AC17" s="9">
        <v>0.5111253</v>
      </c>
      <c r="AD17" s="9">
        <v>0.30470249999999999</v>
      </c>
      <c r="AE17" s="9">
        <f t="shared" si="9"/>
        <v>1.0629859212809605</v>
      </c>
      <c r="AF17" s="9">
        <f t="shared" si="10"/>
        <v>0.24862782595499744</v>
      </c>
      <c r="AG17" s="47">
        <f t="shared" si="11"/>
        <v>0.10862929999999998</v>
      </c>
    </row>
    <row r="18" spans="1:33" x14ac:dyDescent="0.35">
      <c r="A18" t="s">
        <v>191</v>
      </c>
      <c r="B18">
        <v>0.93899999999999995</v>
      </c>
      <c r="C18">
        <v>161</v>
      </c>
      <c r="D18" s="9">
        <v>0.4199193</v>
      </c>
      <c r="E18" s="9">
        <v>0.28493980000000002</v>
      </c>
      <c r="F18" s="9">
        <f t="shared" si="0"/>
        <v>0.83973934280967988</v>
      </c>
      <c r="G18">
        <v>0.88529999999999998</v>
      </c>
      <c r="H18">
        <v>95</v>
      </c>
      <c r="I18" s="9">
        <v>0.51751369999999997</v>
      </c>
      <c r="J18" s="9">
        <v>0.30009720000000001</v>
      </c>
      <c r="K18" s="9">
        <f t="shared" si="1"/>
        <v>1.0348494059021847</v>
      </c>
      <c r="L18" s="9">
        <f t="shared" si="2"/>
        <v>0.19511006309250478</v>
      </c>
      <c r="M18" s="47">
        <f t="shared" si="3"/>
        <v>9.759439999999997E-2</v>
      </c>
      <c r="N18">
        <v>26</v>
      </c>
      <c r="O18" s="9">
        <v>0.44868629999999998</v>
      </c>
      <c r="P18" s="9">
        <v>0.25629829999999998</v>
      </c>
      <c r="Q18" s="9">
        <f t="shared" si="4"/>
        <v>0.88761539896533359</v>
      </c>
      <c r="R18">
        <v>15</v>
      </c>
      <c r="S18" s="9">
        <v>0.52414349999999998</v>
      </c>
      <c r="T18" s="9">
        <v>0.27431879999999997</v>
      </c>
      <c r="U18" s="9">
        <f t="shared" si="5"/>
        <v>1.0097998908789945</v>
      </c>
      <c r="V18" s="9">
        <f t="shared" si="6"/>
        <v>0.12218449191366088</v>
      </c>
      <c r="W18" s="47">
        <f t="shared" si="7"/>
        <v>7.5457200000000002E-2</v>
      </c>
      <c r="X18">
        <v>135</v>
      </c>
      <c r="Y18" s="9">
        <v>0.41437889999999999</v>
      </c>
      <c r="Z18" s="9">
        <v>0.2906841</v>
      </c>
      <c r="AA18" s="9">
        <f t="shared" si="8"/>
        <v>0.83840041080474759</v>
      </c>
      <c r="AB18">
        <v>80</v>
      </c>
      <c r="AC18" s="9">
        <v>0.51627060000000002</v>
      </c>
      <c r="AD18" s="9">
        <v>0.30628820000000001</v>
      </c>
      <c r="AE18" s="9">
        <f t="shared" si="9"/>
        <v>1.0736865879487363</v>
      </c>
      <c r="AF18" s="9">
        <f t="shared" si="10"/>
        <v>0.2352861771439887</v>
      </c>
      <c r="AG18" s="47">
        <f t="shared" si="11"/>
        <v>0.10189170000000003</v>
      </c>
    </row>
    <row r="19" spans="1:33" x14ac:dyDescent="0.35">
      <c r="A19" t="s">
        <v>20</v>
      </c>
      <c r="B19">
        <v>0.68259999999999998</v>
      </c>
      <c r="C19">
        <v>713</v>
      </c>
      <c r="D19" s="9">
        <v>0.4635222</v>
      </c>
      <c r="E19" s="9">
        <v>0.27259660000000002</v>
      </c>
      <c r="F19" s="9">
        <f t="shared" si="0"/>
        <v>0.92693483630234907</v>
      </c>
      <c r="G19">
        <v>0.52569999999999995</v>
      </c>
      <c r="H19">
        <v>421</v>
      </c>
      <c r="I19" s="9">
        <v>0.48276910000000001</v>
      </c>
      <c r="J19" s="9">
        <v>0.27133760000000001</v>
      </c>
      <c r="K19" s="9">
        <f t="shared" si="1"/>
        <v>0.96537215598916981</v>
      </c>
      <c r="L19" s="9">
        <f t="shared" si="2"/>
        <v>3.8437319686820737E-2</v>
      </c>
      <c r="M19" s="47">
        <f t="shared" si="3"/>
        <v>1.9246900000000011E-2</v>
      </c>
      <c r="N19">
        <v>24</v>
      </c>
      <c r="O19" s="9">
        <v>0.52577130000000005</v>
      </c>
      <c r="P19" s="9">
        <v>0.28800750000000003</v>
      </c>
      <c r="Q19" s="9">
        <f t="shared" si="4"/>
        <v>1.0401090967431414</v>
      </c>
      <c r="R19">
        <v>14</v>
      </c>
      <c r="S19" s="9">
        <v>0.4834135</v>
      </c>
      <c r="T19" s="9">
        <v>0.3083516</v>
      </c>
      <c r="U19" s="9">
        <f t="shared" si="5"/>
        <v>0.9313306366470876</v>
      </c>
      <c r="V19" s="9">
        <f t="shared" si="6"/>
        <v>-0.10877846009605385</v>
      </c>
      <c r="W19" s="47">
        <f t="shared" si="7"/>
        <v>-4.2357800000000057E-2</v>
      </c>
      <c r="X19">
        <v>689</v>
      </c>
      <c r="Y19" s="9">
        <v>0.46135379999999998</v>
      </c>
      <c r="Z19" s="9">
        <v>0.27200770000000002</v>
      </c>
      <c r="AA19" s="9">
        <f t="shared" si="8"/>
        <v>0.93344331829234384</v>
      </c>
      <c r="AB19">
        <v>407</v>
      </c>
      <c r="AC19" s="9">
        <v>0.48274689999999998</v>
      </c>
      <c r="AD19" s="9">
        <v>0.27040409999999998</v>
      </c>
      <c r="AE19" s="9">
        <f t="shared" si="9"/>
        <v>1.0039674385948565</v>
      </c>
      <c r="AF19" s="9">
        <f t="shared" si="10"/>
        <v>7.052412030251265E-2</v>
      </c>
      <c r="AG19" s="47">
        <f t="shared" si="11"/>
        <v>2.1393099999999998E-2</v>
      </c>
    </row>
    <row r="20" spans="1:33" x14ac:dyDescent="0.35">
      <c r="A20" t="s">
        <v>21</v>
      </c>
      <c r="B20">
        <v>0.81</v>
      </c>
      <c r="C20">
        <v>166</v>
      </c>
      <c r="D20" s="9">
        <v>0.44620409999999999</v>
      </c>
      <c r="E20" s="9">
        <v>0.25212669999999998</v>
      </c>
      <c r="F20" s="9">
        <f t="shared" si="0"/>
        <v>0.8923027298173356</v>
      </c>
      <c r="G20">
        <v>0.68730000000000002</v>
      </c>
      <c r="H20">
        <v>68</v>
      </c>
      <c r="I20" s="9">
        <v>0.4710761</v>
      </c>
      <c r="J20" s="9">
        <v>0.30354419999999999</v>
      </c>
      <c r="K20" s="9">
        <f t="shared" si="1"/>
        <v>0.94199017768943738</v>
      </c>
      <c r="L20" s="9">
        <f t="shared" si="2"/>
        <v>4.9687447872101775E-2</v>
      </c>
      <c r="M20" s="47">
        <f t="shared" si="3"/>
        <v>2.4872000000000005E-2</v>
      </c>
      <c r="N20">
        <v>48</v>
      </c>
      <c r="O20" s="9">
        <v>0.34543109999999999</v>
      </c>
      <c r="P20" s="9">
        <v>0.22400929999999999</v>
      </c>
      <c r="Q20" s="9">
        <f t="shared" si="4"/>
        <v>0.68335040236694111</v>
      </c>
      <c r="R20">
        <v>31</v>
      </c>
      <c r="S20" s="9">
        <v>0.51043479999999997</v>
      </c>
      <c r="T20" s="9">
        <v>0.29368939999999999</v>
      </c>
      <c r="U20" s="9">
        <f t="shared" si="5"/>
        <v>0.98338910115424749</v>
      </c>
      <c r="V20" s="9">
        <f t="shared" si="6"/>
        <v>0.30003869878730638</v>
      </c>
      <c r="W20" s="47">
        <f t="shared" si="7"/>
        <v>0.16500369999999998</v>
      </c>
      <c r="X20">
        <v>118</v>
      </c>
      <c r="Y20" s="9">
        <v>0.48719659999999998</v>
      </c>
      <c r="Z20" s="9">
        <v>0.25224629999999998</v>
      </c>
      <c r="AA20" s="9">
        <f t="shared" si="8"/>
        <v>0.98573028110909189</v>
      </c>
      <c r="AB20">
        <v>37</v>
      </c>
      <c r="AC20" s="9">
        <v>0.43809979999999998</v>
      </c>
      <c r="AD20" s="9">
        <v>0.31169160000000001</v>
      </c>
      <c r="AE20" s="9">
        <f t="shared" si="9"/>
        <v>0.91111498396969293</v>
      </c>
      <c r="AF20" s="9">
        <f t="shared" si="10"/>
        <v>-7.4615297139398962E-2</v>
      </c>
      <c r="AG20" s="47">
        <f t="shared" si="11"/>
        <v>-4.9096799999999996E-2</v>
      </c>
    </row>
    <row r="21" spans="1:33" x14ac:dyDescent="0.35">
      <c r="A21" t="s">
        <v>22</v>
      </c>
      <c r="B21">
        <v>0.56820000000000004</v>
      </c>
      <c r="C21">
        <v>369</v>
      </c>
      <c r="D21" s="9">
        <v>0.37924560000000002</v>
      </c>
      <c r="E21" s="9">
        <v>0.26275110000000002</v>
      </c>
      <c r="F21" s="9">
        <f t="shared" si="0"/>
        <v>0.75840155693597022</v>
      </c>
      <c r="G21">
        <v>0.38869999999999999</v>
      </c>
      <c r="H21">
        <v>105</v>
      </c>
      <c r="I21" s="9">
        <v>0.52889059999999999</v>
      </c>
      <c r="J21" s="9">
        <v>0.27981119999999998</v>
      </c>
      <c r="K21" s="9">
        <f t="shared" si="1"/>
        <v>1.0575992929216174</v>
      </c>
      <c r="L21" s="9">
        <f t="shared" si="2"/>
        <v>0.29919773598564714</v>
      </c>
      <c r="M21" s="47">
        <f t="shared" si="3"/>
        <v>0.14964499999999997</v>
      </c>
      <c r="N21">
        <v>134</v>
      </c>
      <c r="O21" s="9">
        <v>0.34117120000000001</v>
      </c>
      <c r="P21" s="9">
        <v>0.2220879</v>
      </c>
      <c r="Q21" s="9">
        <f t="shared" si="4"/>
        <v>0.67492323880511096</v>
      </c>
      <c r="R21">
        <v>22</v>
      </c>
      <c r="S21" s="9">
        <v>0.52316479999999999</v>
      </c>
      <c r="T21" s="9">
        <v>0.29881869999999999</v>
      </c>
      <c r="U21" s="9">
        <f t="shared" si="5"/>
        <v>1.0079143554231444</v>
      </c>
      <c r="V21" s="9">
        <f t="shared" si="6"/>
        <v>0.33299111661803349</v>
      </c>
      <c r="W21" s="47">
        <f t="shared" si="7"/>
        <v>0.18199359999999998</v>
      </c>
      <c r="X21">
        <v>235</v>
      </c>
      <c r="Y21" s="9">
        <v>0.40095609999999998</v>
      </c>
      <c r="Z21" s="9">
        <v>0.28148770000000001</v>
      </c>
      <c r="AA21" s="9">
        <f t="shared" si="8"/>
        <v>0.81124246180167336</v>
      </c>
      <c r="AB21">
        <v>83</v>
      </c>
      <c r="AC21" s="9">
        <v>0.53040830000000005</v>
      </c>
      <c r="AD21" s="9">
        <v>0.27644410000000003</v>
      </c>
      <c r="AE21" s="9">
        <f t="shared" si="9"/>
        <v>1.103088724879336</v>
      </c>
      <c r="AF21" s="9">
        <f t="shared" si="10"/>
        <v>0.29184626307766259</v>
      </c>
      <c r="AG21" s="47">
        <f t="shared" si="11"/>
        <v>0.12945220000000007</v>
      </c>
    </row>
    <row r="22" spans="1:33" x14ac:dyDescent="0.35">
      <c r="A22" t="s">
        <v>192</v>
      </c>
      <c r="B22">
        <v>0.67869999999999997</v>
      </c>
      <c r="C22">
        <v>438</v>
      </c>
      <c r="D22" s="9">
        <v>0.41266439999999999</v>
      </c>
      <c r="E22" s="9">
        <v>0.26174969999999997</v>
      </c>
      <c r="F22" s="9">
        <f t="shared" si="0"/>
        <v>0.825231257665344</v>
      </c>
      <c r="G22">
        <v>0.52170000000000005</v>
      </c>
      <c r="H22">
        <v>207</v>
      </c>
      <c r="I22" s="9">
        <v>0.53375830000000002</v>
      </c>
      <c r="J22" s="9">
        <v>0.28493600000000002</v>
      </c>
      <c r="K22" s="9">
        <f t="shared" si="1"/>
        <v>1.0673330187207799</v>
      </c>
      <c r="L22" s="9">
        <f t="shared" si="2"/>
        <v>0.2421017610554359</v>
      </c>
      <c r="M22" s="47">
        <f t="shared" si="3"/>
        <v>0.12109390000000003</v>
      </c>
      <c r="N22">
        <v>132</v>
      </c>
      <c r="O22" s="9">
        <v>0.41454449999999998</v>
      </c>
      <c r="P22" s="9">
        <v>0.25404599999999999</v>
      </c>
      <c r="Q22" s="9">
        <f t="shared" si="4"/>
        <v>0.82007425177988436</v>
      </c>
      <c r="R22">
        <v>32</v>
      </c>
      <c r="S22" s="9">
        <v>0.46484510000000001</v>
      </c>
      <c r="T22" s="9">
        <v>0.26611249999999997</v>
      </c>
      <c r="U22" s="9">
        <f t="shared" si="5"/>
        <v>0.89555728775733223</v>
      </c>
      <c r="V22" s="9">
        <f t="shared" si="6"/>
        <v>7.5483035977447877E-2</v>
      </c>
      <c r="W22" s="47">
        <f t="shared" si="7"/>
        <v>5.0300600000000029E-2</v>
      </c>
      <c r="X22">
        <v>306</v>
      </c>
      <c r="Y22" s="9">
        <v>0.41185339999999998</v>
      </c>
      <c r="Z22" s="9">
        <v>0.26540920000000001</v>
      </c>
      <c r="AA22" s="9">
        <f t="shared" si="8"/>
        <v>0.83329064233563055</v>
      </c>
      <c r="AB22">
        <v>175</v>
      </c>
      <c r="AC22" s="9">
        <v>0.54635959999999995</v>
      </c>
      <c r="AD22" s="9">
        <v>0.28717589999999998</v>
      </c>
      <c r="AE22" s="9">
        <f t="shared" si="9"/>
        <v>1.1362626008861172</v>
      </c>
      <c r="AF22" s="9">
        <f t="shared" si="10"/>
        <v>0.30297195855048664</v>
      </c>
      <c r="AG22" s="47">
        <f t="shared" si="11"/>
        <v>0.13450619999999996</v>
      </c>
    </row>
    <row r="23" spans="1:33" x14ac:dyDescent="0.35">
      <c r="A23" t="s">
        <v>23</v>
      </c>
      <c r="B23">
        <v>0.92020000000000002</v>
      </c>
      <c r="C23">
        <v>293</v>
      </c>
      <c r="D23" s="9">
        <v>0.42238759999999997</v>
      </c>
      <c r="E23" s="9">
        <v>0.27399950000000001</v>
      </c>
      <c r="F23" s="9">
        <f t="shared" si="0"/>
        <v>0.84467535937252214</v>
      </c>
      <c r="G23">
        <v>0.85819999999999996</v>
      </c>
      <c r="H23">
        <v>167</v>
      </c>
      <c r="I23" s="9">
        <v>0.56164020000000003</v>
      </c>
      <c r="J23" s="9">
        <v>0.3003325</v>
      </c>
      <c r="K23" s="9">
        <f t="shared" si="1"/>
        <v>1.1230872289966125</v>
      </c>
      <c r="L23" s="9">
        <f t="shared" si="2"/>
        <v>0.27841186962409037</v>
      </c>
      <c r="M23" s="47">
        <f t="shared" si="3"/>
        <v>0.13925260000000006</v>
      </c>
      <c r="N23">
        <v>25</v>
      </c>
      <c r="O23" s="9">
        <v>0.35919190000000001</v>
      </c>
      <c r="P23" s="9">
        <v>0.2032081</v>
      </c>
      <c r="Q23" s="9">
        <f t="shared" si="4"/>
        <v>0.7105727579014921</v>
      </c>
      <c r="R23">
        <v>20</v>
      </c>
      <c r="S23" s="9">
        <v>0.56763490000000005</v>
      </c>
      <c r="T23" s="9">
        <v>0.29914960000000002</v>
      </c>
      <c r="U23" s="9">
        <f t="shared" si="5"/>
        <v>1.0935891794501105</v>
      </c>
      <c r="V23" s="9">
        <f t="shared" si="6"/>
        <v>0.38301642154861837</v>
      </c>
      <c r="W23" s="47">
        <f t="shared" si="7"/>
        <v>0.20844300000000004</v>
      </c>
      <c r="X23">
        <v>268</v>
      </c>
      <c r="Y23" s="9">
        <v>0.42828270000000002</v>
      </c>
      <c r="Z23" s="9">
        <v>0.27925739999999999</v>
      </c>
      <c r="AA23" s="9">
        <f t="shared" si="8"/>
        <v>0.86653155269384241</v>
      </c>
      <c r="AB23">
        <v>147</v>
      </c>
      <c r="AC23" s="9">
        <v>0.56082460000000001</v>
      </c>
      <c r="AD23" s="9">
        <v>0.30150310000000002</v>
      </c>
      <c r="AE23" s="9">
        <f t="shared" si="9"/>
        <v>1.1663454227525543</v>
      </c>
      <c r="AF23" s="9">
        <f t="shared" si="10"/>
        <v>0.29981387005871185</v>
      </c>
      <c r="AG23" s="47">
        <f t="shared" si="11"/>
        <v>0.13254189999999999</v>
      </c>
    </row>
    <row r="24" spans="1:33" x14ac:dyDescent="0.35">
      <c r="A24" t="s">
        <v>24</v>
      </c>
      <c r="B24">
        <v>1</v>
      </c>
      <c r="C24">
        <v>187</v>
      </c>
      <c r="D24" s="9">
        <v>0.64469719999999997</v>
      </c>
      <c r="E24" s="9">
        <v>0.25846360000000002</v>
      </c>
      <c r="F24" s="9">
        <f t="shared" si="0"/>
        <v>1.2892420115942296</v>
      </c>
      <c r="G24">
        <v>1</v>
      </c>
      <c r="H24">
        <v>255</v>
      </c>
      <c r="I24" s="9">
        <v>0.45101000000000002</v>
      </c>
      <c r="J24" s="9">
        <v>0.26987369999999999</v>
      </c>
      <c r="K24" s="9">
        <f t="shared" si="1"/>
        <v>0.90186487924077052</v>
      </c>
      <c r="L24" s="9">
        <f t="shared" si="2"/>
        <v>-0.38737713235345905</v>
      </c>
      <c r="M24" s="47">
        <f t="shared" si="3"/>
        <v>-0.19368719999999995</v>
      </c>
      <c r="N24">
        <v>144</v>
      </c>
      <c r="O24" s="9">
        <v>0.6340325</v>
      </c>
      <c r="P24" s="9">
        <v>0.2633897</v>
      </c>
      <c r="Q24" s="9">
        <f t="shared" si="4"/>
        <v>1.2542772320984348</v>
      </c>
      <c r="R24">
        <v>194</v>
      </c>
      <c r="S24" s="9">
        <v>0.4773348</v>
      </c>
      <c r="T24" s="9">
        <v>0.26400079999999998</v>
      </c>
      <c r="U24" s="9">
        <f t="shared" si="5"/>
        <v>0.91961958691226087</v>
      </c>
      <c r="V24" s="9">
        <f t="shared" si="6"/>
        <v>-0.33465764518617391</v>
      </c>
      <c r="W24" s="47">
        <f t="shared" si="7"/>
        <v>-0.1566977</v>
      </c>
      <c r="X24">
        <v>43</v>
      </c>
      <c r="Y24" s="9">
        <v>0.68041149999999995</v>
      </c>
      <c r="Z24" s="9">
        <v>0.24071899999999999</v>
      </c>
      <c r="AA24" s="9">
        <f t="shared" si="8"/>
        <v>1.3766561982675143</v>
      </c>
      <c r="AB24">
        <v>61</v>
      </c>
      <c r="AC24" s="9">
        <v>0.36728860000000002</v>
      </c>
      <c r="AD24" s="9">
        <v>0.27343109999999998</v>
      </c>
      <c r="AE24" s="9">
        <f t="shared" si="9"/>
        <v>0.76384912045440556</v>
      </c>
      <c r="AF24" s="9">
        <f t="shared" si="10"/>
        <v>-0.61280707781310872</v>
      </c>
      <c r="AG24" s="47">
        <f t="shared" si="11"/>
        <v>-0.31312289999999993</v>
      </c>
    </row>
    <row r="25" spans="1:33" x14ac:dyDescent="0.35">
      <c r="A25" t="s">
        <v>2</v>
      </c>
      <c r="C25" s="1">
        <v>8514</v>
      </c>
      <c r="D25" s="9">
        <v>0.50005909999999998</v>
      </c>
      <c r="E25" s="9">
        <v>0.28869240000000002</v>
      </c>
      <c r="F25" s="9">
        <f t="shared" si="0"/>
        <v>1</v>
      </c>
      <c r="G25" s="9"/>
      <c r="H25" s="1">
        <v>5818</v>
      </c>
      <c r="I25" s="9">
        <v>0.50008600000000003</v>
      </c>
      <c r="J25" s="9">
        <v>0.28870000000000001</v>
      </c>
      <c r="K25" s="9">
        <f t="shared" si="1"/>
        <v>1</v>
      </c>
      <c r="L25" s="9">
        <f t="shared" si="2"/>
        <v>0</v>
      </c>
      <c r="M25" s="47">
        <f t="shared" si="3"/>
        <v>2.6900000000051882E-5</v>
      </c>
      <c r="N25" s="1">
        <v>4398</v>
      </c>
      <c r="O25" s="9">
        <v>0.50549630000000001</v>
      </c>
      <c r="P25" s="9">
        <v>0.2832596</v>
      </c>
      <c r="Q25" s="9">
        <f t="shared" si="4"/>
        <v>1</v>
      </c>
      <c r="R25" s="1">
        <v>2930</v>
      </c>
      <c r="S25" s="9">
        <v>0.51905679999999998</v>
      </c>
      <c r="T25" s="9">
        <v>0.28776940000000001</v>
      </c>
      <c r="U25" s="9">
        <f t="shared" si="5"/>
        <v>1</v>
      </c>
      <c r="V25" s="9">
        <f t="shared" si="6"/>
        <v>0</v>
      </c>
      <c r="W25" s="47">
        <f t="shared" si="7"/>
        <v>1.3560499999999975E-2</v>
      </c>
      <c r="X25" s="1">
        <v>4116</v>
      </c>
      <c r="Y25" s="9">
        <v>0.49424940000000001</v>
      </c>
      <c r="Z25" s="9">
        <v>0.29431000000000002</v>
      </c>
      <c r="AA25" s="9">
        <f t="shared" si="8"/>
        <v>1</v>
      </c>
      <c r="AB25" s="1">
        <v>2888</v>
      </c>
      <c r="AC25" s="9">
        <v>0.48083920000000002</v>
      </c>
      <c r="AD25" s="9">
        <v>0.28841800000000001</v>
      </c>
      <c r="AE25" s="9">
        <f t="shared" si="9"/>
        <v>1</v>
      </c>
      <c r="AF25" s="9">
        <f t="shared" si="10"/>
        <v>0</v>
      </c>
      <c r="AG25" s="47">
        <f t="shared" si="11"/>
        <v>-1.3410199999999983E-2</v>
      </c>
    </row>
    <row r="32" spans="1:33" x14ac:dyDescent="0.35">
      <c r="D32" s="46"/>
    </row>
  </sheetData>
  <mergeCells count="6">
    <mergeCell ref="X1:AA1"/>
    <mergeCell ref="AB1:AE1"/>
    <mergeCell ref="H1:K1"/>
    <mergeCell ref="C1:F1"/>
    <mergeCell ref="N1:Q1"/>
    <mergeCell ref="R1:U1"/>
  </mergeCells>
  <conditionalFormatting sqref="L3:M25 V3:W25 AF3:AG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 G5:G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2:U46"/>
  <sheetViews>
    <sheetView workbookViewId="0">
      <selection activeCell="A22" sqref="A22:XFD22"/>
    </sheetView>
  </sheetViews>
  <sheetFormatPr defaultRowHeight="14.5" x14ac:dyDescent="0.35"/>
  <sheetData>
    <row r="2" spans="1:21" x14ac:dyDescent="0.35">
      <c r="A2" t="s">
        <v>33</v>
      </c>
      <c r="B2" t="s">
        <v>186</v>
      </c>
      <c r="C2" t="s">
        <v>13</v>
      </c>
      <c r="D2" t="s">
        <v>187</v>
      </c>
      <c r="E2" t="s">
        <v>188</v>
      </c>
      <c r="F2" t="s">
        <v>14</v>
      </c>
      <c r="G2" t="s">
        <v>171</v>
      </c>
      <c r="H2" t="s">
        <v>15</v>
      </c>
      <c r="I2" t="s">
        <v>189</v>
      </c>
      <c r="J2" t="s">
        <v>16</v>
      </c>
      <c r="K2" t="s">
        <v>17</v>
      </c>
      <c r="L2" t="s">
        <v>18</v>
      </c>
      <c r="M2" t="s">
        <v>19</v>
      </c>
      <c r="N2" t="s">
        <v>190</v>
      </c>
      <c r="O2" t="s">
        <v>191</v>
      </c>
      <c r="P2" t="s">
        <v>20</v>
      </c>
      <c r="Q2" t="s">
        <v>21</v>
      </c>
      <c r="R2" t="s">
        <v>22</v>
      </c>
      <c r="S2" t="s">
        <v>192</v>
      </c>
      <c r="T2" t="s">
        <v>23</v>
      </c>
      <c r="U2" t="s">
        <v>24</v>
      </c>
    </row>
    <row r="3" spans="1:21" x14ac:dyDescent="0.35">
      <c r="A3" t="s">
        <v>186</v>
      </c>
      <c r="B3">
        <v>1</v>
      </c>
    </row>
    <row r="4" spans="1:21" x14ac:dyDescent="0.35">
      <c r="A4" t="s">
        <v>13</v>
      </c>
      <c r="B4">
        <v>0.98829999999999996</v>
      </c>
      <c r="C4">
        <v>1</v>
      </c>
    </row>
    <row r="5" spans="1:21" x14ac:dyDescent="0.35">
      <c r="A5" t="s">
        <v>187</v>
      </c>
      <c r="B5">
        <v>0.82350000000000001</v>
      </c>
      <c r="C5">
        <v>0.89670000000000005</v>
      </c>
      <c r="D5">
        <v>1</v>
      </c>
    </row>
    <row r="6" spans="1:21" x14ac:dyDescent="0.35">
      <c r="A6" t="s">
        <v>188</v>
      </c>
      <c r="B6">
        <v>0.98899999999999999</v>
      </c>
      <c r="C6">
        <v>0.999</v>
      </c>
      <c r="D6">
        <v>0.89400000000000002</v>
      </c>
      <c r="E6">
        <v>1</v>
      </c>
    </row>
    <row r="7" spans="1:21" x14ac:dyDescent="0.35">
      <c r="A7" t="s">
        <v>14</v>
      </c>
      <c r="B7">
        <v>0.9909</v>
      </c>
      <c r="C7">
        <v>0.99850000000000005</v>
      </c>
      <c r="D7">
        <v>0.88729999999999998</v>
      </c>
      <c r="E7">
        <v>0.99990000000000001</v>
      </c>
      <c r="F7">
        <v>1</v>
      </c>
    </row>
    <row r="8" spans="1:21" x14ac:dyDescent="0.35">
      <c r="A8" t="s">
        <v>171</v>
      </c>
      <c r="B8">
        <v>0.99660000000000004</v>
      </c>
      <c r="C8">
        <v>0.99660000000000004</v>
      </c>
      <c r="D8">
        <v>0.8639</v>
      </c>
      <c r="E8">
        <v>0.99770000000000003</v>
      </c>
      <c r="F8">
        <v>0.99860000000000004</v>
      </c>
      <c r="G8">
        <v>1</v>
      </c>
    </row>
    <row r="9" spans="1:21" x14ac:dyDescent="0.35">
      <c r="A9" t="s">
        <v>15</v>
      </c>
      <c r="B9">
        <v>0.98719999999999997</v>
      </c>
      <c r="C9">
        <v>0.99770000000000003</v>
      </c>
      <c r="D9">
        <v>0.89649999999999996</v>
      </c>
      <c r="E9">
        <v>0.99960000000000004</v>
      </c>
      <c r="F9">
        <v>0.99960000000000004</v>
      </c>
      <c r="G9">
        <v>0.99680000000000002</v>
      </c>
      <c r="H9">
        <v>1</v>
      </c>
    </row>
    <row r="10" spans="1:21" x14ac:dyDescent="0.35">
      <c r="A10" t="s">
        <v>189</v>
      </c>
      <c r="B10">
        <v>0.97689999999999999</v>
      </c>
      <c r="C10">
        <v>0.93579999999999997</v>
      </c>
      <c r="D10">
        <v>0.69979999999999998</v>
      </c>
      <c r="E10">
        <v>0.93989999999999996</v>
      </c>
      <c r="F10">
        <v>0.94499999999999995</v>
      </c>
      <c r="G10">
        <v>0.95940000000000003</v>
      </c>
      <c r="H10">
        <v>0.93840000000000001</v>
      </c>
      <c r="I10">
        <v>1</v>
      </c>
    </row>
    <row r="11" spans="1:21" x14ac:dyDescent="0.35">
      <c r="A11" t="s">
        <v>16</v>
      </c>
      <c r="B11">
        <v>0.82220000000000004</v>
      </c>
      <c r="C11">
        <v>0.89559999999999995</v>
      </c>
      <c r="D11">
        <v>1</v>
      </c>
      <c r="E11">
        <v>0.89300000000000002</v>
      </c>
      <c r="F11">
        <v>0.88629999999999998</v>
      </c>
      <c r="G11">
        <v>0.86270000000000002</v>
      </c>
      <c r="H11">
        <v>0.89549999999999996</v>
      </c>
      <c r="I11">
        <v>0.69830000000000003</v>
      </c>
      <c r="J11">
        <v>1</v>
      </c>
    </row>
    <row r="12" spans="1:21" x14ac:dyDescent="0.35">
      <c r="A12" t="s">
        <v>17</v>
      </c>
      <c r="B12">
        <v>0.90259999999999996</v>
      </c>
      <c r="C12">
        <v>0.8327</v>
      </c>
      <c r="D12">
        <v>0.52139999999999997</v>
      </c>
      <c r="E12">
        <v>0.83409999999999995</v>
      </c>
      <c r="F12">
        <v>0.84140000000000004</v>
      </c>
      <c r="G12">
        <v>0.8669</v>
      </c>
      <c r="H12">
        <v>0.82920000000000005</v>
      </c>
      <c r="I12">
        <v>0.96399999999999997</v>
      </c>
      <c r="J12">
        <v>0.51939999999999997</v>
      </c>
      <c r="K12">
        <v>1</v>
      </c>
    </row>
    <row r="13" spans="1:21" x14ac:dyDescent="0.35">
      <c r="A13" t="s">
        <v>18</v>
      </c>
      <c r="B13">
        <v>0.99360000000000004</v>
      </c>
      <c r="C13">
        <v>0.96550000000000002</v>
      </c>
      <c r="D13">
        <v>0.75890000000000002</v>
      </c>
      <c r="E13">
        <v>0.96689999999999998</v>
      </c>
      <c r="F13">
        <v>0.97030000000000005</v>
      </c>
      <c r="G13">
        <v>0.98140000000000005</v>
      </c>
      <c r="H13">
        <v>0.96450000000000002</v>
      </c>
      <c r="I13">
        <v>0.99319999999999997</v>
      </c>
      <c r="J13">
        <v>0.75739999999999996</v>
      </c>
      <c r="K13">
        <v>0.94350000000000001</v>
      </c>
      <c r="L13">
        <v>1</v>
      </c>
    </row>
    <row r="14" spans="1:21" x14ac:dyDescent="0.35">
      <c r="A14" t="s">
        <v>19</v>
      </c>
      <c r="B14">
        <v>0.9879</v>
      </c>
      <c r="C14">
        <v>0.95389999999999997</v>
      </c>
      <c r="D14">
        <v>0.73399999999999999</v>
      </c>
      <c r="E14">
        <v>0.95650000000000002</v>
      </c>
      <c r="F14">
        <v>0.9607</v>
      </c>
      <c r="G14">
        <v>0.97330000000000005</v>
      </c>
      <c r="H14">
        <v>0.95440000000000003</v>
      </c>
      <c r="I14">
        <v>0.99770000000000003</v>
      </c>
      <c r="J14">
        <v>0.73250000000000004</v>
      </c>
      <c r="K14">
        <v>0.95389999999999997</v>
      </c>
      <c r="L14">
        <v>0.99870000000000003</v>
      </c>
      <c r="M14">
        <v>1</v>
      </c>
    </row>
    <row r="15" spans="1:21" x14ac:dyDescent="0.35">
      <c r="A15" t="s">
        <v>190</v>
      </c>
      <c r="B15">
        <v>0.75680000000000003</v>
      </c>
      <c r="C15">
        <v>0.65700000000000003</v>
      </c>
      <c r="D15">
        <v>0.2787</v>
      </c>
      <c r="E15">
        <v>0.66100000000000003</v>
      </c>
      <c r="F15">
        <v>0.67130000000000001</v>
      </c>
      <c r="G15">
        <v>0.70599999999999996</v>
      </c>
      <c r="H15">
        <v>0.65569999999999995</v>
      </c>
      <c r="I15">
        <v>0.86729999999999996</v>
      </c>
      <c r="J15">
        <v>0.27660000000000001</v>
      </c>
      <c r="K15">
        <v>0.9597</v>
      </c>
      <c r="L15">
        <v>0.82189999999999996</v>
      </c>
      <c r="M15">
        <v>0.8427</v>
      </c>
      <c r="N15">
        <v>1</v>
      </c>
    </row>
    <row r="16" spans="1:21" x14ac:dyDescent="0.35">
      <c r="A16" t="s">
        <v>191</v>
      </c>
      <c r="B16">
        <v>0.98939999999999995</v>
      </c>
      <c r="C16">
        <v>0.99880000000000002</v>
      </c>
      <c r="D16">
        <v>0.88819999999999999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0.93820000000000003</v>
      </c>
      <c r="J16">
        <v>0.8871</v>
      </c>
      <c r="K16">
        <v>0.84289999999999998</v>
      </c>
      <c r="L16">
        <v>0.96879999999999999</v>
      </c>
      <c r="M16">
        <v>0.95689999999999997</v>
      </c>
      <c r="N16">
        <v>0.66900000000000004</v>
      </c>
      <c r="O16">
        <v>1</v>
      </c>
    </row>
    <row r="17" spans="1:21" x14ac:dyDescent="0.35">
      <c r="A17" t="s">
        <v>20</v>
      </c>
      <c r="B17">
        <v>0.8145</v>
      </c>
      <c r="C17">
        <v>0.88970000000000005</v>
      </c>
      <c r="D17">
        <v>0.99939999999999996</v>
      </c>
      <c r="E17">
        <v>0.88639999999999997</v>
      </c>
      <c r="F17">
        <v>0.87949999999999995</v>
      </c>
      <c r="G17">
        <v>0.85560000000000003</v>
      </c>
      <c r="H17">
        <v>0.88859999999999995</v>
      </c>
      <c r="I17">
        <v>0.68769999999999998</v>
      </c>
      <c r="J17">
        <v>0.99939999999999996</v>
      </c>
      <c r="K17">
        <v>0.50880000000000003</v>
      </c>
      <c r="L17">
        <v>0.74860000000000004</v>
      </c>
      <c r="M17">
        <v>0.72289999999999999</v>
      </c>
      <c r="N17">
        <v>0.26379999999999998</v>
      </c>
      <c r="O17">
        <v>0.88160000000000005</v>
      </c>
      <c r="P17">
        <v>1</v>
      </c>
    </row>
    <row r="18" spans="1:21" x14ac:dyDescent="0.35">
      <c r="A18" t="s">
        <v>21</v>
      </c>
      <c r="B18">
        <v>0.91190000000000004</v>
      </c>
      <c r="C18">
        <v>0.96220000000000006</v>
      </c>
      <c r="D18">
        <v>0.98089999999999999</v>
      </c>
      <c r="E18">
        <v>0.95860000000000001</v>
      </c>
      <c r="F18">
        <v>0.95409999999999995</v>
      </c>
      <c r="G18">
        <v>0.9395</v>
      </c>
      <c r="H18">
        <v>0.95860000000000001</v>
      </c>
      <c r="I18">
        <v>0.81259999999999999</v>
      </c>
      <c r="J18">
        <v>0.98040000000000005</v>
      </c>
      <c r="K18">
        <v>0.66490000000000005</v>
      </c>
      <c r="L18">
        <v>0.8629</v>
      </c>
      <c r="M18">
        <v>0.84209999999999996</v>
      </c>
      <c r="N18">
        <v>0.44359999999999999</v>
      </c>
      <c r="O18">
        <v>0.95789999999999997</v>
      </c>
      <c r="P18">
        <v>0.97870000000000001</v>
      </c>
      <c r="Q18">
        <v>1</v>
      </c>
    </row>
    <row r="19" spans="1:21" x14ac:dyDescent="0.35">
      <c r="A19" t="s">
        <v>22</v>
      </c>
      <c r="B19">
        <v>0.71960000000000002</v>
      </c>
      <c r="C19">
        <v>0.81169999999999998</v>
      </c>
      <c r="D19">
        <v>0.98480000000000001</v>
      </c>
      <c r="E19">
        <v>0.80779999999999996</v>
      </c>
      <c r="F19">
        <v>0.79920000000000002</v>
      </c>
      <c r="G19">
        <v>0.76929999999999998</v>
      </c>
      <c r="H19">
        <v>0.81100000000000005</v>
      </c>
      <c r="I19">
        <v>0.57430000000000003</v>
      </c>
      <c r="J19">
        <v>0.98519999999999996</v>
      </c>
      <c r="K19">
        <v>0.37769999999999998</v>
      </c>
      <c r="L19">
        <v>0.64290000000000003</v>
      </c>
      <c r="M19">
        <v>0.61370000000000002</v>
      </c>
      <c r="N19">
        <v>0.1201</v>
      </c>
      <c r="O19">
        <v>0.80159999999999998</v>
      </c>
      <c r="P19">
        <v>0.98799999999999999</v>
      </c>
      <c r="Q19">
        <v>0.93669999999999998</v>
      </c>
      <c r="R19">
        <v>1</v>
      </c>
    </row>
    <row r="20" spans="1:21" x14ac:dyDescent="0.35">
      <c r="A20" t="s">
        <v>192</v>
      </c>
      <c r="B20">
        <v>0.81120000000000003</v>
      </c>
      <c r="C20">
        <v>0.8871</v>
      </c>
      <c r="D20">
        <v>0.99939999999999996</v>
      </c>
      <c r="E20">
        <v>0.88390000000000002</v>
      </c>
      <c r="F20">
        <v>0.87690000000000001</v>
      </c>
      <c r="G20">
        <v>0.85270000000000001</v>
      </c>
      <c r="H20">
        <v>0.8861</v>
      </c>
      <c r="I20">
        <v>0.68379999999999996</v>
      </c>
      <c r="J20">
        <v>0.99939999999999996</v>
      </c>
      <c r="K20">
        <v>0.504</v>
      </c>
      <c r="L20">
        <v>0.745</v>
      </c>
      <c r="M20">
        <v>0.71919999999999995</v>
      </c>
      <c r="N20">
        <v>0.25850000000000001</v>
      </c>
      <c r="O20">
        <v>0.87890000000000001</v>
      </c>
      <c r="P20">
        <v>1</v>
      </c>
      <c r="Q20">
        <v>0.97750000000000004</v>
      </c>
      <c r="R20">
        <v>0.9889</v>
      </c>
      <c r="S20">
        <v>1</v>
      </c>
    </row>
    <row r="21" spans="1:21" x14ac:dyDescent="0.35">
      <c r="A21" t="s">
        <v>23</v>
      </c>
      <c r="B21">
        <v>0.98129999999999995</v>
      </c>
      <c r="C21">
        <v>0.999</v>
      </c>
      <c r="D21">
        <v>0.91249999999999998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0.92100000000000004</v>
      </c>
      <c r="J21">
        <v>0.91149999999999998</v>
      </c>
      <c r="K21">
        <v>0.81240000000000001</v>
      </c>
      <c r="L21">
        <v>0.9546</v>
      </c>
      <c r="M21">
        <v>0.94130000000000003</v>
      </c>
      <c r="N21">
        <v>0.629</v>
      </c>
      <c r="O21">
        <v>0.99809999999999999</v>
      </c>
      <c r="P21">
        <v>0.90639999999999998</v>
      </c>
      <c r="Q21">
        <v>0.97230000000000005</v>
      </c>
      <c r="R21">
        <v>0.83309999999999995</v>
      </c>
      <c r="S21">
        <v>0.90390000000000004</v>
      </c>
      <c r="T21">
        <v>1</v>
      </c>
    </row>
    <row r="22" spans="1:21" x14ac:dyDescent="0.35">
      <c r="A22" t="s">
        <v>24</v>
      </c>
      <c r="B22">
        <v>0.97689999999999999</v>
      </c>
      <c r="C22">
        <v>0.93479999999999996</v>
      </c>
      <c r="D22">
        <v>0.69430000000000003</v>
      </c>
      <c r="E22">
        <v>0.9375</v>
      </c>
      <c r="F22">
        <v>0.9425</v>
      </c>
      <c r="G22">
        <v>0.95779999999999998</v>
      </c>
      <c r="H22">
        <v>0.93510000000000004</v>
      </c>
      <c r="I22">
        <v>0.999</v>
      </c>
      <c r="J22">
        <v>0.69269999999999998</v>
      </c>
      <c r="K22">
        <v>0.96970000000000001</v>
      </c>
      <c r="L22">
        <v>0.99439999999999995</v>
      </c>
      <c r="M22">
        <v>0.99809999999999999</v>
      </c>
      <c r="N22">
        <v>0.87270000000000003</v>
      </c>
      <c r="O22">
        <v>0.93899999999999995</v>
      </c>
      <c r="P22">
        <v>0.68259999999999998</v>
      </c>
      <c r="Q22">
        <v>0.81</v>
      </c>
      <c r="R22">
        <v>0.56820000000000004</v>
      </c>
      <c r="S22">
        <v>0.67869999999999997</v>
      </c>
      <c r="T22">
        <v>0.92020000000000002</v>
      </c>
      <c r="U22">
        <v>1</v>
      </c>
    </row>
    <row r="26" spans="1:21" x14ac:dyDescent="0.35">
      <c r="A26" t="s">
        <v>34</v>
      </c>
      <c r="B26" t="s">
        <v>186</v>
      </c>
      <c r="C26" t="s">
        <v>13</v>
      </c>
      <c r="D26" t="s">
        <v>187</v>
      </c>
      <c r="E26" t="s">
        <v>188</v>
      </c>
      <c r="F26" t="s">
        <v>14</v>
      </c>
      <c r="G26" t="s">
        <v>171</v>
      </c>
      <c r="H26" t="s">
        <v>15</v>
      </c>
      <c r="I26" t="s">
        <v>189</v>
      </c>
      <c r="J26" t="s">
        <v>16</v>
      </c>
      <c r="K26" t="s">
        <v>17</v>
      </c>
      <c r="L26" t="s">
        <v>18</v>
      </c>
      <c r="M26" t="s">
        <v>19</v>
      </c>
      <c r="N26" t="s">
        <v>190</v>
      </c>
      <c r="O26" t="s">
        <v>191</v>
      </c>
      <c r="P26" t="s">
        <v>20</v>
      </c>
      <c r="Q26" t="s">
        <v>21</v>
      </c>
      <c r="R26" t="s">
        <v>22</v>
      </c>
      <c r="S26" t="s">
        <v>192</v>
      </c>
      <c r="T26" t="s">
        <v>23</v>
      </c>
      <c r="U26" t="s">
        <v>24</v>
      </c>
    </row>
    <row r="27" spans="1:21" x14ac:dyDescent="0.35">
      <c r="A27" t="s">
        <v>186</v>
      </c>
      <c r="B27">
        <v>1</v>
      </c>
    </row>
    <row r="28" spans="1:21" x14ac:dyDescent="0.35">
      <c r="A28" t="s">
        <v>13</v>
      </c>
      <c r="B28">
        <v>0.98040000000000005</v>
      </c>
      <c r="C28">
        <v>1</v>
      </c>
    </row>
    <row r="29" spans="1:21" x14ac:dyDescent="0.35">
      <c r="A29" t="s">
        <v>187</v>
      </c>
      <c r="B29">
        <v>0.75209999999999999</v>
      </c>
      <c r="C29">
        <v>0.86209999999999998</v>
      </c>
      <c r="D29">
        <v>1</v>
      </c>
    </row>
    <row r="30" spans="1:21" x14ac:dyDescent="0.35">
      <c r="A30" t="s">
        <v>188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21" x14ac:dyDescent="0.35">
      <c r="A31" t="s">
        <v>14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21" x14ac:dyDescent="0.35">
      <c r="A32" t="s">
        <v>171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 x14ac:dyDescent="0.35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 x14ac:dyDescent="0.35">
      <c r="A34" t="s">
        <v>189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 x14ac:dyDescent="0.35">
      <c r="A35" t="s">
        <v>16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 x14ac:dyDescent="0.35">
      <c r="A36" t="s">
        <v>17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 x14ac:dyDescent="0.35">
      <c r="A37" t="s">
        <v>18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 x14ac:dyDescent="0.35">
      <c r="A38" t="s">
        <v>19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 x14ac:dyDescent="0.35">
      <c r="A39" t="s">
        <v>190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 x14ac:dyDescent="0.35">
      <c r="A40" t="s">
        <v>191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 x14ac:dyDescent="0.35">
      <c r="A41" t="s">
        <v>20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 x14ac:dyDescent="0.35">
      <c r="A42" t="s">
        <v>21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 x14ac:dyDescent="0.35">
      <c r="A43" t="s">
        <v>22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 x14ac:dyDescent="0.35">
      <c r="A44" t="s">
        <v>192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 x14ac:dyDescent="0.35">
      <c r="A45" t="s">
        <v>23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 x14ac:dyDescent="0.35">
      <c r="A46" t="s">
        <v>24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4:B22 C5:C22 D6:D22 E7:E22 F8:F22 G9:G22 H10:H22 I11:I22 J12:J22 K13:K22 L14:L22 M15:M22 N16:N22 O17:O22 P18:P22 Q19:Q22 R20:R22 S21:S22 T22 B28:B46 C29:C46 D30:D46 E31:E46 F32:F46 G33:G46 H34:H46 I35:I46 J36:J46 K37:K46 L38:L46 M39:M46 N40:N46 O41:O46 P42:P46 Q43:Q46 R44:R46 S45:S46 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topLeftCell="A10" zoomScale="120" zoomScaleNormal="120" workbookViewId="0">
      <selection activeCell="A6" sqref="A6:A27"/>
    </sheetView>
  </sheetViews>
  <sheetFormatPr defaultColWidth="8.81640625" defaultRowHeight="14.5" x14ac:dyDescent="0.35"/>
  <cols>
    <col min="2" max="5" width="13" bestFit="1" customWidth="1"/>
    <col min="6" max="6" width="13.36328125" bestFit="1" customWidth="1"/>
    <col min="7" max="7" width="15.36328125" bestFit="1" customWidth="1"/>
    <col min="8" max="8" width="14.6328125" bestFit="1" customWidth="1"/>
    <col min="10" max="10" width="8.6328125"/>
    <col min="11" max="14" width="13" bestFit="1" customWidth="1"/>
    <col min="15" max="15" width="13.36328125" bestFit="1" customWidth="1"/>
    <col min="16" max="16" width="15.36328125" bestFit="1" customWidth="1"/>
    <col min="17" max="17" width="14.6328125" bestFit="1" customWidth="1"/>
    <col min="18" max="18" width="8.6328125"/>
    <col min="20" max="20" width="8.6328125" style="11"/>
    <col min="21" max="24" width="13" style="11" bestFit="1" customWidth="1"/>
    <col min="25" max="25" width="13.36328125" style="11" bestFit="1" customWidth="1"/>
    <col min="26" max="26" width="15.36328125" style="11" bestFit="1" customWidth="1"/>
    <col min="27" max="28" width="8.6328125" style="11"/>
    <col min="29" max="32" width="13" style="11" bestFit="1" customWidth="1"/>
    <col min="33" max="33" width="13.36328125" style="11" bestFit="1" customWidth="1"/>
    <col min="34" max="34" width="15.36328125" style="11" bestFit="1" customWidth="1"/>
  </cols>
  <sheetData>
    <row r="2" spans="1:46" x14ac:dyDescent="0.35">
      <c r="A2" t="s">
        <v>61</v>
      </c>
      <c r="J2" t="s">
        <v>61</v>
      </c>
      <c r="T2" s="11" t="s">
        <v>62</v>
      </c>
      <c r="AB2" s="11" t="s">
        <v>62</v>
      </c>
      <c r="AK2" t="s">
        <v>63</v>
      </c>
    </row>
    <row r="4" spans="1:46" x14ac:dyDescent="0.35">
      <c r="A4" s="1" t="s">
        <v>40</v>
      </c>
      <c r="B4" t="s">
        <v>4</v>
      </c>
      <c r="C4" t="s">
        <v>5</v>
      </c>
      <c r="D4" t="s">
        <v>6</v>
      </c>
      <c r="E4" t="s">
        <v>0</v>
      </c>
      <c r="F4" t="s">
        <v>7</v>
      </c>
      <c r="G4" t="s">
        <v>9</v>
      </c>
      <c r="H4" t="s">
        <v>8</v>
      </c>
      <c r="J4" s="1" t="s">
        <v>40</v>
      </c>
      <c r="K4" t="s">
        <v>4</v>
      </c>
      <c r="L4" t="s">
        <v>5</v>
      </c>
      <c r="M4" t="s">
        <v>6</v>
      </c>
      <c r="N4" t="s">
        <v>0</v>
      </c>
      <c r="O4" t="s">
        <v>7</v>
      </c>
      <c r="P4" t="s">
        <v>9</v>
      </c>
      <c r="Q4" t="s">
        <v>8</v>
      </c>
      <c r="U4" s="11" t="s">
        <v>4</v>
      </c>
      <c r="V4" s="11" t="s">
        <v>5</v>
      </c>
      <c r="W4" s="11" t="s">
        <v>6</v>
      </c>
      <c r="X4" s="11" t="s">
        <v>0</v>
      </c>
      <c r="Y4" s="11" t="s">
        <v>7</v>
      </c>
      <c r="Z4" s="11" t="s">
        <v>60</v>
      </c>
      <c r="AC4" s="11" t="s">
        <v>4</v>
      </c>
      <c r="AD4" s="11" t="s">
        <v>5</v>
      </c>
      <c r="AE4" s="11" t="s">
        <v>6</v>
      </c>
      <c r="AF4" s="11" t="s">
        <v>0</v>
      </c>
      <c r="AG4" s="11" t="s">
        <v>7</v>
      </c>
      <c r="AH4" s="11" t="s">
        <v>60</v>
      </c>
      <c r="AK4" t="s">
        <v>4</v>
      </c>
      <c r="AL4" t="s">
        <v>5</v>
      </c>
      <c r="AM4" t="s">
        <v>6</v>
      </c>
      <c r="AN4" t="s">
        <v>0</v>
      </c>
      <c r="AO4" t="s">
        <v>7</v>
      </c>
    </row>
    <row r="6" spans="1:46" x14ac:dyDescent="0.35">
      <c r="A6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11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1" t="s">
        <v>11</v>
      </c>
      <c r="U6" s="12">
        <v>324814</v>
      </c>
      <c r="V6" s="12">
        <v>134861</v>
      </c>
      <c r="W6" s="12">
        <v>358076</v>
      </c>
      <c r="X6" s="12">
        <v>328537</v>
      </c>
      <c r="Y6" s="12">
        <v>356745</v>
      </c>
      <c r="Z6" s="12">
        <v>315124</v>
      </c>
      <c r="AB6" s="11" t="s">
        <v>11</v>
      </c>
      <c r="AC6" s="13">
        <f>U6/(U$28-U$7)</f>
        <v>0.38284711409601646</v>
      </c>
      <c r="AD6" s="13">
        <f t="shared" ref="AD6:AH6" si="1">V6/(V$28-V$7)</f>
        <v>0.31785099813806594</v>
      </c>
      <c r="AE6" s="13">
        <f t="shared" si="1"/>
        <v>0.21718463508291599</v>
      </c>
      <c r="AF6" s="13">
        <f t="shared" si="1"/>
        <v>0.17596469747657015</v>
      </c>
      <c r="AG6" s="13">
        <f t="shared" si="1"/>
        <v>0.20811894010990933</v>
      </c>
      <c r="AH6" s="13">
        <f t="shared" si="1"/>
        <v>0.2006952148886548</v>
      </c>
      <c r="AK6" s="10">
        <f t="shared" ref="AK6:AK27" si="2">K6-AC6</f>
        <v>2.8636050087046394E-3</v>
      </c>
      <c r="AL6" s="10">
        <f t="shared" ref="AL6:AL27" si="3">L6-AD6</f>
        <v>8.3454009445997346E-3</v>
      </c>
      <c r="AM6" s="10">
        <f t="shared" ref="AM6:AM27" si="4">M6-AE6</f>
        <v>1.0060698276461999E-2</v>
      </c>
      <c r="AN6" s="10">
        <f t="shared" ref="AN6:AN27" si="5">N6-AF6</f>
        <v>8.2343995881948295E-3</v>
      </c>
      <c r="AO6" s="10">
        <f t="shared" ref="AO6:AO27" si="6">O6-AG6</f>
        <v>1.1673772361475238E-2</v>
      </c>
      <c r="AP6" s="10"/>
      <c r="AQ6" s="10"/>
      <c r="AR6" s="10"/>
      <c r="AS6" s="10"/>
      <c r="AT6" s="10"/>
    </row>
    <row r="7" spans="1:46" x14ac:dyDescent="0.35">
      <c r="A7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12</v>
      </c>
      <c r="K7" s="2"/>
      <c r="L7" s="2"/>
      <c r="M7" s="2"/>
      <c r="N7" s="2"/>
      <c r="O7" s="2"/>
      <c r="P7" s="2"/>
      <c r="Q7" s="2"/>
      <c r="R7" s="1"/>
      <c r="T7" s="11" t="s">
        <v>12</v>
      </c>
      <c r="U7" s="12">
        <v>22357</v>
      </c>
      <c r="V7" s="12">
        <v>10661</v>
      </c>
      <c r="W7" s="12">
        <v>81195</v>
      </c>
      <c r="X7" s="12">
        <v>98530</v>
      </c>
      <c r="Y7" s="12">
        <v>72882</v>
      </c>
      <c r="Z7" s="12">
        <v>131426</v>
      </c>
      <c r="AB7" s="11" t="s">
        <v>12</v>
      </c>
      <c r="AC7" s="13"/>
      <c r="AD7" s="13"/>
      <c r="AE7" s="13"/>
      <c r="AF7" s="13"/>
      <c r="AG7" s="13"/>
      <c r="AH7" s="13"/>
      <c r="AK7" s="10">
        <f t="shared" si="2"/>
        <v>0</v>
      </c>
      <c r="AL7" s="10">
        <f t="shared" si="3"/>
        <v>0</v>
      </c>
      <c r="AM7" s="10">
        <f t="shared" si="4"/>
        <v>0</v>
      </c>
      <c r="AN7" s="10">
        <f t="shared" si="5"/>
        <v>0</v>
      </c>
      <c r="AO7" s="10">
        <f t="shared" si="6"/>
        <v>0</v>
      </c>
      <c r="AP7" s="10"/>
      <c r="AQ7" s="10"/>
      <c r="AR7" s="10"/>
      <c r="AS7" s="10"/>
      <c r="AT7" s="10"/>
    </row>
    <row r="8" spans="1:46" x14ac:dyDescent="0.35">
      <c r="A8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25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1" t="s">
        <v>25</v>
      </c>
      <c r="U8" s="12">
        <v>37609</v>
      </c>
      <c r="V8" s="12">
        <v>21634</v>
      </c>
      <c r="W8" s="12">
        <v>100216</v>
      </c>
      <c r="X8" s="12">
        <v>125894</v>
      </c>
      <c r="Y8" s="12">
        <v>105141</v>
      </c>
      <c r="Z8" s="12">
        <v>106682</v>
      </c>
      <c r="AB8" s="11" t="s">
        <v>25</v>
      </c>
      <c r="AC8" s="13">
        <f t="shared" ref="AC8:AC27" si="14">U8/(U$28-U$7)</f>
        <v>4.4328437548988291E-2</v>
      </c>
      <c r="AD8" s="13">
        <f t="shared" ref="AD8:AD27" si="15">V8/(V$28-V$7)</f>
        <v>5.0988710551745267E-2</v>
      </c>
      <c r="AE8" s="13">
        <f t="shared" ref="AE8:AE27" si="16">W8/(W$28-W$7)</f>
        <v>6.0784234043804973E-2</v>
      </c>
      <c r="AF8" s="13">
        <f t="shared" ref="AF8:AF27" si="17">X8/(X$28-X$7)</f>
        <v>6.7428933800805751E-2</v>
      </c>
      <c r="AG8" s="13">
        <f t="shared" ref="AG8:AG27" si="18">Y8/(Y$28-Y$7)</f>
        <v>6.1337463684413174E-2</v>
      </c>
      <c r="AH8" s="13">
        <f t="shared" ref="AH8:AH27" si="19">Z8/(Z$28-Z$7)</f>
        <v>6.7943307760600494E-2</v>
      </c>
      <c r="AK8" s="10">
        <f t="shared" si="2"/>
        <v>-6.0404754824674861E-3</v>
      </c>
      <c r="AL8" s="10">
        <f t="shared" si="3"/>
        <v>-3.8275055156980833E-3</v>
      </c>
      <c r="AM8" s="10">
        <f t="shared" si="4"/>
        <v>-2.5617485661044784E-3</v>
      </c>
      <c r="AN8" s="10">
        <f t="shared" si="5"/>
        <v>-2.1281588921631539E-3</v>
      </c>
      <c r="AO8" s="10">
        <f t="shared" si="6"/>
        <v>-2.5072306582754195E-3</v>
      </c>
      <c r="AP8" s="10"/>
      <c r="AQ8" s="10"/>
      <c r="AR8" s="10"/>
      <c r="AS8" s="10"/>
      <c r="AT8" s="10"/>
    </row>
    <row r="9" spans="1:46" x14ac:dyDescent="0.35">
      <c r="A9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13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1" t="s">
        <v>13</v>
      </c>
      <c r="U9" s="12">
        <v>11337</v>
      </c>
      <c r="V9" s="12">
        <v>5422</v>
      </c>
      <c r="W9" s="12">
        <v>44179</v>
      </c>
      <c r="X9" s="12">
        <v>58260</v>
      </c>
      <c r="Y9" s="12">
        <v>58120</v>
      </c>
      <c r="Z9" s="12">
        <v>57856</v>
      </c>
      <c r="AB9" s="11" t="s">
        <v>13</v>
      </c>
      <c r="AC9" s="13">
        <f t="shared" si="14"/>
        <v>1.3362532811105859E-2</v>
      </c>
      <c r="AD9" s="13">
        <f t="shared" si="15"/>
        <v>1.2778995498361969E-2</v>
      </c>
      <c r="AE9" s="13">
        <f t="shared" si="16"/>
        <v>2.6795987425373792E-2</v>
      </c>
      <c r="AF9" s="13">
        <f t="shared" si="17"/>
        <v>3.1204105701899562E-2</v>
      </c>
      <c r="AG9" s="13">
        <f t="shared" si="18"/>
        <v>3.3906215361639069E-2</v>
      </c>
      <c r="AH9" s="13">
        <f t="shared" si="19"/>
        <v>3.6847153351055498E-2</v>
      </c>
      <c r="AK9" s="10">
        <f t="shared" si="2"/>
        <v>-2.3573642221001653E-3</v>
      </c>
      <c r="AL9" s="10">
        <f t="shared" si="3"/>
        <v>-1.2595232612403386E-3</v>
      </c>
      <c r="AM9" s="10">
        <f t="shared" si="4"/>
        <v>-1.2915490107820345E-3</v>
      </c>
      <c r="AN9" s="10">
        <f t="shared" si="5"/>
        <v>-1.1263572388626672E-3</v>
      </c>
      <c r="AO9" s="10">
        <f t="shared" si="6"/>
        <v>-1.5200406081571291E-3</v>
      </c>
      <c r="AP9" s="10"/>
      <c r="AQ9" s="10"/>
      <c r="AR9" s="10"/>
      <c r="AS9" s="10"/>
      <c r="AT9" s="10"/>
    </row>
    <row r="10" spans="1:46" x14ac:dyDescent="0.35">
      <c r="A10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26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1" t="s">
        <v>26</v>
      </c>
      <c r="U10" s="12">
        <v>14386</v>
      </c>
      <c r="V10" s="12">
        <v>8570</v>
      </c>
      <c r="W10" s="12">
        <v>30297</v>
      </c>
      <c r="X10" s="12">
        <v>43144</v>
      </c>
      <c r="Y10" s="12">
        <v>47748</v>
      </c>
      <c r="Z10" s="12">
        <v>47827</v>
      </c>
      <c r="AB10" s="11" t="s">
        <v>26</v>
      </c>
      <c r="AC10" s="13">
        <f t="shared" si="14"/>
        <v>1.6956284468604473E-2</v>
      </c>
      <c r="AD10" s="13">
        <f t="shared" si="15"/>
        <v>2.0198449173914067E-2</v>
      </c>
      <c r="AE10" s="13">
        <f t="shared" si="16"/>
        <v>1.8376106997137775E-2</v>
      </c>
      <c r="AF10" s="13">
        <f t="shared" si="17"/>
        <v>2.3107963206363796E-2</v>
      </c>
      <c r="AG10" s="13">
        <f t="shared" si="18"/>
        <v>2.7855367706255033E-2</v>
      </c>
      <c r="AH10" s="13">
        <f t="shared" si="19"/>
        <v>3.045991432731145E-2</v>
      </c>
      <c r="AK10" s="10">
        <f t="shared" si="2"/>
        <v>-3.1495576796094511E-3</v>
      </c>
      <c r="AL10" s="10">
        <f t="shared" si="3"/>
        <v>-2.0291477755282721E-3</v>
      </c>
      <c r="AM10" s="10">
        <f t="shared" si="4"/>
        <v>-9.3843180601104262E-4</v>
      </c>
      <c r="AN10" s="10">
        <f t="shared" si="5"/>
        <v>-8.7358232184172116E-4</v>
      </c>
      <c r="AO10" s="10">
        <f t="shared" si="6"/>
        <v>-1.2812266142042048E-3</v>
      </c>
      <c r="AP10" s="10"/>
      <c r="AQ10" s="10"/>
      <c r="AR10" s="10"/>
      <c r="AS10" s="10"/>
      <c r="AT10" s="10"/>
    </row>
    <row r="11" spans="1:46" x14ac:dyDescent="0.35">
      <c r="A11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27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1" t="s">
        <v>27</v>
      </c>
      <c r="U11" s="12">
        <v>18213</v>
      </c>
      <c r="V11" s="12">
        <v>8714</v>
      </c>
      <c r="W11" s="12">
        <v>45715</v>
      </c>
      <c r="X11" s="12">
        <v>51253</v>
      </c>
      <c r="Y11" s="12">
        <v>51979</v>
      </c>
      <c r="Z11" s="12">
        <v>58525</v>
      </c>
      <c r="AB11" s="11" t="s">
        <v>27</v>
      </c>
      <c r="AC11" s="13">
        <f t="shared" si="14"/>
        <v>2.1467038024933494E-2</v>
      </c>
      <c r="AD11" s="13">
        <f t="shared" si="15"/>
        <v>2.0537839685121025E-2</v>
      </c>
      <c r="AE11" s="13">
        <f t="shared" si="16"/>
        <v>2.772762093191251E-2</v>
      </c>
      <c r="AF11" s="13">
        <f t="shared" si="17"/>
        <v>2.7451150524192554E-2</v>
      </c>
      <c r="AG11" s="13">
        <f t="shared" si="18"/>
        <v>3.0323660844505117E-2</v>
      </c>
      <c r="AH11" s="13">
        <f t="shared" si="19"/>
        <v>3.727322403675544E-2</v>
      </c>
      <c r="AK11" s="10">
        <f t="shared" si="2"/>
        <v>-3.7590937969057131E-3</v>
      </c>
      <c r="AL11" s="10">
        <f t="shared" si="3"/>
        <v>-1.8891761973078014E-3</v>
      </c>
      <c r="AM11" s="10">
        <f t="shared" si="4"/>
        <v>-1.2534014247198716E-3</v>
      </c>
      <c r="AN11" s="10">
        <f t="shared" si="5"/>
        <v>-9.0302051099834524E-4</v>
      </c>
      <c r="AO11" s="10">
        <f t="shared" si="6"/>
        <v>-1.3163039383859987E-3</v>
      </c>
      <c r="AP11" s="10"/>
      <c r="AQ11" s="10"/>
      <c r="AR11" s="10"/>
      <c r="AS11" s="10"/>
      <c r="AT11" s="10"/>
    </row>
    <row r="12" spans="1:46" x14ac:dyDescent="0.35">
      <c r="A12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14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1" t="s">
        <v>14</v>
      </c>
      <c r="U12" s="12">
        <v>6663</v>
      </c>
      <c r="V12" s="12">
        <v>3442</v>
      </c>
      <c r="W12" s="12">
        <v>20413</v>
      </c>
      <c r="X12" s="12">
        <v>19984</v>
      </c>
      <c r="Y12" s="12">
        <v>18610</v>
      </c>
      <c r="Z12" s="12">
        <v>22099</v>
      </c>
      <c r="AB12" s="11" t="s">
        <v>14</v>
      </c>
      <c r="AC12" s="13">
        <f t="shared" si="14"/>
        <v>7.8534494240450163E-3</v>
      </c>
      <c r="AD12" s="13">
        <f t="shared" si="15"/>
        <v>8.1123759692663042E-3</v>
      </c>
      <c r="AE12" s="13">
        <f t="shared" si="16"/>
        <v>1.2381142427718038E-2</v>
      </c>
      <c r="AF12" s="13">
        <f t="shared" si="17"/>
        <v>1.0703447448451095E-2</v>
      </c>
      <c r="AG12" s="13">
        <f t="shared" si="18"/>
        <v>1.085675615760673E-2</v>
      </c>
      <c r="AH12" s="13">
        <f t="shared" si="19"/>
        <v>1.4074343921200487E-2</v>
      </c>
      <c r="AK12" s="10">
        <f t="shared" si="2"/>
        <v>-1.4965804607358999E-3</v>
      </c>
      <c r="AL12" s="10">
        <f t="shared" si="3"/>
        <v>-8.3747553720690555E-4</v>
      </c>
      <c r="AM12" s="10">
        <f t="shared" si="4"/>
        <v>-6.4322921508261702E-4</v>
      </c>
      <c r="AN12" s="10">
        <f t="shared" si="5"/>
        <v>-4.0722431020761944E-4</v>
      </c>
      <c r="AO12" s="10">
        <f t="shared" si="6"/>
        <v>-5.0405382601117002E-4</v>
      </c>
      <c r="AP12" s="10"/>
      <c r="AQ12" s="10"/>
      <c r="AR12" s="10"/>
      <c r="AS12" s="10"/>
      <c r="AT12" s="10"/>
    </row>
    <row r="13" spans="1:46" x14ac:dyDescent="0.35">
      <c r="A13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28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1" t="s">
        <v>28</v>
      </c>
      <c r="U13" s="12">
        <v>13145</v>
      </c>
      <c r="V13" s="12">
        <v>8551</v>
      </c>
      <c r="W13" s="12">
        <v>54788</v>
      </c>
      <c r="X13" s="12">
        <v>69419</v>
      </c>
      <c r="Y13" s="12">
        <v>69906</v>
      </c>
      <c r="Z13" s="12">
        <v>94888</v>
      </c>
      <c r="AB13" s="11" t="s">
        <v>28</v>
      </c>
      <c r="AC13" s="13">
        <f t="shared" si="14"/>
        <v>1.5493560360058792E-2</v>
      </c>
      <c r="AD13" s="13">
        <f t="shared" si="15"/>
        <v>2.015366848146315E-2</v>
      </c>
      <c r="AE13" s="13">
        <f t="shared" si="16"/>
        <v>3.3230687862137648E-2</v>
      </c>
      <c r="AF13" s="13">
        <f t="shared" si="17"/>
        <v>3.7180875621698688E-2</v>
      </c>
      <c r="AG13" s="13">
        <f t="shared" si="18"/>
        <v>4.0781966467149711E-2</v>
      </c>
      <c r="AH13" s="13">
        <f t="shared" si="19"/>
        <v>6.0431980903881258E-2</v>
      </c>
      <c r="AK13" s="10">
        <f t="shared" si="2"/>
        <v>-2.1146905886811878E-3</v>
      </c>
      <c r="AL13" s="10">
        <f t="shared" si="3"/>
        <v>-1.3740779031455215E-3</v>
      </c>
      <c r="AM13" s="10">
        <f t="shared" si="4"/>
        <v>-1.2439982225365687E-3</v>
      </c>
      <c r="AN13" s="10">
        <f t="shared" si="5"/>
        <v>-1.0845893202349605E-3</v>
      </c>
      <c r="AO13" s="10">
        <f t="shared" si="6"/>
        <v>-1.5781177946059682E-3</v>
      </c>
      <c r="AP13" s="10"/>
      <c r="AQ13" s="10"/>
      <c r="AR13" s="10"/>
      <c r="AS13" s="10"/>
      <c r="AT13" s="10"/>
    </row>
    <row r="14" spans="1:46" x14ac:dyDescent="0.35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1" t="s">
        <v>15</v>
      </c>
      <c r="U14" s="12">
        <v>2297</v>
      </c>
      <c r="V14" s="12">
        <v>3219</v>
      </c>
      <c r="W14" s="12">
        <v>8848</v>
      </c>
      <c r="X14" s="12">
        <v>7222</v>
      </c>
      <c r="Y14" s="12">
        <v>10378</v>
      </c>
      <c r="Z14" s="12">
        <v>15098</v>
      </c>
      <c r="AB14" s="11" t="s">
        <v>15</v>
      </c>
      <c r="AC14" s="13">
        <f t="shared" si="14"/>
        <v>2.7073950663411978E-3</v>
      </c>
      <c r="AD14" s="13">
        <f t="shared" si="15"/>
        <v>7.5867920526055295E-3</v>
      </c>
      <c r="AE14" s="13">
        <f t="shared" si="16"/>
        <v>5.3665971782907562E-3</v>
      </c>
      <c r="AF14" s="13">
        <f t="shared" si="17"/>
        <v>3.8681093611245905E-3</v>
      </c>
      <c r="AG14" s="13">
        <f t="shared" si="18"/>
        <v>6.0543479529093303E-3</v>
      </c>
      <c r="AH14" s="13">
        <f t="shared" si="19"/>
        <v>9.6155683298920751E-3</v>
      </c>
      <c r="AK14" s="10">
        <f t="shared" si="2"/>
        <v>-5.1474696492097944E-4</v>
      </c>
      <c r="AL14" s="10">
        <f t="shared" si="3"/>
        <v>-7.8280680090875646E-4</v>
      </c>
      <c r="AM14" s="10">
        <f t="shared" si="4"/>
        <v>-2.5743648131230229E-4</v>
      </c>
      <c r="AN14" s="10">
        <f t="shared" si="5"/>
        <v>-1.4117024768684708E-4</v>
      </c>
      <c r="AO14" s="10">
        <f t="shared" si="6"/>
        <v>-2.7455704158467573E-4</v>
      </c>
      <c r="AP14" s="10"/>
      <c r="AQ14" s="10"/>
      <c r="AR14" s="10"/>
      <c r="AS14" s="10"/>
      <c r="AT14" s="10"/>
    </row>
    <row r="15" spans="1:46" x14ac:dyDescent="0.35">
      <c r="A15" t="s">
        <v>29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29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1" t="s">
        <v>29</v>
      </c>
      <c r="U15" s="11">
        <v>657</v>
      </c>
      <c r="V15" s="12">
        <v>1551</v>
      </c>
      <c r="W15" s="12">
        <v>8334</v>
      </c>
      <c r="X15" s="12">
        <v>10426</v>
      </c>
      <c r="Y15" s="12">
        <v>15121</v>
      </c>
      <c r="Z15" s="12">
        <v>17451</v>
      </c>
      <c r="AB15" s="11" t="s">
        <v>29</v>
      </c>
      <c r="AC15" s="13">
        <f t="shared" si="14"/>
        <v>7.7438335158300697E-4</v>
      </c>
      <c r="AD15" s="13">
        <f t="shared" si="15"/>
        <v>3.6555186311249383E-3</v>
      </c>
      <c r="AE15" s="13">
        <f t="shared" si="16"/>
        <v>5.0548396116495429E-3</v>
      </c>
      <c r="AF15" s="13">
        <f t="shared" si="17"/>
        <v>5.5841744944731351E-3</v>
      </c>
      <c r="AG15" s="13">
        <f t="shared" si="18"/>
        <v>8.8213331466507981E-3</v>
      </c>
      <c r="AH15" s="13">
        <f t="shared" si="19"/>
        <v>1.1114139814872605E-2</v>
      </c>
      <c r="AK15" s="10">
        <f t="shared" si="2"/>
        <v>-1.4832085587110626E-4</v>
      </c>
      <c r="AL15" s="10">
        <f t="shared" si="3"/>
        <v>-3.3377164139215647E-4</v>
      </c>
      <c r="AM15" s="10">
        <f t="shared" si="4"/>
        <v>-2.2087153514254755E-4</v>
      </c>
      <c r="AN15" s="10">
        <f t="shared" si="5"/>
        <v>-1.5759864683147738E-4</v>
      </c>
      <c r="AO15" s="10">
        <f t="shared" si="6"/>
        <v>-3.6594988597483426E-4</v>
      </c>
      <c r="AP15" s="10"/>
      <c r="AQ15" s="10"/>
      <c r="AR15" s="10"/>
      <c r="AS15" s="10"/>
      <c r="AT15" s="10"/>
    </row>
    <row r="16" spans="1:46" x14ac:dyDescent="0.35">
      <c r="A16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16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1" t="s">
        <v>16</v>
      </c>
      <c r="U16" s="12">
        <v>19721</v>
      </c>
      <c r="V16" s="12">
        <v>13581</v>
      </c>
      <c r="W16" s="12">
        <v>54484</v>
      </c>
      <c r="X16" s="12">
        <v>72127</v>
      </c>
      <c r="Y16" s="12">
        <v>61110</v>
      </c>
      <c r="Z16" s="12">
        <v>59069</v>
      </c>
      <c r="AB16" s="11" t="s">
        <v>16</v>
      </c>
      <c r="AC16" s="13">
        <f t="shared" si="14"/>
        <v>2.3244465869967246E-2</v>
      </c>
      <c r="AD16" s="13">
        <f t="shared" si="15"/>
        <v>3.2008767588206179E-2</v>
      </c>
      <c r="AE16" s="13">
        <f t="shared" si="16"/>
        <v>3.3046302063968531E-2</v>
      </c>
      <c r="AF16" s="13">
        <f t="shared" si="17"/>
        <v>3.8631282731907135E-2</v>
      </c>
      <c r="AG16" s="13">
        <f t="shared" si="18"/>
        <v>3.5650530295075082E-2</v>
      </c>
      <c r="AH16" s="13">
        <f t="shared" si="19"/>
        <v>3.7619685102556297E-2</v>
      </c>
      <c r="AK16" s="10">
        <f t="shared" si="2"/>
        <v>-3.8622570986125114E-3</v>
      </c>
      <c r="AL16" s="10">
        <f t="shared" si="3"/>
        <v>-2.9514004052925875E-3</v>
      </c>
      <c r="AM16" s="10">
        <f t="shared" si="4"/>
        <v>-1.4853279395435487E-3</v>
      </c>
      <c r="AN16" s="10">
        <f t="shared" si="5"/>
        <v>-1.298007100699973E-3</v>
      </c>
      <c r="AO16" s="10">
        <f t="shared" si="6"/>
        <v>-1.5827293506960466E-3</v>
      </c>
      <c r="AP16" s="10"/>
      <c r="AQ16" s="10"/>
      <c r="AR16" s="10"/>
      <c r="AS16" s="10"/>
      <c r="AT16" s="10"/>
    </row>
    <row r="17" spans="1:46" x14ac:dyDescent="0.35">
      <c r="A17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17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1" t="s">
        <v>17</v>
      </c>
      <c r="U17" s="12">
        <v>46019</v>
      </c>
      <c r="V17" s="12">
        <v>22207</v>
      </c>
      <c r="W17" s="12">
        <v>112662</v>
      </c>
      <c r="X17" s="12">
        <v>161261</v>
      </c>
      <c r="Y17" s="12">
        <v>136897</v>
      </c>
      <c r="Z17" s="12">
        <v>124991</v>
      </c>
      <c r="AB17" s="11" t="s">
        <v>17</v>
      </c>
      <c r="AC17" s="13">
        <f t="shared" si="14"/>
        <v>5.4241015915522675E-2</v>
      </c>
      <c r="AD17" s="13">
        <f t="shared" si="15"/>
        <v>5.2339201960922954E-2</v>
      </c>
      <c r="AE17" s="13">
        <f t="shared" si="16"/>
        <v>6.8333134188584208E-2</v>
      </c>
      <c r="AF17" s="13">
        <f t="shared" si="17"/>
        <v>8.6371529172571668E-2</v>
      </c>
      <c r="AG17" s="13">
        <f t="shared" si="18"/>
        <v>7.9863371719929521E-2</v>
      </c>
      <c r="AH17" s="13">
        <f t="shared" si="19"/>
        <v>7.9603888006460483E-2</v>
      </c>
      <c r="AK17" s="10">
        <f t="shared" si="2"/>
        <v>-7.1281455190354837E-3</v>
      </c>
      <c r="AL17" s="10">
        <f t="shared" si="3"/>
        <v>-3.5920897479594857E-3</v>
      </c>
      <c r="AM17" s="10">
        <f t="shared" si="4"/>
        <v>-2.4983267458590364E-3</v>
      </c>
      <c r="AN17" s="10">
        <f t="shared" si="5"/>
        <v>-2.3222000370680118E-3</v>
      </c>
      <c r="AO17" s="10">
        <f t="shared" si="6"/>
        <v>-2.6225283830050156E-3</v>
      </c>
      <c r="AP17" s="10"/>
      <c r="AQ17" s="10"/>
      <c r="AR17" s="10"/>
      <c r="AS17" s="10"/>
      <c r="AT17" s="10"/>
    </row>
    <row r="18" spans="1:46" x14ac:dyDescent="0.35">
      <c r="A18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18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1" t="s">
        <v>18</v>
      </c>
      <c r="U18" s="12">
        <v>92422</v>
      </c>
      <c r="V18" s="12">
        <v>50156</v>
      </c>
      <c r="W18" s="12">
        <v>228923</v>
      </c>
      <c r="X18" s="12">
        <v>245199</v>
      </c>
      <c r="Y18" s="12">
        <v>211030</v>
      </c>
      <c r="Z18" s="12">
        <v>171145</v>
      </c>
      <c r="AB18" s="11" t="s">
        <v>18</v>
      </c>
      <c r="AC18" s="13">
        <f t="shared" si="14"/>
        <v>0.1089346394520619</v>
      </c>
      <c r="AD18" s="13">
        <f t="shared" si="15"/>
        <v>0.11821160055622333</v>
      </c>
      <c r="AE18" s="13">
        <f t="shared" si="16"/>
        <v>0.13884917787588774</v>
      </c>
      <c r="AF18" s="13">
        <f t="shared" si="17"/>
        <v>0.13132879358050242</v>
      </c>
      <c r="AG18" s="13">
        <f t="shared" si="18"/>
        <v>0.1231112977936458</v>
      </c>
      <c r="AH18" s="13">
        <f t="shared" si="19"/>
        <v>0.10899830718104246</v>
      </c>
      <c r="AK18" s="10">
        <f t="shared" si="2"/>
        <v>-1.734274453145844E-2</v>
      </c>
      <c r="AL18" s="10">
        <f t="shared" si="3"/>
        <v>-9.9517905272081958E-3</v>
      </c>
      <c r="AM18" s="10">
        <f t="shared" si="4"/>
        <v>-5.9253970395204969E-3</v>
      </c>
      <c r="AN18" s="10">
        <f t="shared" si="5"/>
        <v>-4.0827254394433798E-3</v>
      </c>
      <c r="AO18" s="10">
        <f t="shared" si="6"/>
        <v>-4.7303730493363644E-3</v>
      </c>
      <c r="AP18" s="10"/>
      <c r="AQ18" s="10"/>
      <c r="AR18" s="10"/>
      <c r="AS18" s="10"/>
      <c r="AT18" s="10"/>
    </row>
    <row r="19" spans="1:46" x14ac:dyDescent="0.35">
      <c r="A19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19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1" t="s">
        <v>19</v>
      </c>
      <c r="U19" s="12">
        <v>7725</v>
      </c>
      <c r="V19" s="12">
        <v>4740</v>
      </c>
      <c r="W19" s="12">
        <v>22912</v>
      </c>
      <c r="X19" s="12">
        <v>28706</v>
      </c>
      <c r="Y19" s="12">
        <v>33454</v>
      </c>
      <c r="Z19" s="12">
        <v>32182</v>
      </c>
      <c r="AB19" s="11" t="s">
        <v>19</v>
      </c>
      <c r="AC19" s="13">
        <f t="shared" si="14"/>
        <v>9.1051923759189173E-3</v>
      </c>
      <c r="AD19" s="13">
        <f t="shared" si="15"/>
        <v>1.1171604327229018E-2</v>
      </c>
      <c r="AE19" s="13">
        <f t="shared" si="16"/>
        <v>1.3896866472535917E-2</v>
      </c>
      <c r="AF19" s="13">
        <f t="shared" si="17"/>
        <v>1.5374958089233245E-2</v>
      </c>
      <c r="AG19" s="13">
        <f t="shared" si="18"/>
        <v>1.9516492235173322E-2</v>
      </c>
      <c r="AH19" s="13">
        <f t="shared" si="19"/>
        <v>2.0495974300740943E-2</v>
      </c>
      <c r="AK19" s="10">
        <f t="shared" si="2"/>
        <v>-1.1379039030921263E-3</v>
      </c>
      <c r="AL19" s="10">
        <f t="shared" si="3"/>
        <v>-8.515931773090523E-4</v>
      </c>
      <c r="AM19" s="10">
        <f t="shared" si="4"/>
        <v>-5.3882133979712976E-4</v>
      </c>
      <c r="AN19" s="10">
        <f t="shared" si="5"/>
        <v>-4.8677914257525511E-4</v>
      </c>
      <c r="AO19" s="10">
        <f t="shared" si="6"/>
        <v>-8.2792718208952662E-4</v>
      </c>
      <c r="AP19" s="10"/>
      <c r="AQ19" s="10"/>
      <c r="AR19" s="10"/>
      <c r="AS19" s="10"/>
      <c r="AT19" s="10"/>
    </row>
    <row r="20" spans="1:46" x14ac:dyDescent="0.35">
      <c r="A20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30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1" t="s">
        <v>30</v>
      </c>
      <c r="U20" s="12">
        <v>43343</v>
      </c>
      <c r="V20" s="12">
        <v>21736</v>
      </c>
      <c r="W20" s="12">
        <v>84975</v>
      </c>
      <c r="X20" s="12">
        <v>122584</v>
      </c>
      <c r="Y20" s="12">
        <v>115646</v>
      </c>
      <c r="Z20" s="12">
        <v>122300</v>
      </c>
      <c r="AB20" s="11" t="s">
        <v>30</v>
      </c>
      <c r="AC20" s="13">
        <f t="shared" si="14"/>
        <v>5.1086906556563574E-2</v>
      </c>
      <c r="AD20" s="13">
        <f t="shared" si="15"/>
        <v>5.1229112163850198E-2</v>
      </c>
      <c r="AE20" s="13">
        <f t="shared" si="16"/>
        <v>5.1540076313885283E-2</v>
      </c>
      <c r="AF20" s="13">
        <f t="shared" si="17"/>
        <v>6.5656094977028082E-2</v>
      </c>
      <c r="AG20" s="13">
        <f t="shared" si="18"/>
        <v>6.7465901268274467E-2</v>
      </c>
      <c r="AH20" s="13">
        <f t="shared" si="19"/>
        <v>7.78900521092728E-2</v>
      </c>
      <c r="AK20" s="10">
        <f t="shared" si="2"/>
        <v>1.458199881556721E-2</v>
      </c>
      <c r="AL20" s="10">
        <f t="shared" si="3"/>
        <v>6.3640255672255605E-3</v>
      </c>
      <c r="AM20" s="10">
        <f t="shared" si="4"/>
        <v>1.8231624332356797E-3</v>
      </c>
      <c r="AN20" s="10">
        <f t="shared" si="5"/>
        <v>1.8286023675922053E-3</v>
      </c>
      <c r="AO20" s="10">
        <f t="shared" si="6"/>
        <v>1.6681140548145679E-3</v>
      </c>
      <c r="AP20" s="10"/>
      <c r="AQ20" s="10"/>
      <c r="AR20" s="10"/>
      <c r="AS20" s="10"/>
      <c r="AT20" s="10"/>
    </row>
    <row r="21" spans="1:46" x14ac:dyDescent="0.35">
      <c r="A21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31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1" t="s">
        <v>31</v>
      </c>
      <c r="U21" s="12">
        <v>19440</v>
      </c>
      <c r="V21" s="12">
        <v>6373</v>
      </c>
      <c r="W21" s="12">
        <v>29831</v>
      </c>
      <c r="X21" s="12">
        <v>39275</v>
      </c>
      <c r="Y21" s="12">
        <v>28228</v>
      </c>
      <c r="Z21" s="12">
        <v>28313</v>
      </c>
      <c r="AB21" s="11" t="s">
        <v>31</v>
      </c>
      <c r="AC21" s="13">
        <f t="shared" si="14"/>
        <v>2.2913260813962943E-2</v>
      </c>
      <c r="AD21" s="13">
        <f t="shared" si="15"/>
        <v>1.5020386999457918E-2</v>
      </c>
      <c r="AE21" s="13">
        <f t="shared" si="16"/>
        <v>1.8093462977575896E-2</v>
      </c>
      <c r="AF21" s="13">
        <f t="shared" si="17"/>
        <v>2.1035723505700401E-2</v>
      </c>
      <c r="AG21" s="13">
        <f t="shared" si="18"/>
        <v>1.6467733090646038E-2</v>
      </c>
      <c r="AH21" s="13">
        <f t="shared" si="19"/>
        <v>1.8031897345624208E-2</v>
      </c>
      <c r="AK21" s="10">
        <f t="shared" si="2"/>
        <v>1.0763565154004E-2</v>
      </c>
      <c r="AL21" s="10">
        <f t="shared" si="3"/>
        <v>3.7951029423851142E-3</v>
      </c>
      <c r="AM21" s="10">
        <f t="shared" si="4"/>
        <v>1.7922200545297182E-3</v>
      </c>
      <c r="AN21" s="10">
        <f t="shared" si="5"/>
        <v>2.2068989941102651E-3</v>
      </c>
      <c r="AO21" s="10">
        <f t="shared" si="6"/>
        <v>3.0836034825277719E-3</v>
      </c>
      <c r="AP21" s="10"/>
      <c r="AQ21" s="10"/>
      <c r="AR21" s="10"/>
      <c r="AS21" s="10"/>
      <c r="AT21" s="10"/>
    </row>
    <row r="22" spans="1:46" x14ac:dyDescent="0.35">
      <c r="A22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20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1" t="s">
        <v>20</v>
      </c>
      <c r="U22" s="12">
        <v>47870</v>
      </c>
      <c r="V22" s="12">
        <v>29158</v>
      </c>
      <c r="W22" s="12">
        <v>124677</v>
      </c>
      <c r="X22" s="12">
        <v>159025</v>
      </c>
      <c r="Y22" s="12">
        <v>134163</v>
      </c>
      <c r="Z22" s="12">
        <v>99196</v>
      </c>
      <c r="AB22" s="11" t="s">
        <v>20</v>
      </c>
      <c r="AC22" s="13">
        <f t="shared" si="14"/>
        <v>5.6422726088704023E-2</v>
      </c>
      <c r="AD22" s="13">
        <f t="shared" si="15"/>
        <v>6.8721864762308793E-2</v>
      </c>
      <c r="AE22" s="13">
        <f t="shared" si="16"/>
        <v>7.5620618941880269E-2</v>
      </c>
      <c r="AF22" s="13">
        <f t="shared" si="17"/>
        <v>8.5173925665028793E-2</v>
      </c>
      <c r="AG22" s="13">
        <f t="shared" si="18"/>
        <v>7.8268402814239205E-2</v>
      </c>
      <c r="AH22" s="13">
        <f t="shared" si="19"/>
        <v>6.3175646844083611E-2</v>
      </c>
      <c r="AK22" s="10">
        <f t="shared" si="2"/>
        <v>2.6920577529755407E-3</v>
      </c>
      <c r="AL22" s="10">
        <f t="shared" si="3"/>
        <v>3.6934866502255775E-3</v>
      </c>
      <c r="AM22" s="10">
        <f t="shared" si="4"/>
        <v>8.8580212351158094E-4</v>
      </c>
      <c r="AN22" s="10">
        <f t="shared" si="5"/>
        <v>6.0337607020809203E-4</v>
      </c>
      <c r="AO22" s="10">
        <f t="shared" si="6"/>
        <v>1.8275916355604965E-3</v>
      </c>
      <c r="AP22" s="10"/>
      <c r="AQ22" s="10"/>
      <c r="AR22" s="10"/>
      <c r="AS22" s="10"/>
      <c r="AT22" s="10"/>
    </row>
    <row r="23" spans="1:46" x14ac:dyDescent="0.35">
      <c r="A23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21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1" t="s">
        <v>21</v>
      </c>
      <c r="U23" s="12">
        <v>21299</v>
      </c>
      <c r="V23" s="12">
        <v>12513</v>
      </c>
      <c r="W23" s="12">
        <v>47467</v>
      </c>
      <c r="X23" s="12">
        <v>49480</v>
      </c>
      <c r="Y23" s="12">
        <v>33157</v>
      </c>
      <c r="Z23" s="12">
        <v>17439</v>
      </c>
      <c r="AB23" s="11" t="s">
        <v>21</v>
      </c>
      <c r="AC23" s="13">
        <f t="shared" si="14"/>
        <v>2.510440031258214E-2</v>
      </c>
      <c r="AD23" s="13">
        <f t="shared" si="15"/>
        <v>2.9491621296754578E-2</v>
      </c>
      <c r="AE23" s="13">
        <f t="shared" si="16"/>
        <v>2.879026540030824E-2</v>
      </c>
      <c r="AF23" s="13">
        <f t="shared" si="17"/>
        <v>2.6501530211637321E-2</v>
      </c>
      <c r="AG23" s="13">
        <f t="shared" si="18"/>
        <v>1.9343227507671486E-2</v>
      </c>
      <c r="AH23" s="13">
        <f t="shared" si="19"/>
        <v>1.1106497291362292E-2</v>
      </c>
      <c r="AK23" s="10">
        <f t="shared" si="2"/>
        <v>-6.9939791124654094E-4</v>
      </c>
      <c r="AL23" s="10">
        <f t="shared" si="3"/>
        <v>-2.6531593254497735E-4</v>
      </c>
      <c r="AM23" s="10">
        <f t="shared" si="4"/>
        <v>7.1637887008368928E-5</v>
      </c>
      <c r="AN23" s="10">
        <f t="shared" si="5"/>
        <v>7.0298889090499028E-5</v>
      </c>
      <c r="AO23" s="10">
        <f t="shared" si="6"/>
        <v>9.0256254768380367E-5</v>
      </c>
      <c r="AP23" s="10"/>
      <c r="AQ23" s="10"/>
      <c r="AR23" s="10"/>
      <c r="AS23" s="10"/>
      <c r="AT23" s="10"/>
    </row>
    <row r="24" spans="1:46" x14ac:dyDescent="0.35">
      <c r="A24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22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1" t="s">
        <v>22</v>
      </c>
      <c r="U24" s="12">
        <v>56705</v>
      </c>
      <c r="V24" s="12">
        <v>25747</v>
      </c>
      <c r="W24" s="12">
        <v>70636</v>
      </c>
      <c r="X24" s="12">
        <v>71314</v>
      </c>
      <c r="Y24" s="12">
        <v>51347</v>
      </c>
      <c r="Z24" s="12">
        <v>27552</v>
      </c>
      <c r="AB24" s="11" t="s">
        <v>22</v>
      </c>
      <c r="AC24" s="13">
        <f t="shared" si="14"/>
        <v>6.6836237369123905E-2</v>
      </c>
      <c r="AD24" s="13">
        <f t="shared" si="15"/>
        <v>6.0682552028093993E-2</v>
      </c>
      <c r="AE24" s="13">
        <f t="shared" si="16"/>
        <v>4.2843010656164762E-2</v>
      </c>
      <c r="AF24" s="13">
        <f t="shared" si="17"/>
        <v>3.8195839238332738E-2</v>
      </c>
      <c r="AG24" s="13">
        <f t="shared" si="18"/>
        <v>2.9954962838507938E-2</v>
      </c>
      <c r="AH24" s="13">
        <f t="shared" si="19"/>
        <v>1.7547233979678532E-2</v>
      </c>
      <c r="AK24" s="10">
        <f t="shared" si="2"/>
        <v>1.4485183306756771E-2</v>
      </c>
      <c r="AL24" s="10">
        <f t="shared" si="3"/>
        <v>7.4987862157091453E-3</v>
      </c>
      <c r="AM24" s="10">
        <f t="shared" si="4"/>
        <v>3.2037812815532279E-3</v>
      </c>
      <c r="AN24" s="10">
        <f t="shared" si="5"/>
        <v>1.6351141398949082E-3</v>
      </c>
      <c r="AO24" s="10">
        <f t="shared" si="6"/>
        <v>1.5061785326094534E-3</v>
      </c>
      <c r="AP24" s="10"/>
      <c r="AQ24" s="10"/>
      <c r="AR24" s="10"/>
      <c r="AS24" s="10"/>
      <c r="AT24" s="10"/>
    </row>
    <row r="25" spans="1:46" x14ac:dyDescent="0.35">
      <c r="A2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32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1" t="s">
        <v>32</v>
      </c>
      <c r="U25" s="12">
        <v>17953</v>
      </c>
      <c r="V25" s="12">
        <v>14017</v>
      </c>
      <c r="W25" s="12">
        <v>74771</v>
      </c>
      <c r="X25" s="12">
        <v>86817</v>
      </c>
      <c r="Y25" s="12">
        <v>61982</v>
      </c>
      <c r="Z25" s="12">
        <v>45383</v>
      </c>
      <c r="AB25" s="11" t="s">
        <v>32</v>
      </c>
      <c r="AC25" s="13">
        <f t="shared" si="14"/>
        <v>2.1160584948203536E-2</v>
      </c>
      <c r="AD25" s="13">
        <f t="shared" si="15"/>
        <v>3.3036366636027242E-2</v>
      </c>
      <c r="AE25" s="13">
        <f t="shared" si="16"/>
        <v>4.5351021430603308E-2</v>
      </c>
      <c r="AF25" s="13">
        <f t="shared" si="17"/>
        <v>4.6499259264020154E-2</v>
      </c>
      <c r="AG25" s="13">
        <f t="shared" si="18"/>
        <v>3.6159240202083845E-2</v>
      </c>
      <c r="AH25" s="13">
        <f t="shared" si="19"/>
        <v>2.8903387039044378E-2</v>
      </c>
      <c r="AK25" s="10">
        <f t="shared" si="2"/>
        <v>2.2800715693262127E-3</v>
      </c>
      <c r="AL25" s="10">
        <f t="shared" si="3"/>
        <v>2.1027750735426801E-3</v>
      </c>
      <c r="AM25" s="10">
        <f t="shared" si="4"/>
        <v>2.3360104475030202E-3</v>
      </c>
      <c r="AN25" s="10">
        <f t="shared" si="5"/>
        <v>1.3677455783216649E-3</v>
      </c>
      <c r="AO25" s="10">
        <f t="shared" si="6"/>
        <v>9.9219065333855383E-4</v>
      </c>
      <c r="AP25" s="10"/>
      <c r="AQ25" s="10"/>
      <c r="AR25" s="10"/>
      <c r="AS25" s="10"/>
      <c r="AT25" s="10"/>
    </row>
    <row r="26" spans="1:46" x14ac:dyDescent="0.35">
      <c r="A26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23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1" t="s">
        <v>23</v>
      </c>
      <c r="U26" s="12">
        <v>26121</v>
      </c>
      <c r="V26" s="12">
        <v>11899</v>
      </c>
      <c r="W26" s="12">
        <v>56389</v>
      </c>
      <c r="X26" s="12">
        <v>66983</v>
      </c>
      <c r="Y26" s="12">
        <v>56118</v>
      </c>
      <c r="Z26" s="12">
        <v>36917</v>
      </c>
      <c r="AB26" s="11" t="s">
        <v>23</v>
      </c>
      <c r="AC26" s="13">
        <f t="shared" si="14"/>
        <v>3.0787926220243112E-2</v>
      </c>
      <c r="AD26" s="13">
        <f t="shared" si="15"/>
        <v>2.8044497867024912E-2</v>
      </c>
      <c r="AE26" s="13">
        <f t="shared" si="16"/>
        <v>3.4201745963679635E-2</v>
      </c>
      <c r="AF26" s="13">
        <f t="shared" si="17"/>
        <v>3.5876151943534815E-2</v>
      </c>
      <c r="AG26" s="13">
        <f t="shared" si="18"/>
        <v>3.2738282754034093E-2</v>
      </c>
      <c r="AH26" s="13">
        <f t="shared" si="19"/>
        <v>2.3511586702518593E-2</v>
      </c>
      <c r="AK26" s="10">
        <f t="shared" si="2"/>
        <v>6.6986377353283645E-3</v>
      </c>
      <c r="AL26" s="10">
        <f t="shared" si="3"/>
        <v>2.0159397673337361E-3</v>
      </c>
      <c r="AM26" s="10">
        <f t="shared" si="4"/>
        <v>7.2531075644947235E-4</v>
      </c>
      <c r="AN26" s="10">
        <f t="shared" si="5"/>
        <v>6.8666276735837584E-5</v>
      </c>
      <c r="AO26" s="10">
        <f t="shared" si="6"/>
        <v>-2.1924563373416917E-4</v>
      </c>
      <c r="AP26" s="10"/>
      <c r="AQ26" s="10"/>
      <c r="AR26" s="10"/>
      <c r="AS26" s="10"/>
      <c r="AT26" s="10"/>
    </row>
    <row r="27" spans="1:46" x14ac:dyDescent="0.35">
      <c r="A27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24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1" t="s">
        <v>24</v>
      </c>
      <c r="U27" s="12">
        <v>20678</v>
      </c>
      <c r="V27" s="12">
        <v>16199</v>
      </c>
      <c r="W27" s="12">
        <v>70124</v>
      </c>
      <c r="X27" s="12">
        <v>50152</v>
      </c>
      <c r="Y27" s="12">
        <v>57260</v>
      </c>
      <c r="Z27" s="12">
        <v>70125</v>
      </c>
      <c r="AB27" s="11" t="s">
        <v>24</v>
      </c>
      <c r="AC27" s="13">
        <f t="shared" si="14"/>
        <v>2.4372448925469432E-2</v>
      </c>
      <c r="AD27" s="13">
        <f t="shared" si="15"/>
        <v>3.8179075632232669E-2</v>
      </c>
      <c r="AE27" s="13">
        <f t="shared" si="16"/>
        <v>4.2532466153985191E-2</v>
      </c>
      <c r="AF27" s="13">
        <f t="shared" si="17"/>
        <v>2.6861453984923907E-2</v>
      </c>
      <c r="AG27" s="13">
        <f t="shared" si="18"/>
        <v>3.3404506049680892E-2</v>
      </c>
      <c r="AH27" s="13">
        <f t="shared" si="19"/>
        <v>4.4660996763391296E-2</v>
      </c>
      <c r="AK27" s="10">
        <f t="shared" si="2"/>
        <v>-4.6138403279256564E-3</v>
      </c>
      <c r="AL27" s="10">
        <f t="shared" si="3"/>
        <v>-3.8698427382793874E-3</v>
      </c>
      <c r="AM27" s="10">
        <f t="shared" si="4"/>
        <v>-2.0400839338414328E-3</v>
      </c>
      <c r="AN27" s="10">
        <f t="shared" si="5"/>
        <v>-1.0036886955348649E-3</v>
      </c>
      <c r="AO27" s="10">
        <f t="shared" si="6"/>
        <v>-1.5114230090339034E-3</v>
      </c>
      <c r="AP27" s="10"/>
      <c r="AQ27" s="10"/>
      <c r="AR27" s="10"/>
      <c r="AS27" s="10"/>
      <c r="AT27" s="10"/>
    </row>
    <row r="28" spans="1:46" x14ac:dyDescent="0.35">
      <c r="A28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2</v>
      </c>
      <c r="K28" s="10">
        <f t="shared" ref="K28:P28" si="21">SUM(K6:K27)</f>
        <v>1</v>
      </c>
      <c r="L28" s="10">
        <f t="shared" si="21"/>
        <v>0.99999999999999989</v>
      </c>
      <c r="M28" s="10">
        <f t="shared" si="21"/>
        <v>0.99999999999999989</v>
      </c>
      <c r="N28" s="10">
        <f t="shared" si="21"/>
        <v>1</v>
      </c>
      <c r="O28" s="10">
        <f t="shared" si="21"/>
        <v>1</v>
      </c>
      <c r="P28" s="10">
        <f t="shared" si="21"/>
        <v>0.99999999999999989</v>
      </c>
      <c r="Q28" s="10">
        <f t="shared" ref="Q28" si="22">SUM(Q6:Q27)</f>
        <v>1.0000000000000002</v>
      </c>
      <c r="T28" s="11" t="s">
        <v>2</v>
      </c>
      <c r="U28" s="12">
        <f t="shared" ref="U28:Z28" si="23">SUM(U6:U27)</f>
        <v>870774</v>
      </c>
      <c r="V28" s="12">
        <f t="shared" si="23"/>
        <v>434951</v>
      </c>
      <c r="W28" s="12">
        <f t="shared" si="23"/>
        <v>1729912</v>
      </c>
      <c r="X28" s="12">
        <f t="shared" si="23"/>
        <v>1965592</v>
      </c>
      <c r="Y28" s="12">
        <f t="shared" si="23"/>
        <v>1787022</v>
      </c>
      <c r="Z28" s="12">
        <f t="shared" si="23"/>
        <v>1701588</v>
      </c>
      <c r="AB28" s="11" t="s">
        <v>2</v>
      </c>
      <c r="AC28" s="14">
        <f t="shared" ref="AC28:AH28" si="24">SUM(AC6:AC27)</f>
        <v>0.99999999999999989</v>
      </c>
      <c r="AD28" s="14">
        <f t="shared" si="24"/>
        <v>1</v>
      </c>
      <c r="AE28" s="14">
        <f t="shared" si="24"/>
        <v>1</v>
      </c>
      <c r="AF28" s="14">
        <f t="shared" si="24"/>
        <v>0.99999999999999989</v>
      </c>
      <c r="AG28" s="14">
        <f t="shared" si="24"/>
        <v>1</v>
      </c>
      <c r="AH28" s="14">
        <f t="shared" si="24"/>
        <v>0.99999999999999978</v>
      </c>
    </row>
    <row r="30" spans="1:46" x14ac:dyDescent="0.35">
      <c r="U30" s="12"/>
      <c r="V30" s="12"/>
      <c r="W30" s="12"/>
      <c r="X30" s="12"/>
      <c r="Y30" s="12"/>
      <c r="Z30" s="12"/>
      <c r="AC30" s="12"/>
      <c r="AD30" s="12"/>
      <c r="AE30" s="12"/>
      <c r="AF30" s="12"/>
      <c r="AG30" s="12"/>
      <c r="AH30" s="12"/>
    </row>
    <row r="31" spans="1:46" x14ac:dyDescent="0.35">
      <c r="A31" s="1" t="s">
        <v>39</v>
      </c>
      <c r="B31" t="s">
        <v>4</v>
      </c>
      <c r="C31" t="s">
        <v>5</v>
      </c>
      <c r="D31" t="s">
        <v>6</v>
      </c>
      <c r="E31" t="s">
        <v>0</v>
      </c>
      <c r="F31" t="s">
        <v>7</v>
      </c>
      <c r="G31" t="s">
        <v>9</v>
      </c>
      <c r="H31" t="s">
        <v>8</v>
      </c>
      <c r="J31" s="1" t="s">
        <v>39</v>
      </c>
      <c r="K31" t="s">
        <v>4</v>
      </c>
      <c r="L31" t="s">
        <v>5</v>
      </c>
      <c r="M31" t="s">
        <v>6</v>
      </c>
      <c r="N31" t="s">
        <v>0</v>
      </c>
      <c r="O31" t="s">
        <v>7</v>
      </c>
      <c r="P31" t="s">
        <v>9</v>
      </c>
      <c r="Q31" t="s">
        <v>8</v>
      </c>
      <c r="T31" s="12" t="s">
        <v>39</v>
      </c>
      <c r="U31" s="11" t="s">
        <v>4</v>
      </c>
      <c r="V31" s="11" t="s">
        <v>5</v>
      </c>
      <c r="W31" s="11" t="s">
        <v>6</v>
      </c>
      <c r="X31" s="11" t="s">
        <v>0</v>
      </c>
      <c r="Y31" s="11" t="s">
        <v>7</v>
      </c>
      <c r="Z31" s="11" t="s">
        <v>60</v>
      </c>
      <c r="AB31" s="12" t="s">
        <v>39</v>
      </c>
      <c r="AC31" s="11" t="s">
        <v>4</v>
      </c>
      <c r="AD31" s="11" t="s">
        <v>5</v>
      </c>
      <c r="AE31" s="11" t="s">
        <v>6</v>
      </c>
      <c r="AF31" s="11" t="s">
        <v>0</v>
      </c>
      <c r="AG31" s="11" t="s">
        <v>7</v>
      </c>
      <c r="AH31" s="11" t="s">
        <v>60</v>
      </c>
    </row>
    <row r="33" spans="1:41" x14ac:dyDescent="0.35">
      <c r="A33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11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1" t="s">
        <v>11</v>
      </c>
      <c r="U33" s="12">
        <v>17059</v>
      </c>
      <c r="V33" s="12">
        <v>10698</v>
      </c>
      <c r="W33" s="12">
        <v>54882</v>
      </c>
      <c r="X33" s="12">
        <v>70383</v>
      </c>
      <c r="Y33" s="12">
        <v>118313</v>
      </c>
      <c r="Z33" s="12">
        <v>122247</v>
      </c>
      <c r="AB33" s="11" t="s">
        <v>11</v>
      </c>
      <c r="AC33" s="13">
        <f>U33/(U$55-U$34)</f>
        <v>4.4474860844967608E-2</v>
      </c>
      <c r="AD33" s="13">
        <f t="shared" ref="AD33:AH33" si="26">V33/(V$55-V$34)</f>
        <v>5.3504446200474128E-2</v>
      </c>
      <c r="AE33" s="13">
        <f t="shared" si="26"/>
        <v>6.9099933143718345E-2</v>
      </c>
      <c r="AF33" s="13">
        <f t="shared" si="26"/>
        <v>7.8201943076567526E-2</v>
      </c>
      <c r="AG33" s="13">
        <f t="shared" si="26"/>
        <v>0.14093001205456476</v>
      </c>
      <c r="AH33" s="13">
        <f t="shared" si="26"/>
        <v>0.15979895556238194</v>
      </c>
      <c r="AK33" s="10">
        <f t="shared" ref="AK33:AK54" si="27">K33-AC33</f>
        <v>1.4133997736540851E-2</v>
      </c>
      <c r="AL33" s="10">
        <f t="shared" ref="AL33:AL54" si="28">L33-AD33</f>
        <v>1.1446055875245283E-2</v>
      </c>
      <c r="AM33" s="10">
        <f t="shared" ref="AM33:AM54" si="29">M33-AE33</f>
        <v>8.3770346248265987E-3</v>
      </c>
      <c r="AN33" s="10">
        <f t="shared" ref="AN33:AN54" si="30">N33-AF33</f>
        <v>6.7573702047854928E-3</v>
      </c>
      <c r="AO33" s="10">
        <f t="shared" ref="AO33:AO54" si="31">O33-AG33</f>
        <v>1.0041658029075085E-2</v>
      </c>
    </row>
    <row r="34" spans="1:41" x14ac:dyDescent="0.35">
      <c r="A34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12</v>
      </c>
      <c r="K34" s="2"/>
      <c r="L34" s="2"/>
      <c r="M34" s="2"/>
      <c r="N34" s="2"/>
      <c r="O34" s="2"/>
      <c r="P34" s="2"/>
      <c r="Q34" s="2"/>
      <c r="T34" s="11" t="s">
        <v>12</v>
      </c>
      <c r="U34" s="12">
        <v>13528</v>
      </c>
      <c r="V34" s="12">
        <v>5473</v>
      </c>
      <c r="W34" s="12">
        <v>46962</v>
      </c>
      <c r="X34" s="12">
        <v>52327</v>
      </c>
      <c r="Y34" s="12">
        <v>36491</v>
      </c>
      <c r="Z34" s="12">
        <v>69959</v>
      </c>
      <c r="AB34" s="11" t="s">
        <v>12</v>
      </c>
      <c r="AC34" s="13"/>
      <c r="AD34" s="13"/>
      <c r="AE34" s="13"/>
      <c r="AF34" s="13"/>
      <c r="AG34" s="13"/>
      <c r="AH34" s="13"/>
      <c r="AK34" s="10">
        <f t="shared" si="27"/>
        <v>0</v>
      </c>
      <c r="AL34" s="10">
        <f t="shared" si="28"/>
        <v>0</v>
      </c>
      <c r="AM34" s="10">
        <f t="shared" si="29"/>
        <v>0</v>
      </c>
      <c r="AN34" s="10">
        <f t="shared" si="30"/>
        <v>0</v>
      </c>
      <c r="AO34" s="10">
        <f t="shared" si="31"/>
        <v>0</v>
      </c>
    </row>
    <row r="35" spans="1:41" x14ac:dyDescent="0.35">
      <c r="A3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25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1" t="s">
        <v>25</v>
      </c>
      <c r="U35" s="12">
        <v>33732</v>
      </c>
      <c r="V35" s="12">
        <v>18859</v>
      </c>
      <c r="W35" s="12">
        <v>69234</v>
      </c>
      <c r="X35" s="12">
        <v>67998</v>
      </c>
      <c r="Y35" s="12">
        <v>57682</v>
      </c>
      <c r="Z35" s="12">
        <v>55535</v>
      </c>
      <c r="AB35" s="11" t="s">
        <v>25</v>
      </c>
      <c r="AC35" s="13">
        <f t="shared" ref="AC35:AC54" si="39">U35/(U$55-U$34)</f>
        <v>8.7943373352626017E-2</v>
      </c>
      <c r="AD35" s="13">
        <f t="shared" ref="AD35:AD54" si="40">V35/(V$55-V$34)</f>
        <v>9.4320466525962016E-2</v>
      </c>
      <c r="AE35" s="13">
        <f t="shared" ref="AE35:AE54" si="41">W35/(W$55-W$34)</f>
        <v>8.717001514653612E-2</v>
      </c>
      <c r="AF35" s="13">
        <f t="shared" ref="AF35:AF54" si="42">X35/(X$55-X$34)</f>
        <v>7.5551990186841125E-2</v>
      </c>
      <c r="AG35" s="13">
        <f t="shared" ref="AG35:AG54" si="43">Y35/(Y$55-Y$34)</f>
        <v>6.8708636881250632E-2</v>
      </c>
      <c r="AH35" s="13">
        <f t="shared" ref="AH35:AH54" si="44">Z35/(Z$55-Z$34)</f>
        <v>7.2594296769302166E-2</v>
      </c>
      <c r="AK35" s="10">
        <f t="shared" si="27"/>
        <v>-1.4442986572939395E-2</v>
      </c>
      <c r="AL35" s="10">
        <f t="shared" si="28"/>
        <v>-8.0006992903944724E-3</v>
      </c>
      <c r="AM35" s="10">
        <f t="shared" si="29"/>
        <v>-3.8926453911157788E-3</v>
      </c>
      <c r="AN35" s="10">
        <f t="shared" si="30"/>
        <v>-2.6232270375657479E-3</v>
      </c>
      <c r="AO35" s="10">
        <f t="shared" si="31"/>
        <v>-3.2310993986873343E-3</v>
      </c>
    </row>
    <row r="36" spans="1:41" x14ac:dyDescent="0.35">
      <c r="A36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13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1" t="s">
        <v>13</v>
      </c>
      <c r="U36" s="12">
        <v>10127</v>
      </c>
      <c r="V36" s="12">
        <v>4473</v>
      </c>
      <c r="W36" s="12">
        <v>26359</v>
      </c>
      <c r="X36" s="12">
        <v>25567</v>
      </c>
      <c r="Y36" s="12">
        <v>24058</v>
      </c>
      <c r="Z36" s="12">
        <v>25207</v>
      </c>
      <c r="AB36" s="11" t="s">
        <v>13</v>
      </c>
      <c r="AC36" s="13">
        <f t="shared" si="39"/>
        <v>2.6402304694119642E-2</v>
      </c>
      <c r="AD36" s="13">
        <f t="shared" si="40"/>
        <v>2.2371040180848831E-2</v>
      </c>
      <c r="AE36" s="13">
        <f t="shared" si="41"/>
        <v>3.3187659665013518E-2</v>
      </c>
      <c r="AF36" s="13">
        <f t="shared" si="42"/>
        <v>2.8407272759595384E-2</v>
      </c>
      <c r="AG36" s="13">
        <f t="shared" si="43"/>
        <v>2.8656988074080781E-2</v>
      </c>
      <c r="AH36" s="13">
        <f t="shared" si="44"/>
        <v>3.295011143718015E-2</v>
      </c>
      <c r="AK36" s="10">
        <f t="shared" si="27"/>
        <v>-5.3467941551385775E-3</v>
      </c>
      <c r="AL36" s="10">
        <f t="shared" si="28"/>
        <v>-2.4166350429997742E-3</v>
      </c>
      <c r="AM36" s="10">
        <f t="shared" si="29"/>
        <v>-1.7145358513918421E-3</v>
      </c>
      <c r="AN36" s="10">
        <f t="shared" si="30"/>
        <v>-1.1505742326545221E-3</v>
      </c>
      <c r="AO36" s="10">
        <f t="shared" si="31"/>
        <v>-1.4844517567785126E-3</v>
      </c>
    </row>
    <row r="37" spans="1:41" x14ac:dyDescent="0.35">
      <c r="A37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26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1" t="s">
        <v>26</v>
      </c>
      <c r="U37" s="12">
        <v>14175</v>
      </c>
      <c r="V37" s="12">
        <v>8269</v>
      </c>
      <c r="W37" s="12">
        <v>26681</v>
      </c>
      <c r="X37" s="12">
        <v>33509</v>
      </c>
      <c r="Y37" s="12">
        <v>36104</v>
      </c>
      <c r="Z37" s="12">
        <v>36498</v>
      </c>
      <c r="AB37" s="11" t="s">
        <v>26</v>
      </c>
      <c r="AC37" s="13">
        <f t="shared" si="39"/>
        <v>3.6955926635641935E-2</v>
      </c>
      <c r="AD37" s="13">
        <f t="shared" si="40"/>
        <v>4.1356166164864511E-2</v>
      </c>
      <c r="AE37" s="13">
        <f t="shared" si="41"/>
        <v>3.359307817148699E-2</v>
      </c>
      <c r="AF37" s="13">
        <f t="shared" si="42"/>
        <v>3.7231560327816396E-2</v>
      </c>
      <c r="AG37" s="13">
        <f t="shared" si="43"/>
        <v>4.3005731874079828E-2</v>
      </c>
      <c r="AH37" s="13">
        <f t="shared" si="44"/>
        <v>4.7709492094822913E-2</v>
      </c>
      <c r="AK37" s="10">
        <f t="shared" si="27"/>
        <v>-7.8158021721839409E-3</v>
      </c>
      <c r="AL37" s="10">
        <f t="shared" si="28"/>
        <v>-4.5387585077662634E-3</v>
      </c>
      <c r="AM37" s="10">
        <f t="shared" si="29"/>
        <v>-1.8251798306634509E-3</v>
      </c>
      <c r="AN37" s="10">
        <f t="shared" si="30"/>
        <v>-1.5876127164862197E-3</v>
      </c>
      <c r="AO37" s="10">
        <f t="shared" si="31"/>
        <v>-2.3172934026771327E-3</v>
      </c>
    </row>
    <row r="38" spans="1:41" x14ac:dyDescent="0.35">
      <c r="A38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27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1" t="s">
        <v>27</v>
      </c>
      <c r="U38" s="12">
        <v>13723</v>
      </c>
      <c r="V38" s="12">
        <v>6284</v>
      </c>
      <c r="W38" s="12">
        <v>26954</v>
      </c>
      <c r="X38" s="12">
        <v>25552</v>
      </c>
      <c r="Y38" s="12">
        <v>24903</v>
      </c>
      <c r="Z38" s="12">
        <v>26142</v>
      </c>
      <c r="AB38" s="11" t="s">
        <v>27</v>
      </c>
      <c r="AC38" s="13">
        <f t="shared" si="39"/>
        <v>3.5777508375373142E-2</v>
      </c>
      <c r="AD38" s="13">
        <f t="shared" si="40"/>
        <v>3.1428485691136605E-2</v>
      </c>
      <c r="AE38" s="13">
        <f t="shared" si="41"/>
        <v>3.3936802557410155E-2</v>
      </c>
      <c r="AF38" s="13">
        <f t="shared" si="42"/>
        <v>2.8390606389219745E-2</v>
      </c>
      <c r="AG38" s="13">
        <f t="shared" si="43"/>
        <v>2.9663520409378738E-2</v>
      </c>
      <c r="AH38" s="13">
        <f t="shared" si="44"/>
        <v>3.4172325671074047E-2</v>
      </c>
      <c r="AK38" s="10">
        <f t="shared" si="27"/>
        <v>-7.1619347270099644E-3</v>
      </c>
      <c r="AL38" s="10">
        <f t="shared" si="28"/>
        <v>-3.202250017148741E-3</v>
      </c>
      <c r="AM38" s="10">
        <f t="shared" si="29"/>
        <v>-1.6245222268347834E-3</v>
      </c>
      <c r="AN38" s="10">
        <f t="shared" si="30"/>
        <v>-1.0350091473241216E-3</v>
      </c>
      <c r="AO38" s="10">
        <f t="shared" si="31"/>
        <v>-1.5227478694586974E-3</v>
      </c>
    </row>
    <row r="39" spans="1:41" x14ac:dyDescent="0.35">
      <c r="A39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14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1" t="s">
        <v>14</v>
      </c>
      <c r="U39" s="12">
        <v>6322</v>
      </c>
      <c r="V39" s="12">
        <v>3209</v>
      </c>
      <c r="W39" s="12">
        <v>16604</v>
      </c>
      <c r="X39" s="12">
        <v>13206</v>
      </c>
      <c r="Y39" s="12">
        <v>10753</v>
      </c>
      <c r="Z39" s="12">
        <v>11085</v>
      </c>
      <c r="AB39" s="11" t="s">
        <v>14</v>
      </c>
      <c r="AC39" s="13">
        <f t="shared" si="39"/>
        <v>1.6482212923494062E-2</v>
      </c>
      <c r="AD39" s="13">
        <f t="shared" si="40"/>
        <v>1.60493333199964E-2</v>
      </c>
      <c r="AE39" s="13">
        <f t="shared" si="41"/>
        <v>2.0905493420762717E-2</v>
      </c>
      <c r="AF39" s="13">
        <f t="shared" si="42"/>
        <v>1.4673072478711489E-2</v>
      </c>
      <c r="AG39" s="13">
        <f t="shared" si="43"/>
        <v>1.2808570652614126E-2</v>
      </c>
      <c r="AH39" s="13">
        <f t="shared" si="44"/>
        <v>1.4490101371886457E-2</v>
      </c>
      <c r="AK39" s="10">
        <f t="shared" si="27"/>
        <v>-3.5684658141364421E-3</v>
      </c>
      <c r="AL39" s="10">
        <f t="shared" si="28"/>
        <v>-1.8031565467643094E-3</v>
      </c>
      <c r="AM39" s="10">
        <f t="shared" si="29"/>
        <v>-1.1567887052023051E-3</v>
      </c>
      <c r="AN39" s="10">
        <f t="shared" si="30"/>
        <v>-6.2839152809278723E-4</v>
      </c>
      <c r="AO39" s="10">
        <f t="shared" si="31"/>
        <v>-6.9323345309103834E-4</v>
      </c>
    </row>
    <row r="40" spans="1:41" x14ac:dyDescent="0.35">
      <c r="A40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28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1" t="s">
        <v>28</v>
      </c>
      <c r="U40" s="12">
        <v>2408</v>
      </c>
      <c r="V40" s="12">
        <v>1302</v>
      </c>
      <c r="W40" s="12">
        <v>8906</v>
      </c>
      <c r="X40" s="12">
        <v>8835</v>
      </c>
      <c r="Y40" s="12">
        <v>9686</v>
      </c>
      <c r="Z40" s="12">
        <v>13243</v>
      </c>
      <c r="AB40" s="11" t="s">
        <v>28</v>
      </c>
      <c r="AC40" s="13">
        <f t="shared" si="39"/>
        <v>6.277945067980655E-3</v>
      </c>
      <c r="AD40" s="13">
        <f t="shared" si="40"/>
        <v>6.5117581747071709E-3</v>
      </c>
      <c r="AE40" s="13">
        <f t="shared" si="41"/>
        <v>1.1213221175940299E-2</v>
      </c>
      <c r="AF40" s="13">
        <f t="shared" si="42"/>
        <v>9.8164921512506453E-3</v>
      </c>
      <c r="AG40" s="13">
        <f t="shared" si="43"/>
        <v>1.1537600236326646E-2</v>
      </c>
      <c r="AH40" s="13">
        <f t="shared" si="44"/>
        <v>1.7310997967333548E-2</v>
      </c>
      <c r="AK40" s="10">
        <f t="shared" si="27"/>
        <v>-8.5078313281676879E-4</v>
      </c>
      <c r="AL40" s="10">
        <f t="shared" si="28"/>
        <v>-4.886236609932303E-4</v>
      </c>
      <c r="AM40" s="10">
        <f t="shared" si="29"/>
        <v>-5.121926743338976E-4</v>
      </c>
      <c r="AN40" s="10">
        <f t="shared" si="30"/>
        <v>-3.402937753164241E-4</v>
      </c>
      <c r="AO40" s="10">
        <f t="shared" si="31"/>
        <v>-5.3010541244993999E-4</v>
      </c>
    </row>
    <row r="41" spans="1:41" x14ac:dyDescent="0.35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1" t="s">
        <v>15</v>
      </c>
      <c r="U41" s="12">
        <v>1918</v>
      </c>
      <c r="V41" s="12">
        <v>2420</v>
      </c>
      <c r="W41" s="12">
        <v>5045</v>
      </c>
      <c r="X41" s="12">
        <v>3897</v>
      </c>
      <c r="Y41" s="12">
        <v>5203</v>
      </c>
      <c r="Z41" s="12">
        <v>7362</v>
      </c>
      <c r="AB41" s="11" t="s">
        <v>15</v>
      </c>
      <c r="AC41" s="13">
        <f t="shared" si="39"/>
        <v>5.0004562460078473E-3</v>
      </c>
      <c r="AD41" s="13">
        <f t="shared" si="40"/>
        <v>1.2103267882328229E-2</v>
      </c>
      <c r="AE41" s="13">
        <f t="shared" si="41"/>
        <v>6.3519762893126898E-3</v>
      </c>
      <c r="AF41" s="13">
        <f t="shared" si="42"/>
        <v>4.3299230235906913E-3</v>
      </c>
      <c r="AG41" s="13">
        <f t="shared" si="43"/>
        <v>6.1976186278760621E-3</v>
      </c>
      <c r="AH41" s="13">
        <f t="shared" si="44"/>
        <v>9.623466513290763E-3</v>
      </c>
      <c r="AK41" s="10">
        <f t="shared" si="27"/>
        <v>-1.0795919822057312E-3</v>
      </c>
      <c r="AL41" s="10">
        <f t="shared" si="28"/>
        <v>-1.3609764300342928E-3</v>
      </c>
      <c r="AM41" s="10">
        <f t="shared" si="29"/>
        <v>-3.2930480007136581E-4</v>
      </c>
      <c r="AN41" s="10">
        <f t="shared" si="30"/>
        <v>-1.7936727661826794E-4</v>
      </c>
      <c r="AO41" s="10">
        <f t="shared" si="31"/>
        <v>-3.2627920816479927E-4</v>
      </c>
    </row>
    <row r="42" spans="1:41" x14ac:dyDescent="0.35">
      <c r="A42" t="s">
        <v>29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29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1" t="s">
        <v>29</v>
      </c>
      <c r="U42" s="11">
        <v>150</v>
      </c>
      <c r="V42" s="11">
        <v>521</v>
      </c>
      <c r="W42" s="12">
        <v>2232</v>
      </c>
      <c r="X42" s="12">
        <v>1651</v>
      </c>
      <c r="Y42" s="12">
        <v>3174</v>
      </c>
      <c r="Z42" s="12">
        <v>3904</v>
      </c>
      <c r="AB42" s="11" t="s">
        <v>29</v>
      </c>
      <c r="AC42" s="13">
        <f t="shared" si="39"/>
        <v>3.9106800672636974E-4</v>
      </c>
      <c r="AD42" s="13">
        <f t="shared" si="40"/>
        <v>2.605703539955788E-3</v>
      </c>
      <c r="AE42" s="13">
        <f t="shared" si="41"/>
        <v>2.8102301442509262E-3</v>
      </c>
      <c r="AF42" s="13">
        <f t="shared" si="42"/>
        <v>1.8344118326785301E-3</v>
      </c>
      <c r="AG42" s="13">
        <f t="shared" si="43"/>
        <v>3.7807498606339841E-3</v>
      </c>
      <c r="AH42" s="13">
        <f t="shared" si="44"/>
        <v>5.1032346193815728E-3</v>
      </c>
      <c r="AK42" s="10">
        <f t="shared" si="27"/>
        <v>-8.4909943441456993E-5</v>
      </c>
      <c r="AL42" s="10">
        <f t="shared" si="28"/>
        <v>-2.8160745366263276E-4</v>
      </c>
      <c r="AM42" s="10">
        <f t="shared" si="29"/>
        <v>-1.334872601436712E-4</v>
      </c>
      <c r="AN42" s="10">
        <f t="shared" si="30"/>
        <v>-5.9552098705439047E-5</v>
      </c>
      <c r="AO42" s="10">
        <f t="shared" si="31"/>
        <v>-1.8814313229292183E-4</v>
      </c>
    </row>
    <row r="43" spans="1:41" x14ac:dyDescent="0.35">
      <c r="A43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16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1" t="s">
        <v>16</v>
      </c>
      <c r="U43" s="12">
        <v>15918</v>
      </c>
      <c r="V43" s="12">
        <v>9544</v>
      </c>
      <c r="W43" s="12">
        <v>31233</v>
      </c>
      <c r="X43" s="12">
        <v>38815</v>
      </c>
      <c r="Y43" s="12">
        <v>32927</v>
      </c>
      <c r="Z43" s="12">
        <v>31443</v>
      </c>
      <c r="AB43" s="11" t="s">
        <v>16</v>
      </c>
      <c r="AC43" s="13">
        <f t="shared" si="39"/>
        <v>4.1500136873802357E-2</v>
      </c>
      <c r="AD43" s="13">
        <f t="shared" si="40"/>
        <v>4.7732887879727529E-2</v>
      </c>
      <c r="AE43" s="13">
        <f t="shared" si="41"/>
        <v>3.9324336064242467E-2</v>
      </c>
      <c r="AF43" s="13">
        <f t="shared" si="42"/>
        <v>4.3127011075358664E-2</v>
      </c>
      <c r="AG43" s="13">
        <f t="shared" si="43"/>
        <v>3.9221408525864906E-2</v>
      </c>
      <c r="AH43" s="13">
        <f t="shared" si="44"/>
        <v>4.1101692145802969E-2</v>
      </c>
      <c r="AK43" s="10">
        <f t="shared" si="27"/>
        <v>-8.1799343196276852E-3</v>
      </c>
      <c r="AL43" s="10">
        <f t="shared" si="28"/>
        <v>-4.9233927940375705E-3</v>
      </c>
      <c r="AM43" s="10">
        <f t="shared" si="29"/>
        <v>-1.8939141444282714E-3</v>
      </c>
      <c r="AN43" s="10">
        <f t="shared" si="30"/>
        <v>-1.6437855735274426E-3</v>
      </c>
      <c r="AO43" s="10">
        <f t="shared" si="31"/>
        <v>-2.0332565848327419E-3</v>
      </c>
    </row>
    <row r="44" spans="1:41" x14ac:dyDescent="0.35">
      <c r="A44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17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1" t="s">
        <v>17</v>
      </c>
      <c r="U44" s="12">
        <v>33385</v>
      </c>
      <c r="V44" s="12">
        <v>14626</v>
      </c>
      <c r="W44" s="12">
        <v>66268</v>
      </c>
      <c r="X44" s="12">
        <v>85842</v>
      </c>
      <c r="Y44" s="12">
        <v>70598</v>
      </c>
      <c r="Z44" s="12">
        <v>64332</v>
      </c>
      <c r="AB44" s="11" t="s">
        <v>17</v>
      </c>
      <c r="AC44" s="13">
        <f t="shared" si="39"/>
        <v>8.7038702697065692E-2</v>
      </c>
      <c r="AD44" s="13">
        <f t="shared" si="40"/>
        <v>7.3149750432616803E-2</v>
      </c>
      <c r="AE44" s="13">
        <f t="shared" si="41"/>
        <v>8.3435632257715234E-2</v>
      </c>
      <c r="AF44" s="13">
        <f t="shared" si="42"/>
        <v>9.5378304385699816E-2</v>
      </c>
      <c r="AG44" s="13">
        <f t="shared" si="43"/>
        <v>8.4093692079722129E-2</v>
      </c>
      <c r="AH44" s="13">
        <f t="shared" si="44"/>
        <v>8.409356801589532E-2</v>
      </c>
      <c r="AK44" s="10">
        <f t="shared" si="27"/>
        <v>-1.4816015568154775E-2</v>
      </c>
      <c r="AL44" s="10">
        <f t="shared" si="28"/>
        <v>-6.4295645049299022E-3</v>
      </c>
      <c r="AM44" s="10">
        <f t="shared" si="29"/>
        <v>-3.5766961322648977E-3</v>
      </c>
      <c r="AN44" s="10">
        <f t="shared" si="30"/>
        <v>-3.1260084467150118E-3</v>
      </c>
      <c r="AO44" s="10">
        <f t="shared" si="31"/>
        <v>-3.5623330475980791E-3</v>
      </c>
    </row>
    <row r="45" spans="1:41" x14ac:dyDescent="0.35">
      <c r="A4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18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1" t="s">
        <v>18</v>
      </c>
      <c r="U45" s="12">
        <v>31858</v>
      </c>
      <c r="V45" s="12">
        <v>15143</v>
      </c>
      <c r="W45" s="12">
        <v>51960</v>
      </c>
      <c r="X45" s="12">
        <v>53599</v>
      </c>
      <c r="Y45" s="12">
        <v>54067</v>
      </c>
      <c r="Z45" s="12">
        <v>51578</v>
      </c>
      <c r="AB45" s="11" t="s">
        <v>18</v>
      </c>
      <c r="AC45" s="13">
        <f t="shared" si="39"/>
        <v>8.3057630388591236E-2</v>
      </c>
      <c r="AD45" s="13">
        <f t="shared" si="40"/>
        <v>7.5735448571114194E-2</v>
      </c>
      <c r="AE45" s="13">
        <f t="shared" si="41"/>
        <v>6.5420949057024252E-2</v>
      </c>
      <c r="AF45" s="13">
        <f t="shared" si="42"/>
        <v>5.955338571758724E-2</v>
      </c>
      <c r="AG45" s="13">
        <f t="shared" si="43"/>
        <v>6.4402584346218539E-2</v>
      </c>
      <c r="AH45" s="13">
        <f t="shared" si="44"/>
        <v>6.7421781556983293E-2</v>
      </c>
      <c r="AK45" s="10">
        <f t="shared" si="27"/>
        <v>-1.3014788670268895E-2</v>
      </c>
      <c r="AL45" s="10">
        <f t="shared" si="28"/>
        <v>-5.9859541950719047E-3</v>
      </c>
      <c r="AM45" s="10">
        <f t="shared" si="29"/>
        <v>-2.4901533203197102E-3</v>
      </c>
      <c r="AN45" s="10">
        <f t="shared" si="30"/>
        <v>-1.7763310701983809E-3</v>
      </c>
      <c r="AO45" s="10">
        <f t="shared" si="31"/>
        <v>-2.51315016770505E-3</v>
      </c>
    </row>
    <row r="46" spans="1:41" x14ac:dyDescent="0.35">
      <c r="A46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19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1" t="s">
        <v>19</v>
      </c>
      <c r="U46" s="12">
        <v>7596</v>
      </c>
      <c r="V46" s="12">
        <v>4559</v>
      </c>
      <c r="W46" s="12">
        <v>20655</v>
      </c>
      <c r="X46" s="12">
        <v>24071</v>
      </c>
      <c r="Y46" s="12">
        <v>27089</v>
      </c>
      <c r="Z46" s="12">
        <v>25668</v>
      </c>
      <c r="AB46" s="11" t="s">
        <v>19</v>
      </c>
      <c r="AC46" s="13">
        <f t="shared" si="39"/>
        <v>1.9803683860623363E-2</v>
      </c>
      <c r="AD46" s="13">
        <f t="shared" si="40"/>
        <v>2.2801156312204297E-2</v>
      </c>
      <c r="AE46" s="13">
        <f t="shared" si="41"/>
        <v>2.6005960407483372E-2</v>
      </c>
      <c r="AF46" s="13">
        <f t="shared" si="42"/>
        <v>2.6745080087465112E-2</v>
      </c>
      <c r="AG46" s="13">
        <f t="shared" si="43"/>
        <v>3.2267401693356651E-2</v>
      </c>
      <c r="AH46" s="13">
        <f t="shared" si="44"/>
        <v>3.3552721877634785E-2</v>
      </c>
      <c r="AK46" s="10">
        <f t="shared" si="27"/>
        <v>-3.0241809388549118E-3</v>
      </c>
      <c r="AL46" s="10">
        <f t="shared" si="28"/>
        <v>-1.9907386845564243E-3</v>
      </c>
      <c r="AM46" s="10">
        <f t="shared" si="29"/>
        <v>-1.1129647494646129E-3</v>
      </c>
      <c r="AN46" s="10">
        <f t="shared" si="30"/>
        <v>-9.7292571188820412E-4</v>
      </c>
      <c r="AO46" s="10">
        <f t="shared" si="31"/>
        <v>-1.6429906568147419E-3</v>
      </c>
    </row>
    <row r="47" spans="1:41" x14ac:dyDescent="0.35">
      <c r="A47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30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1" t="s">
        <v>30</v>
      </c>
      <c r="U47" s="12">
        <v>21830</v>
      </c>
      <c r="V47" s="12">
        <v>9754</v>
      </c>
      <c r="W47" s="12">
        <v>31610</v>
      </c>
      <c r="X47" s="12">
        <v>46005</v>
      </c>
      <c r="Y47" s="12">
        <v>43197</v>
      </c>
      <c r="Z47" s="12">
        <v>50333</v>
      </c>
      <c r="AB47" s="11" t="s">
        <v>30</v>
      </c>
      <c r="AC47" s="13">
        <f t="shared" si="39"/>
        <v>5.6913430578911003E-2</v>
      </c>
      <c r="AD47" s="13">
        <f t="shared" si="40"/>
        <v>4.8783171456293198E-2</v>
      </c>
      <c r="AE47" s="13">
        <f t="shared" si="41"/>
        <v>3.9799003073374452E-2</v>
      </c>
      <c r="AF47" s="13">
        <f t="shared" si="42"/>
        <v>5.1115757942081029E-2</v>
      </c>
      <c r="AG47" s="13">
        <f t="shared" si="43"/>
        <v>5.1454647677947767E-2</v>
      </c>
      <c r="AH47" s="13">
        <f t="shared" si="44"/>
        <v>6.579434121345612E-2</v>
      </c>
      <c r="AK47" s="10">
        <f t="shared" si="27"/>
        <v>1.939544616797588E-2</v>
      </c>
      <c r="AL47" s="10">
        <f t="shared" si="28"/>
        <v>7.3455231468363483E-3</v>
      </c>
      <c r="AM47" s="10">
        <f t="shared" si="29"/>
        <v>2.1029582469777111E-3</v>
      </c>
      <c r="AN47" s="10">
        <f t="shared" si="30"/>
        <v>2.2852944253202515E-3</v>
      </c>
      <c r="AO47" s="10">
        <f t="shared" si="31"/>
        <v>2.0100055077182863E-3</v>
      </c>
    </row>
    <row r="48" spans="1:41" x14ac:dyDescent="0.35">
      <c r="A48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31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1" t="s">
        <v>31</v>
      </c>
      <c r="U48" s="12">
        <v>17911</v>
      </c>
      <c r="V48" s="12">
        <v>5775</v>
      </c>
      <c r="W48" s="12">
        <v>25917</v>
      </c>
      <c r="X48" s="12">
        <v>33206</v>
      </c>
      <c r="Y48" s="12">
        <v>23964</v>
      </c>
      <c r="Z48" s="12">
        <v>24169</v>
      </c>
      <c r="AB48" s="11" t="s">
        <v>31</v>
      </c>
      <c r="AC48" s="13">
        <f t="shared" si="39"/>
        <v>4.6696127123173385E-2</v>
      </c>
      <c r="AD48" s="13">
        <f t="shared" si="40"/>
        <v>2.8882798355555999E-2</v>
      </c>
      <c r="AE48" s="13">
        <f t="shared" si="41"/>
        <v>3.2631153516376014E-2</v>
      </c>
      <c r="AF48" s="13">
        <f t="shared" si="42"/>
        <v>3.689489964622851E-2</v>
      </c>
      <c r="AG48" s="13">
        <f t="shared" si="43"/>
        <v>2.8545018796544676E-2</v>
      </c>
      <c r="AH48" s="13">
        <f t="shared" si="44"/>
        <v>3.1593257560408101E-2</v>
      </c>
      <c r="AK48" s="10">
        <f t="shared" si="27"/>
        <v>1.9652407298177667E-2</v>
      </c>
      <c r="AL48" s="10">
        <f t="shared" si="28"/>
        <v>6.8568319180131766E-3</v>
      </c>
      <c r="AM48" s="10">
        <f t="shared" si="29"/>
        <v>3.1613680063245983E-3</v>
      </c>
      <c r="AN48" s="10">
        <f t="shared" si="30"/>
        <v>3.7471550649659721E-3</v>
      </c>
      <c r="AO48" s="10">
        <f t="shared" si="31"/>
        <v>5.1833774327381676E-3</v>
      </c>
    </row>
    <row r="49" spans="1:41" x14ac:dyDescent="0.35">
      <c r="A49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20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1" t="s">
        <v>20</v>
      </c>
      <c r="U49" s="12">
        <v>47472</v>
      </c>
      <c r="V49" s="12">
        <v>28585</v>
      </c>
      <c r="W49" s="12">
        <v>120733</v>
      </c>
      <c r="X49" s="12">
        <v>153066</v>
      </c>
      <c r="Y49" s="12">
        <v>129167</v>
      </c>
      <c r="Z49" s="12">
        <v>96441</v>
      </c>
      <c r="AB49" s="11" t="s">
        <v>20</v>
      </c>
      <c r="AC49" s="13">
        <f t="shared" si="39"/>
        <v>0.12376520276876149</v>
      </c>
      <c r="AD49" s="13">
        <f t="shared" si="40"/>
        <v>0.14296360017204646</v>
      </c>
      <c r="AE49" s="13">
        <f t="shared" si="41"/>
        <v>0.15201053584491356</v>
      </c>
      <c r="AF49" s="13">
        <f t="shared" si="42"/>
        <v>0.17007030986115804</v>
      </c>
      <c r="AG49" s="13">
        <f t="shared" si="43"/>
        <v>0.15385889012240386</v>
      </c>
      <c r="AH49" s="13">
        <f t="shared" si="44"/>
        <v>0.1260658427069104</v>
      </c>
      <c r="AK49" s="10">
        <f t="shared" si="27"/>
        <v>1.8575737583038932E-3</v>
      </c>
      <c r="AL49" s="10">
        <f t="shared" si="28"/>
        <v>6.0269260316933859E-3</v>
      </c>
      <c r="AM49" s="10">
        <f t="shared" si="29"/>
        <v>1.309065115956326E-3</v>
      </c>
      <c r="AN49" s="10">
        <f t="shared" si="30"/>
        <v>4.1725016929852754E-4</v>
      </c>
      <c r="AO49" s="10">
        <f t="shared" si="31"/>
        <v>2.4504636024346715E-3</v>
      </c>
    </row>
    <row r="50" spans="1:41" x14ac:dyDescent="0.35">
      <c r="A50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21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1" t="s">
        <v>21</v>
      </c>
      <c r="U50" s="12">
        <v>20111</v>
      </c>
      <c r="V50" s="12">
        <v>11458</v>
      </c>
      <c r="W50" s="12">
        <v>39626</v>
      </c>
      <c r="X50" s="12">
        <v>38883</v>
      </c>
      <c r="Y50" s="12">
        <v>25824</v>
      </c>
      <c r="Z50" s="12">
        <v>13080</v>
      </c>
      <c r="AB50" s="11" t="s">
        <v>21</v>
      </c>
      <c r="AC50" s="13">
        <f t="shared" si="39"/>
        <v>5.2431791221826812E-2</v>
      </c>
      <c r="AD50" s="13">
        <f t="shared" si="40"/>
        <v>5.7305472477568946E-2</v>
      </c>
      <c r="AE50" s="13">
        <f t="shared" si="41"/>
        <v>4.9891657569931545E-2</v>
      </c>
      <c r="AF50" s="13">
        <f t="shared" si="42"/>
        <v>4.3202565287728222E-2</v>
      </c>
      <c r="AG50" s="13">
        <f t="shared" si="43"/>
        <v>3.0760581096727163E-2</v>
      </c>
      <c r="AH50" s="13">
        <f t="shared" si="44"/>
        <v>1.7097927464526375E-2</v>
      </c>
      <c r="AK50" s="10">
        <f t="shared" si="27"/>
        <v>-3.2587241507593609E-3</v>
      </c>
      <c r="AL50" s="10">
        <f t="shared" si="28"/>
        <v>-1.3763662787966355E-3</v>
      </c>
      <c r="AM50" s="10">
        <f t="shared" si="29"/>
        <v>-2.7444844285638703E-4</v>
      </c>
      <c r="AN50" s="10">
        <f t="shared" si="30"/>
        <v>-2.1884422889518335E-4</v>
      </c>
      <c r="AO50" s="10">
        <f t="shared" si="31"/>
        <v>-1.8345601524332941E-4</v>
      </c>
    </row>
    <row r="51" spans="1:41" x14ac:dyDescent="0.35">
      <c r="A51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22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1" t="s">
        <v>22</v>
      </c>
      <c r="U51" s="12">
        <v>39531</v>
      </c>
      <c r="V51" s="12">
        <v>16973</v>
      </c>
      <c r="W51" s="12">
        <v>45555</v>
      </c>
      <c r="X51" s="12">
        <v>45022</v>
      </c>
      <c r="Y51" s="12">
        <v>34891</v>
      </c>
      <c r="Z51" s="12">
        <v>21015</v>
      </c>
      <c r="AB51" s="11" t="s">
        <v>22</v>
      </c>
      <c r="AC51" s="13">
        <f t="shared" si="39"/>
        <v>0.10306206249266747</v>
      </c>
      <c r="AD51" s="13">
        <f t="shared" si="40"/>
        <v>8.4887919738329348E-2</v>
      </c>
      <c r="AE51" s="13">
        <f t="shared" si="41"/>
        <v>5.7356646156519246E-2</v>
      </c>
      <c r="AF51" s="13">
        <f t="shared" si="42"/>
        <v>5.0023555136797571E-2</v>
      </c>
      <c r="AG51" s="13">
        <f t="shared" si="43"/>
        <v>4.1560851728853293E-2</v>
      </c>
      <c r="AH51" s="13">
        <f t="shared" si="44"/>
        <v>2.7470408690139281E-2</v>
      </c>
      <c r="AK51" s="10">
        <f t="shared" si="27"/>
        <v>1.7305000614673591E-2</v>
      </c>
      <c r="AL51" s="10">
        <f t="shared" si="28"/>
        <v>7.5702997556918727E-3</v>
      </c>
      <c r="AM51" s="10">
        <f t="shared" si="29"/>
        <v>2.7844890344482925E-3</v>
      </c>
      <c r="AN51" s="10">
        <f t="shared" si="30"/>
        <v>1.3420978712121653E-3</v>
      </c>
      <c r="AO51" s="10">
        <f t="shared" si="31"/>
        <v>1.4074452899924123E-3</v>
      </c>
    </row>
    <row r="52" spans="1:41" x14ac:dyDescent="0.35">
      <c r="A52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32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1" t="s">
        <v>32</v>
      </c>
      <c r="U52" s="12">
        <v>13494</v>
      </c>
      <c r="V52" s="12">
        <v>10240</v>
      </c>
      <c r="W52" s="12">
        <v>50990</v>
      </c>
      <c r="X52" s="12">
        <v>58904</v>
      </c>
      <c r="Y52" s="12">
        <v>43633</v>
      </c>
      <c r="Z52" s="12">
        <v>35740</v>
      </c>
      <c r="AB52" s="11" t="s">
        <v>32</v>
      </c>
      <c r="AC52" s="13">
        <f t="shared" si="39"/>
        <v>3.5180477885104221E-2</v>
      </c>
      <c r="AD52" s="13">
        <f t="shared" si="40"/>
        <v>5.1213827733488045E-2</v>
      </c>
      <c r="AE52" s="13">
        <f t="shared" si="41"/>
        <v>6.419965728286503E-2</v>
      </c>
      <c r="AF52" s="13">
        <f t="shared" si="42"/>
        <v>6.5447725373771137E-2</v>
      </c>
      <c r="AG52" s="13">
        <f t="shared" si="43"/>
        <v>5.1973994539710973E-2</v>
      </c>
      <c r="AH52" s="13">
        <f t="shared" si="44"/>
        <v>4.6718648897719622E-2</v>
      </c>
      <c r="AK52" s="10">
        <f t="shared" si="27"/>
        <v>3.1668400682087136E-3</v>
      </c>
      <c r="AL52" s="10">
        <f t="shared" si="28"/>
        <v>3.2605007624137428E-3</v>
      </c>
      <c r="AM52" s="10">
        <f t="shared" si="29"/>
        <v>2.8353983023396701E-3</v>
      </c>
      <c r="AN52" s="10">
        <f t="shared" si="30"/>
        <v>1.4184402060730961E-3</v>
      </c>
      <c r="AO52" s="10">
        <f t="shared" si="31"/>
        <v>7.8474688830235118E-4</v>
      </c>
    </row>
    <row r="53" spans="1:41" x14ac:dyDescent="0.35">
      <c r="A53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23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1" t="s">
        <v>23</v>
      </c>
      <c r="U53" s="12">
        <v>25748</v>
      </c>
      <c r="V53" s="12">
        <v>11361</v>
      </c>
      <c r="W53" s="12">
        <v>51753</v>
      </c>
      <c r="X53" s="12">
        <v>60124</v>
      </c>
      <c r="Y53" s="12">
        <v>50371</v>
      </c>
      <c r="Z53" s="12">
        <v>33574</v>
      </c>
      <c r="AB53" s="11" t="s">
        <v>23</v>
      </c>
      <c r="AC53" s="13">
        <f t="shared" si="39"/>
        <v>6.7128126914603778E-2</v>
      </c>
      <c r="AD53" s="13">
        <f t="shared" si="40"/>
        <v>5.6820341492202893E-2</v>
      </c>
      <c r="AE53" s="13">
        <f t="shared" si="41"/>
        <v>6.5160322874291299E-2</v>
      </c>
      <c r="AF53" s="13">
        <f t="shared" si="42"/>
        <v>6.6803256830989671E-2</v>
      </c>
      <c r="AG53" s="13">
        <f t="shared" si="43"/>
        <v>6.0000047646501083E-2</v>
      </c>
      <c r="AH53" s="13">
        <f t="shared" si="44"/>
        <v>4.3887294854282E-2</v>
      </c>
      <c r="AK53" s="10">
        <f t="shared" si="27"/>
        <v>1.2238248357621773E-2</v>
      </c>
      <c r="AL53" s="10">
        <f t="shared" si="28"/>
        <v>3.5662390705476985E-3</v>
      </c>
      <c r="AM53" s="10">
        <f t="shared" si="29"/>
        <v>1.3362937559841803E-3</v>
      </c>
      <c r="AN53" s="10">
        <f t="shared" si="30"/>
        <v>-7.4273339631072965E-5</v>
      </c>
      <c r="AO53" s="10">
        <f t="shared" si="31"/>
        <v>-7.6650794374960585E-4</v>
      </c>
    </row>
    <row r="54" spans="1:41" x14ac:dyDescent="0.35">
      <c r="A54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24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1" t="s">
        <v>24</v>
      </c>
      <c r="U54" s="12">
        <v>9097</v>
      </c>
      <c r="V54" s="12">
        <v>5893</v>
      </c>
      <c r="W54" s="12">
        <v>21044</v>
      </c>
      <c r="X54" s="12">
        <v>11881</v>
      </c>
      <c r="Y54" s="12">
        <v>13912</v>
      </c>
      <c r="Z54" s="12">
        <v>16409</v>
      </c>
      <c r="AB54" s="11" t="s">
        <v>24</v>
      </c>
      <c r="AC54" s="13">
        <f t="shared" si="39"/>
        <v>2.3716971047931901E-2</v>
      </c>
      <c r="AD54" s="13">
        <f t="shared" si="40"/>
        <v>2.9472957698578616E-2</v>
      </c>
      <c r="AE54" s="13">
        <f t="shared" si="41"/>
        <v>2.6495736180831762E-2</v>
      </c>
      <c r="AF54" s="13">
        <f t="shared" si="42"/>
        <v>1.3200876428863487E-2</v>
      </c>
      <c r="AG54" s="13">
        <f t="shared" si="43"/>
        <v>1.6571453075343412E-2</v>
      </c>
      <c r="AH54" s="13">
        <f t="shared" si="44"/>
        <v>2.1449533009588174E-2</v>
      </c>
      <c r="AK54" s="10">
        <f t="shared" si="27"/>
        <v>-5.1046018539644411E-3</v>
      </c>
      <c r="AL54" s="10">
        <f t="shared" si="28"/>
        <v>-3.2736531532853545E-3</v>
      </c>
      <c r="AM54" s="10">
        <f t="shared" si="29"/>
        <v>-1.369773557766369E-3</v>
      </c>
      <c r="AN54" s="10">
        <f t="shared" si="30"/>
        <v>-5.5141175803669409E-4</v>
      </c>
      <c r="AO54" s="10">
        <f t="shared" si="31"/>
        <v>-8.8264870071705706E-4</v>
      </c>
    </row>
    <row r="55" spans="1:41" x14ac:dyDescent="0.35">
      <c r="A5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2</v>
      </c>
      <c r="K55" s="10">
        <f t="shared" ref="K55:Q55" si="46">SUM(K33:K54)</f>
        <v>1</v>
      </c>
      <c r="L55" s="10">
        <f t="shared" si="46"/>
        <v>1</v>
      </c>
      <c r="M55" s="10">
        <f t="shared" si="46"/>
        <v>1.0000000000000002</v>
      </c>
      <c r="N55" s="10">
        <f t="shared" si="46"/>
        <v>1.0000000000000002</v>
      </c>
      <c r="O55" s="10">
        <f t="shared" si="46"/>
        <v>0.99999999999999989</v>
      </c>
      <c r="P55" s="10">
        <f t="shared" si="46"/>
        <v>1</v>
      </c>
      <c r="Q55" s="10">
        <f t="shared" si="46"/>
        <v>1.0000000000000002</v>
      </c>
      <c r="T55" s="11" t="s">
        <v>2</v>
      </c>
      <c r="U55" s="12">
        <f t="shared" ref="U55:Z55" si="47">SUM(U33:U54)</f>
        <v>397093</v>
      </c>
      <c r="V55" s="12">
        <f t="shared" si="47"/>
        <v>205419</v>
      </c>
      <c r="W55" s="12">
        <f t="shared" si="47"/>
        <v>841203</v>
      </c>
      <c r="X55" s="12">
        <f t="shared" si="47"/>
        <v>952343</v>
      </c>
      <c r="Y55" s="12">
        <f t="shared" si="47"/>
        <v>876007</v>
      </c>
      <c r="Z55" s="12">
        <f t="shared" si="47"/>
        <v>834964</v>
      </c>
      <c r="AB55" s="11" t="s">
        <v>2</v>
      </c>
      <c r="AC55" s="14">
        <f t="shared" ref="AC55:AH55" si="48">SUM(AC33:AC54)</f>
        <v>1</v>
      </c>
      <c r="AD55" s="14">
        <f t="shared" si="48"/>
        <v>0.99999999999999989</v>
      </c>
      <c r="AE55" s="14">
        <f t="shared" si="48"/>
        <v>1</v>
      </c>
      <c r="AF55" s="14">
        <f t="shared" si="48"/>
        <v>0.99999999999999978</v>
      </c>
      <c r="AG55" s="14">
        <f t="shared" si="48"/>
        <v>1</v>
      </c>
      <c r="AH55" s="14">
        <f t="shared" si="48"/>
        <v>0.99999999999999989</v>
      </c>
    </row>
    <row r="58" spans="1:41" x14ac:dyDescent="0.35">
      <c r="A58" s="1" t="s">
        <v>41</v>
      </c>
      <c r="B58" t="s">
        <v>4</v>
      </c>
      <c r="C58" t="s">
        <v>5</v>
      </c>
      <c r="D58" t="s">
        <v>6</v>
      </c>
      <c r="E58" t="s">
        <v>0</v>
      </c>
      <c r="F58" t="s">
        <v>7</v>
      </c>
      <c r="G58" t="s">
        <v>9</v>
      </c>
      <c r="H58" t="s">
        <v>8</v>
      </c>
      <c r="J58" s="1" t="s">
        <v>41</v>
      </c>
      <c r="K58" t="s">
        <v>4</v>
      </c>
      <c r="L58" t="s">
        <v>5</v>
      </c>
      <c r="M58" t="s">
        <v>6</v>
      </c>
      <c r="N58" t="s">
        <v>0</v>
      </c>
      <c r="O58" t="s">
        <v>7</v>
      </c>
      <c r="P58" t="s">
        <v>9</v>
      </c>
      <c r="Q58" t="s">
        <v>8</v>
      </c>
      <c r="T58" s="12" t="s">
        <v>41</v>
      </c>
      <c r="U58" s="11" t="s">
        <v>4</v>
      </c>
      <c r="V58" s="11" t="s">
        <v>5</v>
      </c>
      <c r="W58" s="11" t="s">
        <v>6</v>
      </c>
      <c r="X58" s="11" t="s">
        <v>0</v>
      </c>
      <c r="Y58" s="11" t="s">
        <v>7</v>
      </c>
      <c r="Z58" s="11" t="s">
        <v>60</v>
      </c>
      <c r="AB58" s="12" t="s">
        <v>41</v>
      </c>
      <c r="AC58" s="11" t="s">
        <v>4</v>
      </c>
      <c r="AD58" s="11" t="s">
        <v>5</v>
      </c>
      <c r="AE58" s="11" t="s">
        <v>6</v>
      </c>
      <c r="AF58" s="11" t="s">
        <v>0</v>
      </c>
      <c r="AG58" s="11" t="s">
        <v>7</v>
      </c>
      <c r="AH58" s="11" t="s">
        <v>60</v>
      </c>
    </row>
    <row r="59" spans="1:4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 x14ac:dyDescent="0.35">
      <c r="A60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11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1" t="s">
        <v>11</v>
      </c>
      <c r="U60" s="12">
        <v>307755</v>
      </c>
      <c r="V60" s="12">
        <v>124163</v>
      </c>
      <c r="W60" s="12">
        <v>303194</v>
      </c>
      <c r="X60" s="12">
        <v>258154</v>
      </c>
      <c r="Y60" s="12">
        <v>238432</v>
      </c>
      <c r="Z60" s="12">
        <v>192877</v>
      </c>
      <c r="AB60" s="11" t="s">
        <v>11</v>
      </c>
      <c r="AC60" s="13">
        <f>U60/(U$82-U$61)</f>
        <v>0.66204942648412823</v>
      </c>
      <c r="AD60" s="13">
        <f t="shared" ref="AD60:AH60" si="50">V60/(V$82-V$61)</f>
        <v>0.55344916735014082</v>
      </c>
      <c r="AE60" s="13">
        <f t="shared" si="50"/>
        <v>0.35483032876289095</v>
      </c>
      <c r="AF60" s="13">
        <f t="shared" si="50"/>
        <v>0.26695110677258371</v>
      </c>
      <c r="AG60" s="13">
        <f t="shared" si="50"/>
        <v>0.2726108590662959</v>
      </c>
      <c r="AH60" s="13">
        <f t="shared" si="50"/>
        <v>0.23955203767712385</v>
      </c>
      <c r="AK60" s="10">
        <f t="shared" ref="AK60:AK81" si="51">K60-AC60</f>
        <v>1.0111696572748463E-2</v>
      </c>
      <c r="AL60" s="10">
        <f t="shared" ref="AL60:AL81" si="52">L60-AD60</f>
        <v>1.0174956931346735E-2</v>
      </c>
      <c r="AM60" s="10">
        <f t="shared" ref="AM60:AM81" si="53">M60-AE60</f>
        <v>1.253104336007882E-2</v>
      </c>
      <c r="AN60" s="10">
        <f t="shared" ref="AN60:AN81" si="54">N60-AF60</f>
        <v>1.050837694145329E-2</v>
      </c>
      <c r="AO60" s="10">
        <f t="shared" ref="AO60:AO81" si="55">O60-AG60</f>
        <v>1.4307915730797593E-2</v>
      </c>
    </row>
    <row r="61" spans="1:41" x14ac:dyDescent="0.35">
      <c r="A61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12</v>
      </c>
      <c r="K61" s="2"/>
      <c r="L61" s="2"/>
      <c r="M61" s="2"/>
      <c r="N61" s="2"/>
      <c r="O61" s="2"/>
      <c r="P61" s="2"/>
      <c r="Q61" s="2"/>
      <c r="R61" s="1"/>
      <c r="T61" s="11" t="s">
        <v>12</v>
      </c>
      <c r="U61" s="12">
        <v>8829</v>
      </c>
      <c r="V61" s="12">
        <v>5188</v>
      </c>
      <c r="W61" s="12">
        <v>34233</v>
      </c>
      <c r="X61" s="12">
        <v>46203</v>
      </c>
      <c r="Y61" s="12">
        <v>36391</v>
      </c>
      <c r="Z61" s="12">
        <v>61467</v>
      </c>
      <c r="AB61" s="11" t="s">
        <v>12</v>
      </c>
      <c r="AC61" s="13"/>
      <c r="AD61" s="13"/>
      <c r="AE61" s="13"/>
      <c r="AF61" s="13"/>
      <c r="AG61" s="13"/>
      <c r="AH61" s="13"/>
      <c r="AK61" s="10">
        <f t="shared" si="51"/>
        <v>0</v>
      </c>
      <c r="AL61" s="10">
        <f t="shared" si="52"/>
        <v>0</v>
      </c>
      <c r="AM61" s="10">
        <f t="shared" si="53"/>
        <v>0</v>
      </c>
      <c r="AN61" s="10">
        <f t="shared" si="54"/>
        <v>0</v>
      </c>
      <c r="AO61" s="10">
        <f t="shared" si="55"/>
        <v>0</v>
      </c>
    </row>
    <row r="62" spans="1:41" x14ac:dyDescent="0.35">
      <c r="A62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25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1" t="s">
        <v>25</v>
      </c>
      <c r="U62" s="12">
        <v>3877</v>
      </c>
      <c r="V62" s="12">
        <v>2775</v>
      </c>
      <c r="W62" s="12">
        <v>30982</v>
      </c>
      <c r="X62" s="12">
        <v>57896</v>
      </c>
      <c r="Y62" s="12">
        <v>47459</v>
      </c>
      <c r="Z62" s="12">
        <v>51147</v>
      </c>
      <c r="AB62" s="11" t="s">
        <v>25</v>
      </c>
      <c r="AC62" s="13">
        <f t="shared" ref="AC62:AC81" si="63">U62/(U$82-U$61)</f>
        <v>8.3402889521826309E-3</v>
      </c>
      <c r="AD62" s="13">
        <f t="shared" ref="AD62:AD81" si="64">V62/(V$82-V$61)</f>
        <v>1.2369396997468174E-2</v>
      </c>
      <c r="AE62" s="13">
        <f t="shared" ref="AE62:AE81" si="65">W62/(W$82-W$61)</f>
        <v>3.6258478880623918E-2</v>
      </c>
      <c r="AF62" s="13">
        <f t="shared" ref="AF62:AF81" si="66">X62/(X$82-X$61)</f>
        <v>5.9868920402959117E-2</v>
      </c>
      <c r="AG62" s="13">
        <f t="shared" ref="AG62:AG81" si="67">Y62/(Y$82-Y$61)</f>
        <v>5.4262174374359727E-2</v>
      </c>
      <c r="AH62" s="13">
        <f t="shared" ref="AH62:AH81" si="68">Z62/(Z$82-Z$61)</f>
        <v>6.3524256759861744E-2</v>
      </c>
      <c r="AK62" s="10">
        <f t="shared" si="51"/>
        <v>-8.8863355504997191E-4</v>
      </c>
      <c r="AL62" s="10">
        <f t="shared" si="52"/>
        <v>-7.9661058007392434E-4</v>
      </c>
      <c r="AM62" s="10">
        <f t="shared" si="53"/>
        <v>-1.4761312639803431E-3</v>
      </c>
      <c r="AN62" s="10">
        <f t="shared" si="54"/>
        <v>-1.7365320582181654E-3</v>
      </c>
      <c r="AO62" s="10">
        <f t="shared" si="55"/>
        <v>-1.915530636596989E-3</v>
      </c>
    </row>
    <row r="63" spans="1:41" x14ac:dyDescent="0.35">
      <c r="A63" t="s">
        <v>13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13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1" t="s">
        <v>13</v>
      </c>
      <c r="U63" s="12">
        <v>1210</v>
      </c>
      <c r="V63" s="11">
        <v>949</v>
      </c>
      <c r="W63" s="12">
        <v>17820</v>
      </c>
      <c r="X63" s="12">
        <v>32693</v>
      </c>
      <c r="Y63" s="12">
        <v>34062</v>
      </c>
      <c r="Z63" s="12">
        <v>32649</v>
      </c>
      <c r="AB63" s="11" t="s">
        <v>13</v>
      </c>
      <c r="AC63" s="13">
        <f t="shared" si="63"/>
        <v>2.6029790126750017E-3</v>
      </c>
      <c r="AD63" s="13">
        <f t="shared" si="64"/>
        <v>4.2301109011161431E-3</v>
      </c>
      <c r="AE63" s="13">
        <f t="shared" si="65"/>
        <v>2.0854886503541351E-2</v>
      </c>
      <c r="AF63" s="13">
        <f t="shared" si="66"/>
        <v>3.3807078463692526E-2</v>
      </c>
      <c r="AG63" s="13">
        <f t="shared" si="67"/>
        <v>3.894473510902971E-2</v>
      </c>
      <c r="AH63" s="13">
        <f t="shared" si="68"/>
        <v>4.054985549402166E-2</v>
      </c>
      <c r="AK63" s="10">
        <f t="shared" si="51"/>
        <v>-3.9911930898956904E-4</v>
      </c>
      <c r="AL63" s="10">
        <f t="shared" si="52"/>
        <v>-3.7654635390997745E-4</v>
      </c>
      <c r="AM63" s="10">
        <f t="shared" si="53"/>
        <v>-9.3446145144400125E-4</v>
      </c>
      <c r="AN63" s="10">
        <f t="shared" si="54"/>
        <v>-1.0782540131120538E-3</v>
      </c>
      <c r="AO63" s="10">
        <f t="shared" si="55"/>
        <v>-1.4733276059631858E-3</v>
      </c>
    </row>
    <row r="64" spans="1:41" x14ac:dyDescent="0.35">
      <c r="A64" t="s">
        <v>26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26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1" t="s">
        <v>26</v>
      </c>
      <c r="U64" s="11">
        <v>211</v>
      </c>
      <c r="V64" s="11">
        <v>301</v>
      </c>
      <c r="W64" s="12">
        <v>3616</v>
      </c>
      <c r="X64" s="12">
        <v>9635</v>
      </c>
      <c r="Y64" s="12">
        <v>11644</v>
      </c>
      <c r="Z64" s="12">
        <v>11329</v>
      </c>
      <c r="AB64" s="11" t="s">
        <v>26</v>
      </c>
      <c r="AC64" s="13">
        <f t="shared" si="63"/>
        <v>4.5390791047473172E-4</v>
      </c>
      <c r="AD64" s="13">
        <f t="shared" si="64"/>
        <v>1.3416895481938452E-3</v>
      </c>
      <c r="AE64" s="13">
        <f t="shared" si="65"/>
        <v>4.2318333107073808E-3</v>
      </c>
      <c r="AF64" s="13">
        <f t="shared" si="66"/>
        <v>9.9633316305532526E-3</v>
      </c>
      <c r="AG64" s="13">
        <f t="shared" si="67"/>
        <v>1.3313149421923021E-2</v>
      </c>
      <c r="AH64" s="13">
        <f t="shared" si="68"/>
        <v>1.4070547731684629E-2</v>
      </c>
      <c r="AK64" s="10">
        <f t="shared" si="51"/>
        <v>-7.4979883563692238E-5</v>
      </c>
      <c r="AL64" s="10">
        <f t="shared" si="52"/>
        <v>-1.2031919484293695E-4</v>
      </c>
      <c r="AM64" s="10">
        <f t="shared" si="53"/>
        <v>-2.0082176589031678E-4</v>
      </c>
      <c r="AN64" s="10">
        <f t="shared" si="54"/>
        <v>-3.3056403119004034E-4</v>
      </c>
      <c r="AO64" s="10">
        <f t="shared" si="55"/>
        <v>-5.056874253733367E-4</v>
      </c>
    </row>
    <row r="65" spans="1:41" x14ac:dyDescent="0.35">
      <c r="A6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27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1" t="s">
        <v>27</v>
      </c>
      <c r="U65" s="12">
        <v>4490</v>
      </c>
      <c r="V65" s="12">
        <v>2430</v>
      </c>
      <c r="W65" s="12">
        <v>18761</v>
      </c>
      <c r="X65" s="12">
        <v>25701</v>
      </c>
      <c r="Y65" s="12">
        <v>27076</v>
      </c>
      <c r="Z65" s="12">
        <v>32383</v>
      </c>
      <c r="AB65" s="11" t="s">
        <v>27</v>
      </c>
      <c r="AC65" s="13">
        <f t="shared" si="63"/>
        <v>9.6589882371163303E-3</v>
      </c>
      <c r="AD65" s="13">
        <f t="shared" si="64"/>
        <v>1.0831580073458616E-2</v>
      </c>
      <c r="AE65" s="13">
        <f t="shared" si="65"/>
        <v>2.1956146222948333E-2</v>
      </c>
      <c r="AF65" s="13">
        <f t="shared" si="66"/>
        <v>2.6576812271598249E-2</v>
      </c>
      <c r="AG65" s="13">
        <f t="shared" si="67"/>
        <v>3.0957302795258306E-2</v>
      </c>
      <c r="AH65" s="13">
        <f t="shared" si="68"/>
        <v>4.021948514389119E-2</v>
      </c>
      <c r="AK65" s="10">
        <f t="shared" si="51"/>
        <v>-1.5030986767622118E-3</v>
      </c>
      <c r="AL65" s="10">
        <f t="shared" si="52"/>
        <v>-8.8728746053224478E-4</v>
      </c>
      <c r="AM65" s="10">
        <f t="shared" si="53"/>
        <v>-9.4373404339985131E-4</v>
      </c>
      <c r="AN65" s="10">
        <f t="shared" si="54"/>
        <v>-7.8749795795917191E-4</v>
      </c>
      <c r="AO65" s="10">
        <f t="shared" si="55"/>
        <v>-1.1047044606785975E-3</v>
      </c>
    </row>
    <row r="66" spans="1:41" x14ac:dyDescent="0.35">
      <c r="A66" t="s">
        <v>14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14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1" t="s">
        <v>14</v>
      </c>
      <c r="U66" s="11">
        <v>341</v>
      </c>
      <c r="V66" s="11">
        <v>233</v>
      </c>
      <c r="W66" s="12">
        <v>3809</v>
      </c>
      <c r="X66" s="12">
        <v>6778</v>
      </c>
      <c r="Y66" s="12">
        <v>7857</v>
      </c>
      <c r="Z66" s="12">
        <v>11014</v>
      </c>
      <c r="AB66" s="11" t="s">
        <v>14</v>
      </c>
      <c r="AC66" s="13">
        <f t="shared" si="63"/>
        <v>7.3356681266295511E-4</v>
      </c>
      <c r="AD66" s="13">
        <f t="shared" si="64"/>
        <v>1.0385836037513818E-3</v>
      </c>
      <c r="AE66" s="13">
        <f t="shared" si="65"/>
        <v>4.4577027324348489E-3</v>
      </c>
      <c r="AF66" s="13">
        <f t="shared" si="66"/>
        <v>7.0089737199678197E-3</v>
      </c>
      <c r="AG66" s="13">
        <f t="shared" si="67"/>
        <v>8.9832888189667788E-3</v>
      </c>
      <c r="AH66" s="13">
        <f t="shared" si="68"/>
        <v>1.3679319685477491E-2</v>
      </c>
      <c r="AK66" s="10">
        <f t="shared" si="51"/>
        <v>-1.1870246710919295E-4</v>
      </c>
      <c r="AL66" s="10">
        <f t="shared" si="52"/>
        <v>-9.9378018501343588E-5</v>
      </c>
      <c r="AM66" s="10">
        <f t="shared" si="53"/>
        <v>-2.142985793253541E-4</v>
      </c>
      <c r="AN66" s="10">
        <f t="shared" si="54"/>
        <v>-2.3535625047058431E-4</v>
      </c>
      <c r="AO66" s="10">
        <f t="shared" si="55"/>
        <v>-3.4980976410322641E-4</v>
      </c>
    </row>
    <row r="67" spans="1:41" x14ac:dyDescent="0.35">
      <c r="A67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28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1" t="s">
        <v>28</v>
      </c>
      <c r="U67" s="12">
        <v>10737</v>
      </c>
      <c r="V67" s="12">
        <v>7249</v>
      </c>
      <c r="W67" s="12">
        <v>45882</v>
      </c>
      <c r="X67" s="12">
        <v>60584</v>
      </c>
      <c r="Y67" s="12">
        <v>60220</v>
      </c>
      <c r="Z67" s="12">
        <v>81645</v>
      </c>
      <c r="AB67" s="11" t="s">
        <v>28</v>
      </c>
      <c r="AC67" s="13">
        <f t="shared" si="63"/>
        <v>2.3097674098422723E-2</v>
      </c>
      <c r="AD67" s="13">
        <f t="shared" si="64"/>
        <v>3.2311985165638483E-2</v>
      </c>
      <c r="AE67" s="13">
        <f t="shared" si="65"/>
        <v>5.3696066361138287E-2</v>
      </c>
      <c r="AF67" s="13">
        <f t="shared" si="66"/>
        <v>6.2648519305183004E-2</v>
      </c>
      <c r="AG67" s="13">
        <f t="shared" si="67"/>
        <v>6.885244402165959E-2</v>
      </c>
      <c r="AH67" s="13">
        <f t="shared" si="68"/>
        <v>0.10140258359549753</v>
      </c>
      <c r="AK67" s="10">
        <f t="shared" si="51"/>
        <v>-2.7553162009013067E-3</v>
      </c>
      <c r="AL67" s="10">
        <f t="shared" si="52"/>
        <v>-1.9389633422091344E-3</v>
      </c>
      <c r="AM67" s="10">
        <f t="shared" si="53"/>
        <v>-1.7955417180357119E-3</v>
      </c>
      <c r="AN67" s="10">
        <f t="shared" si="54"/>
        <v>-1.5360590669571336E-3</v>
      </c>
      <c r="AO67" s="10">
        <f t="shared" si="55"/>
        <v>-2.1466840130502651E-3</v>
      </c>
    </row>
    <row r="68" spans="1:41" x14ac:dyDescent="0.35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1" t="s">
        <v>15</v>
      </c>
      <c r="U68" s="11">
        <v>379</v>
      </c>
      <c r="V68" s="11">
        <v>799</v>
      </c>
      <c r="W68" s="12">
        <v>3803</v>
      </c>
      <c r="X68" s="12">
        <v>3325</v>
      </c>
      <c r="Y68" s="12">
        <v>5175</v>
      </c>
      <c r="Z68" s="12">
        <v>7736</v>
      </c>
      <c r="AB68" s="11" t="s">
        <v>15</v>
      </c>
      <c r="AC68" s="13">
        <f t="shared" si="63"/>
        <v>8.1531326099489726E-4</v>
      </c>
      <c r="AD68" s="13">
        <f t="shared" si="64"/>
        <v>3.5614948471989444E-3</v>
      </c>
      <c r="AE68" s="13">
        <f t="shared" si="65"/>
        <v>4.4506808851272591E-3</v>
      </c>
      <c r="AF68" s="13">
        <f t="shared" si="66"/>
        <v>3.4383059337404838E-3</v>
      </c>
      <c r="AG68" s="13">
        <f t="shared" si="67"/>
        <v>5.9168282599151179E-3</v>
      </c>
      <c r="AH68" s="13">
        <f t="shared" si="68"/>
        <v>9.608064017328298E-3</v>
      </c>
      <c r="AK68" s="10">
        <f t="shared" si="51"/>
        <v>-1.3610264672039255E-4</v>
      </c>
      <c r="AL68" s="10">
        <f t="shared" si="52"/>
        <v>-3.3675464033185989E-4</v>
      </c>
      <c r="AM68" s="10">
        <f t="shared" si="53"/>
        <v>-1.9615670016999345E-4</v>
      </c>
      <c r="AN68" s="10">
        <f t="shared" si="54"/>
        <v>-1.0945969725548958E-4</v>
      </c>
      <c r="AO68" s="10">
        <f t="shared" si="55"/>
        <v>-2.2633112657717211E-4</v>
      </c>
    </row>
    <row r="69" spans="1:41" x14ac:dyDescent="0.35">
      <c r="A69" t="s">
        <v>29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29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1" t="s">
        <v>29</v>
      </c>
      <c r="U69" s="11">
        <v>507</v>
      </c>
      <c r="V69" s="12">
        <v>1030</v>
      </c>
      <c r="W69" s="12">
        <v>6102</v>
      </c>
      <c r="X69" s="12">
        <v>8775</v>
      </c>
      <c r="Y69" s="12">
        <v>11947</v>
      </c>
      <c r="Z69" s="12">
        <v>13547</v>
      </c>
      <c r="AB69" s="11" t="s">
        <v>29</v>
      </c>
      <c r="AC69" s="13">
        <f t="shared" si="63"/>
        <v>1.0906697185340711E-3</v>
      </c>
      <c r="AD69" s="13">
        <f t="shared" si="64"/>
        <v>4.5911635702314303E-3</v>
      </c>
      <c r="AE69" s="13">
        <f t="shared" si="65"/>
        <v>7.1412187118187051E-3</v>
      </c>
      <c r="AF69" s="13">
        <f t="shared" si="66"/>
        <v>9.0740254341572166E-3</v>
      </c>
      <c r="AG69" s="13">
        <f t="shared" si="67"/>
        <v>1.3659584004097761E-2</v>
      </c>
      <c r="AH69" s="13">
        <f t="shared" si="68"/>
        <v>1.6825289974501868E-2</v>
      </c>
      <c r="AK69" s="10">
        <f t="shared" si="51"/>
        <v>-1.8445976738361335E-4</v>
      </c>
      <c r="AL69" s="10">
        <f t="shared" si="52"/>
        <v>-3.6272297397696614E-4</v>
      </c>
      <c r="AM69" s="10">
        <f t="shared" si="53"/>
        <v>-2.8905508722208446E-4</v>
      </c>
      <c r="AN69" s="10">
        <f t="shared" si="54"/>
        <v>-2.1575673400621442E-4</v>
      </c>
      <c r="AO69" s="10">
        <f t="shared" si="55"/>
        <v>-4.6118858812154231E-4</v>
      </c>
    </row>
    <row r="70" spans="1:41" x14ac:dyDescent="0.35">
      <c r="A70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16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1" t="s">
        <v>16</v>
      </c>
      <c r="U70" s="12">
        <v>3803</v>
      </c>
      <c r="V70" s="12">
        <v>4037</v>
      </c>
      <c r="W70" s="12">
        <v>23251</v>
      </c>
      <c r="X70" s="12">
        <v>33312</v>
      </c>
      <c r="Y70" s="12">
        <v>28183</v>
      </c>
      <c r="Z70" s="12">
        <v>27626</v>
      </c>
      <c r="AB70" s="11" t="s">
        <v>16</v>
      </c>
      <c r="AC70" s="13">
        <f t="shared" si="63"/>
        <v>8.1810985001677956E-3</v>
      </c>
      <c r="AD70" s="13">
        <f t="shared" si="64"/>
        <v>1.7994686731091537E-2</v>
      </c>
      <c r="AE70" s="13">
        <f t="shared" si="65"/>
        <v>2.7210828624794611E-2</v>
      </c>
      <c r="AF70" s="13">
        <f t="shared" si="66"/>
        <v>3.4447172109703154E-2</v>
      </c>
      <c r="AG70" s="13">
        <f t="shared" si="67"/>
        <v>3.2222989536074928E-2</v>
      </c>
      <c r="AH70" s="13">
        <f t="shared" si="68"/>
        <v>3.4311320649264676E-2</v>
      </c>
      <c r="AK70" s="10">
        <f t="shared" si="51"/>
        <v>-1.0047021414516469E-3</v>
      </c>
      <c r="AL70" s="10">
        <f t="shared" si="52"/>
        <v>-1.4356457688290587E-3</v>
      </c>
      <c r="AM70" s="10">
        <f t="shared" si="53"/>
        <v>-1.1410259608797824E-3</v>
      </c>
      <c r="AN70" s="10">
        <f t="shared" si="54"/>
        <v>-1.0138034991941519E-3</v>
      </c>
      <c r="AO70" s="10">
        <f t="shared" si="55"/>
        <v>-1.1986890707982728E-3</v>
      </c>
    </row>
    <row r="71" spans="1:41" x14ac:dyDescent="0.35">
      <c r="A71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17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1" t="s">
        <v>17</v>
      </c>
      <c r="U71" s="12">
        <v>12634</v>
      </c>
      <c r="V71" s="12">
        <v>7581</v>
      </c>
      <c r="W71" s="12">
        <v>46394</v>
      </c>
      <c r="X71" s="12">
        <v>75419</v>
      </c>
      <c r="Y71" s="12">
        <v>66299</v>
      </c>
      <c r="Z71" s="12">
        <v>60659</v>
      </c>
      <c r="AB71" s="11" t="s">
        <v>17</v>
      </c>
      <c r="AC71" s="13">
        <f t="shared" si="63"/>
        <v>2.7178542848046258E-2</v>
      </c>
      <c r="AD71" s="13">
        <f t="shared" si="64"/>
        <v>3.3791855364975219E-2</v>
      </c>
      <c r="AE71" s="13">
        <f t="shared" si="65"/>
        <v>5.4295263998052609E-2</v>
      </c>
      <c r="AF71" s="13">
        <f t="shared" si="66"/>
        <v>7.7989051193014608E-2</v>
      </c>
      <c r="AG71" s="13">
        <f t="shared" si="67"/>
        <v>7.5802859285818827E-2</v>
      </c>
      <c r="AH71" s="13">
        <f t="shared" si="68"/>
        <v>7.5338101761519796E-2</v>
      </c>
      <c r="AK71" s="10">
        <f t="shared" si="51"/>
        <v>-2.054899705302999E-3</v>
      </c>
      <c r="AL71" s="10">
        <f t="shared" si="52"/>
        <v>-1.3791853607024382E-3</v>
      </c>
      <c r="AM71" s="10">
        <f t="shared" si="53"/>
        <v>-1.5807530236931766E-3</v>
      </c>
      <c r="AN71" s="10">
        <f t="shared" si="54"/>
        <v>-1.6484435661491964E-3</v>
      </c>
      <c r="AO71" s="10">
        <f t="shared" si="55"/>
        <v>-1.7714901732925892E-3</v>
      </c>
    </row>
    <row r="72" spans="1:41" x14ac:dyDescent="0.35">
      <c r="A72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18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1" t="s">
        <v>18</v>
      </c>
      <c r="U72" s="12">
        <v>60564</v>
      </c>
      <c r="V72" s="12">
        <v>35013</v>
      </c>
      <c r="W72" s="12">
        <v>176963</v>
      </c>
      <c r="X72" s="12">
        <v>191600</v>
      </c>
      <c r="Y72" s="12">
        <v>156963</v>
      </c>
      <c r="Z72" s="12">
        <v>119567</v>
      </c>
      <c r="AB72" s="11" t="s">
        <v>18</v>
      </c>
      <c r="AC72" s="13">
        <f t="shared" si="63"/>
        <v>0.13028662886251968</v>
      </c>
      <c r="AD72" s="13">
        <f t="shared" si="64"/>
        <v>0.15606835930535248</v>
      </c>
      <c r="AE72" s="13">
        <f t="shared" si="65"/>
        <v>0.20710119418216544</v>
      </c>
      <c r="AF72" s="13">
        <f t="shared" si="66"/>
        <v>0.19812914794125616</v>
      </c>
      <c r="AG72" s="13">
        <f t="shared" si="67"/>
        <v>0.17946340370261965</v>
      </c>
      <c r="AH72" s="13">
        <f t="shared" si="68"/>
        <v>0.14850147238364692</v>
      </c>
      <c r="AK72" s="10">
        <f t="shared" si="51"/>
        <v>-1.9823746828891611E-2</v>
      </c>
      <c r="AL72" s="10">
        <f t="shared" si="52"/>
        <v>-1.2809275615282251E-2</v>
      </c>
      <c r="AM72" s="10">
        <f t="shared" si="53"/>
        <v>-8.6953619478619126E-3</v>
      </c>
      <c r="AN72" s="10">
        <f t="shared" si="54"/>
        <v>-5.5997144847025615E-3</v>
      </c>
      <c r="AO72" s="10">
        <f t="shared" si="55"/>
        <v>-5.9823063217637473E-3</v>
      </c>
    </row>
    <row r="73" spans="1:41" x14ac:dyDescent="0.35">
      <c r="A73" t="s">
        <v>19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19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1" t="s">
        <v>19</v>
      </c>
      <c r="U73" s="11">
        <v>129</v>
      </c>
      <c r="V73" s="11">
        <v>181</v>
      </c>
      <c r="W73" s="12">
        <v>2257</v>
      </c>
      <c r="X73" s="12">
        <v>4635</v>
      </c>
      <c r="Y73" s="12">
        <v>6365</v>
      </c>
      <c r="Z73" s="12">
        <v>6514</v>
      </c>
      <c r="AB73" s="11" t="s">
        <v>19</v>
      </c>
      <c r="AC73" s="13">
        <f t="shared" si="63"/>
        <v>2.7750767986369857E-4</v>
      </c>
      <c r="AD73" s="13">
        <f t="shared" si="64"/>
        <v>8.067967050600863E-4</v>
      </c>
      <c r="AE73" s="13">
        <f t="shared" si="65"/>
        <v>2.6413848955383181E-3</v>
      </c>
      <c r="AF73" s="13">
        <f t="shared" si="66"/>
        <v>4.792946767785607E-3</v>
      </c>
      <c r="AG73" s="13">
        <f t="shared" si="67"/>
        <v>7.2774129225815897E-3</v>
      </c>
      <c r="AH73" s="13">
        <f t="shared" si="68"/>
        <v>8.0903475968041021E-3</v>
      </c>
      <c r="AK73" s="10">
        <f t="shared" si="51"/>
        <v>-2.7272190394144196E-5</v>
      </c>
      <c r="AL73" s="10">
        <f t="shared" si="52"/>
        <v>-2.0766279636234494E-5</v>
      </c>
      <c r="AM73" s="10">
        <f t="shared" si="53"/>
        <v>-7.4881545072722367E-5</v>
      </c>
      <c r="AN73" s="10">
        <f t="shared" si="54"/>
        <v>-1.3296177807395077E-4</v>
      </c>
      <c r="AO73" s="10">
        <f t="shared" si="55"/>
        <v>-2.3072822466001577E-4</v>
      </c>
    </row>
    <row r="74" spans="1:41" x14ac:dyDescent="0.35">
      <c r="A74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30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1" t="s">
        <v>30</v>
      </c>
      <c r="U74" s="12">
        <v>21513</v>
      </c>
      <c r="V74" s="12">
        <v>11982</v>
      </c>
      <c r="W74" s="12">
        <v>53365</v>
      </c>
      <c r="X74" s="12">
        <v>76579</v>
      </c>
      <c r="Y74" s="12">
        <v>72449</v>
      </c>
      <c r="Z74" s="12">
        <v>71967</v>
      </c>
      <c r="AB74" s="11" t="s">
        <v>30</v>
      </c>
      <c r="AC74" s="13">
        <f t="shared" si="63"/>
        <v>4.6279245867501914E-2</v>
      </c>
      <c r="AD74" s="13">
        <f t="shared" si="64"/>
        <v>5.3409050386905826E-2</v>
      </c>
      <c r="AE74" s="13">
        <f t="shared" si="65"/>
        <v>6.2453480261587216E-2</v>
      </c>
      <c r="AF74" s="13">
        <f t="shared" si="66"/>
        <v>7.918858048117669E-2</v>
      </c>
      <c r="AG74" s="13">
        <f t="shared" si="67"/>
        <v>8.2834452290355631E-2</v>
      </c>
      <c r="AH74" s="13">
        <f t="shared" si="68"/>
        <v>8.9382567623457282E-2</v>
      </c>
      <c r="AK74" s="10">
        <f t="shared" si="51"/>
        <v>1.0071998964688376E-2</v>
      </c>
      <c r="AL74" s="10">
        <f t="shared" si="52"/>
        <v>5.5150150430729739E-3</v>
      </c>
      <c r="AM74" s="10">
        <f t="shared" si="53"/>
        <v>1.63237528030305E-3</v>
      </c>
      <c r="AN74" s="10">
        <f t="shared" si="54"/>
        <v>1.5311938248473156E-3</v>
      </c>
      <c r="AO74" s="10">
        <f t="shared" si="55"/>
        <v>1.5830074989576087E-3</v>
      </c>
    </row>
    <row r="75" spans="1:41" x14ac:dyDescent="0.35">
      <c r="A75" t="s">
        <v>31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31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1" t="s">
        <v>31</v>
      </c>
      <c r="U75" s="12">
        <v>1529</v>
      </c>
      <c r="V75" s="11">
        <v>598</v>
      </c>
      <c r="W75" s="12">
        <v>3914</v>
      </c>
      <c r="X75" s="12">
        <v>6069</v>
      </c>
      <c r="Y75" s="12">
        <v>4264</v>
      </c>
      <c r="Z75" s="12">
        <v>4144</v>
      </c>
      <c r="AB75" s="11" t="s">
        <v>31</v>
      </c>
      <c r="AC75" s="13">
        <f t="shared" si="63"/>
        <v>3.2892189341984113E-3</v>
      </c>
      <c r="AD75" s="13">
        <f t="shared" si="64"/>
        <v>2.6655493349498982E-3</v>
      </c>
      <c r="AE75" s="13">
        <f t="shared" si="65"/>
        <v>4.5805850603176683E-3</v>
      </c>
      <c r="AF75" s="13">
        <f t="shared" si="66"/>
        <v>6.2758131464273675E-3</v>
      </c>
      <c r="AG75" s="13">
        <f t="shared" si="67"/>
        <v>4.8752378164788526E-3</v>
      </c>
      <c r="AH75" s="13">
        <f t="shared" si="68"/>
        <v>5.1468222967694498E-3</v>
      </c>
      <c r="AK75" s="10">
        <f t="shared" si="51"/>
        <v>1.7762623312067112E-3</v>
      </c>
      <c r="AL75" s="10">
        <f t="shared" si="52"/>
        <v>7.6879898536354662E-4</v>
      </c>
      <c r="AM75" s="10">
        <f t="shared" si="53"/>
        <v>4.2342927117937704E-4</v>
      </c>
      <c r="AN75" s="10">
        <f t="shared" si="54"/>
        <v>6.157280264337912E-4</v>
      </c>
      <c r="AO75" s="10">
        <f t="shared" si="55"/>
        <v>8.4820314433885734E-4</v>
      </c>
    </row>
    <row r="76" spans="1:41" x14ac:dyDescent="0.35">
      <c r="A76" t="s">
        <v>20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20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1" t="s">
        <v>20</v>
      </c>
      <c r="U76" s="11">
        <v>398</v>
      </c>
      <c r="V76" s="11">
        <v>573</v>
      </c>
      <c r="W76" s="12">
        <v>3944</v>
      </c>
      <c r="X76" s="12">
        <v>5959</v>
      </c>
      <c r="Y76" s="12">
        <v>4996</v>
      </c>
      <c r="Z76" s="12">
        <v>2755</v>
      </c>
      <c r="AB76" s="11" t="s">
        <v>20</v>
      </c>
      <c r="AC76" s="13">
        <f t="shared" si="63"/>
        <v>8.5618648516086839E-4</v>
      </c>
      <c r="AD76" s="13">
        <f t="shared" si="64"/>
        <v>2.5541133259636985E-3</v>
      </c>
      <c r="AE76" s="13">
        <f t="shared" si="65"/>
        <v>4.6156942968556165E-3</v>
      </c>
      <c r="AF76" s="13">
        <f t="shared" si="66"/>
        <v>6.1620646794464792E-3</v>
      </c>
      <c r="AG76" s="13">
        <f t="shared" si="67"/>
        <v>5.7121688862871358E-3</v>
      </c>
      <c r="AH76" s="13">
        <f t="shared" si="68"/>
        <v>3.4216929120655971E-3</v>
      </c>
      <c r="AK76" s="10">
        <f t="shared" si="51"/>
        <v>1.6062935275863981E-5</v>
      </c>
      <c r="AL76" s="10">
        <f t="shared" si="52"/>
        <v>2.6753435504500017E-4</v>
      </c>
      <c r="AM76" s="10">
        <f t="shared" si="53"/>
        <v>2.8031002773641969E-5</v>
      </c>
      <c r="AN76" s="10">
        <f t="shared" si="54"/>
        <v>8.9426787927403967E-6</v>
      </c>
      <c r="AO76" s="10">
        <f t="shared" si="55"/>
        <v>4.7510284758314758E-5</v>
      </c>
    </row>
    <row r="77" spans="1:41" x14ac:dyDescent="0.35">
      <c r="A77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21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1" t="s">
        <v>21</v>
      </c>
      <c r="U77" s="12">
        <v>1188</v>
      </c>
      <c r="V77" s="12">
        <v>1055</v>
      </c>
      <c r="W77" s="12">
        <v>7841</v>
      </c>
      <c r="X77" s="12">
        <v>10597</v>
      </c>
      <c r="Y77" s="12">
        <v>7333</v>
      </c>
      <c r="Z77" s="12">
        <v>4359</v>
      </c>
      <c r="AB77" s="11" t="s">
        <v>21</v>
      </c>
      <c r="AC77" s="13">
        <f t="shared" si="63"/>
        <v>2.5556521215354564E-3</v>
      </c>
      <c r="AD77" s="13">
        <f t="shared" si="64"/>
        <v>4.7025995792176305E-3</v>
      </c>
      <c r="AE77" s="13">
        <f t="shared" si="65"/>
        <v>9.1763841231351142E-3</v>
      </c>
      <c r="AF77" s="13">
        <f t="shared" si="66"/>
        <v>1.0958113678149747E-2</v>
      </c>
      <c r="AG77" s="13">
        <f t="shared" si="67"/>
        <v>8.3841742280111233E-3</v>
      </c>
      <c r="AH77" s="13">
        <f t="shared" si="68"/>
        <v>5.4138509632282892E-3</v>
      </c>
      <c r="AK77" s="10">
        <f t="shared" si="51"/>
        <v>1.5940293920920856E-4</v>
      </c>
      <c r="AL77" s="10">
        <f t="shared" si="52"/>
        <v>2.5543848884051167E-4</v>
      </c>
      <c r="AM77" s="10">
        <f t="shared" si="53"/>
        <v>2.6785892517697599E-4</v>
      </c>
      <c r="AN77" s="10">
        <f t="shared" si="54"/>
        <v>1.9067305683271966E-4</v>
      </c>
      <c r="AO77" s="10">
        <f t="shared" si="55"/>
        <v>1.8012278914492433E-4</v>
      </c>
    </row>
    <row r="78" spans="1:41" x14ac:dyDescent="0.35">
      <c r="A78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22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1" t="s">
        <v>22</v>
      </c>
      <c r="U78" s="12">
        <v>17174</v>
      </c>
      <c r="V78" s="12">
        <v>8774</v>
      </c>
      <c r="W78" s="12">
        <v>25081</v>
      </c>
      <c r="X78" s="12">
        <v>26292</v>
      </c>
      <c r="Y78" s="12">
        <v>16456</v>
      </c>
      <c r="Z78" s="12">
        <v>6537</v>
      </c>
      <c r="AB78" s="11" t="s">
        <v>22</v>
      </c>
      <c r="AC78" s="13">
        <f t="shared" si="63"/>
        <v>3.6945092201388828E-2</v>
      </c>
      <c r="AD78" s="13">
        <f t="shared" si="64"/>
        <v>3.9109581713796672E-2</v>
      </c>
      <c r="AE78" s="13">
        <f t="shared" si="65"/>
        <v>2.9352492053609465E-2</v>
      </c>
      <c r="AF78" s="13">
        <f t="shared" si="66"/>
        <v>2.7187951762377385E-2</v>
      </c>
      <c r="AG78" s="13">
        <f t="shared" si="67"/>
        <v>1.8814942192302064E-2</v>
      </c>
      <c r="AH78" s="13">
        <f t="shared" si="68"/>
        <v>8.1189134541462104E-3</v>
      </c>
      <c r="AK78" s="10">
        <f t="shared" si="51"/>
        <v>1.018318744749503E-2</v>
      </c>
      <c r="AL78" s="10">
        <f t="shared" si="52"/>
        <v>7.0082341696612177E-3</v>
      </c>
      <c r="AM78" s="10">
        <f t="shared" si="53"/>
        <v>3.5083140597392468E-3</v>
      </c>
      <c r="AN78" s="10">
        <f t="shared" si="54"/>
        <v>1.8032909036177144E-3</v>
      </c>
      <c r="AO78" s="10">
        <f t="shared" si="55"/>
        <v>1.4224510285171174E-3</v>
      </c>
    </row>
    <row r="79" spans="1:41" x14ac:dyDescent="0.35">
      <c r="A79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32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1" t="s">
        <v>32</v>
      </c>
      <c r="U79" s="12">
        <v>4459</v>
      </c>
      <c r="V79" s="12">
        <v>3777</v>
      </c>
      <c r="W79" s="12">
        <v>23781</v>
      </c>
      <c r="X79" s="12">
        <v>27913</v>
      </c>
      <c r="Y79" s="12">
        <v>18349</v>
      </c>
      <c r="Z79" s="12">
        <v>9643</v>
      </c>
      <c r="AB79" s="11" t="s">
        <v>32</v>
      </c>
      <c r="AC79" s="13">
        <f t="shared" si="63"/>
        <v>9.5923003450560616E-3</v>
      </c>
      <c r="AD79" s="13">
        <f t="shared" si="64"/>
        <v>1.683575223763506E-2</v>
      </c>
      <c r="AE79" s="13">
        <f t="shared" si="65"/>
        <v>2.7831091803631698E-2</v>
      </c>
      <c r="AF79" s="13">
        <f t="shared" si="66"/>
        <v>2.8864190534886654E-2</v>
      </c>
      <c r="AG79" s="13">
        <f t="shared" si="67"/>
        <v>2.0979300819552172E-2</v>
      </c>
      <c r="AH79" s="13">
        <f t="shared" si="68"/>
        <v>1.1976546189128332E-2</v>
      </c>
      <c r="AK79" s="10">
        <f t="shared" si="51"/>
        <v>7.9425986428379933E-4</v>
      </c>
      <c r="AL79" s="10">
        <f t="shared" si="52"/>
        <v>7.3102003927338205E-4</v>
      </c>
      <c r="AM79" s="10">
        <f t="shared" si="53"/>
        <v>1.7548649305483902E-3</v>
      </c>
      <c r="AN79" s="10">
        <f t="shared" si="54"/>
        <v>1.1483913246502254E-3</v>
      </c>
      <c r="AO79" s="10">
        <f t="shared" si="55"/>
        <v>9.4920887856157418E-4</v>
      </c>
    </row>
    <row r="80" spans="1:41" x14ac:dyDescent="0.35">
      <c r="A80" t="s">
        <v>23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23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1" t="s">
        <v>23</v>
      </c>
      <c r="U80" s="11">
        <v>373</v>
      </c>
      <c r="V80" s="11">
        <v>538</v>
      </c>
      <c r="W80" s="12">
        <v>4636</v>
      </c>
      <c r="X80" s="12">
        <v>6859</v>
      </c>
      <c r="Y80" s="12">
        <v>5747</v>
      </c>
      <c r="Z80" s="12">
        <v>3343</v>
      </c>
      <c r="AB80" s="11" t="s">
        <v>23</v>
      </c>
      <c r="AC80" s="13">
        <f t="shared" si="63"/>
        <v>8.0240592704774853E-4</v>
      </c>
      <c r="AD80" s="13">
        <f t="shared" si="64"/>
        <v>2.398102913383019E-3</v>
      </c>
      <c r="AE80" s="13">
        <f t="shared" si="65"/>
        <v>5.425547352997627E-3</v>
      </c>
      <c r="AF80" s="13">
        <f t="shared" si="66"/>
        <v>7.0927339547446552E-3</v>
      </c>
      <c r="AG80" s="13">
        <f t="shared" si="67"/>
        <v>6.5708235767598421E-3</v>
      </c>
      <c r="AH80" s="13">
        <f t="shared" si="68"/>
        <v>4.1519852649855868E-3</v>
      </c>
      <c r="AK80" s="10">
        <f t="shared" si="51"/>
        <v>9.0720173749492955E-6</v>
      </c>
      <c r="AL80" s="10">
        <f t="shared" si="52"/>
        <v>1.0107074693897116E-4</v>
      </c>
      <c r="AM80" s="10">
        <f t="shared" si="53"/>
        <v>-3.3443910013366066E-5</v>
      </c>
      <c r="AN80" s="10">
        <f t="shared" si="54"/>
        <v>-7.727295800954298E-5</v>
      </c>
      <c r="AO80" s="10">
        <f t="shared" si="55"/>
        <v>-1.0834275281275396E-4</v>
      </c>
    </row>
    <row r="81" spans="1:41" x14ac:dyDescent="0.35">
      <c r="A81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24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1" t="s">
        <v>24</v>
      </c>
      <c r="U81" s="12">
        <v>11581</v>
      </c>
      <c r="V81" s="12">
        <v>10306</v>
      </c>
      <c r="W81" s="12">
        <v>49080</v>
      </c>
      <c r="X81" s="12">
        <v>38271</v>
      </c>
      <c r="Y81" s="12">
        <v>43348</v>
      </c>
      <c r="Z81" s="12">
        <v>53716</v>
      </c>
      <c r="AB81" s="11" t="s">
        <v>24</v>
      </c>
      <c r="AC81" s="13">
        <f t="shared" si="63"/>
        <v>2.4913305740321651E-2</v>
      </c>
      <c r="AD81" s="13">
        <f t="shared" si="64"/>
        <v>4.5938380344470994E-2</v>
      </c>
      <c r="AE81" s="13">
        <f t="shared" si="65"/>
        <v>5.7438710976083586E-2</v>
      </c>
      <c r="AF81" s="13">
        <f t="shared" si="66"/>
        <v>3.9575159816596109E-2</v>
      </c>
      <c r="AG81" s="13">
        <f t="shared" si="67"/>
        <v>4.9561868871652273E-2</v>
      </c>
      <c r="AH81" s="13">
        <f t="shared" si="68"/>
        <v>6.671493882559551E-2</v>
      </c>
      <c r="AK81" s="10">
        <f t="shared" si="51"/>
        <v>-4.1509096997620516E-3</v>
      </c>
      <c r="AL81" s="10">
        <f t="shared" si="52"/>
        <v>-4.2586131707139305E-3</v>
      </c>
      <c r="AM81" s="10">
        <f t="shared" si="53"/>
        <v>-2.5702498328108725E-3</v>
      </c>
      <c r="AN81" s="10">
        <f t="shared" si="54"/>
        <v>-1.3049206613295686E-3</v>
      </c>
      <c r="AO81" s="10">
        <f t="shared" si="55"/>
        <v>-1.8635991912842667E-3</v>
      </c>
    </row>
    <row r="82" spans="1:41" x14ac:dyDescent="0.35">
      <c r="A82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2</v>
      </c>
      <c r="K82" s="10">
        <f t="shared" ref="K82:Q82" si="70">SUM(K60:K81)</f>
        <v>0.99999999999999989</v>
      </c>
      <c r="L82" s="10">
        <f t="shared" si="70"/>
        <v>1.0000000000000002</v>
      </c>
      <c r="M82" s="10">
        <f t="shared" si="70"/>
        <v>0.99999999999999989</v>
      </c>
      <c r="N82" s="10">
        <f t="shared" si="70"/>
        <v>0.99999999999999978</v>
      </c>
      <c r="O82" s="10">
        <f t="shared" si="70"/>
        <v>1.0000000000000002</v>
      </c>
      <c r="P82" s="10">
        <f t="shared" si="70"/>
        <v>0.99999999999999978</v>
      </c>
      <c r="Q82" s="10">
        <f t="shared" si="70"/>
        <v>1</v>
      </c>
      <c r="T82" s="11" t="s">
        <v>2</v>
      </c>
      <c r="U82" s="12">
        <f>SUM(U60:U81)</f>
        <v>473681</v>
      </c>
      <c r="V82" s="12">
        <f t="shared" ref="V82:Z82" si="71">SUM(V60:V81)</f>
        <v>229532</v>
      </c>
      <c r="W82" s="12">
        <f t="shared" si="71"/>
        <v>888709</v>
      </c>
      <c r="X82" s="12">
        <f t="shared" si="71"/>
        <v>1013249</v>
      </c>
      <c r="Y82" s="12">
        <f t="shared" si="71"/>
        <v>911015</v>
      </c>
      <c r="Z82" s="12">
        <f t="shared" si="71"/>
        <v>866624</v>
      </c>
      <c r="AB82" s="11" t="s">
        <v>2</v>
      </c>
      <c r="AC82" s="14">
        <f t="shared" ref="AC82:AH82" si="72">SUM(AC60:AC81)</f>
        <v>0.99999999999999978</v>
      </c>
      <c r="AD82" s="14">
        <f t="shared" si="72"/>
        <v>0.99999999999999989</v>
      </c>
      <c r="AE82" s="14">
        <f t="shared" si="72"/>
        <v>1</v>
      </c>
      <c r="AF82" s="14">
        <f t="shared" si="72"/>
        <v>0.99999999999999989</v>
      </c>
      <c r="AG82" s="14">
        <f t="shared" si="72"/>
        <v>0.99999999999999967</v>
      </c>
      <c r="AH82" s="14">
        <f t="shared" si="72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defaultColWidth="8.81640625" defaultRowHeight="14.5" x14ac:dyDescent="0.35"/>
  <sheetData>
    <row r="2" spans="1:72" x14ac:dyDescent="0.35">
      <c r="A2" t="s">
        <v>143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2</v>
      </c>
    </row>
    <row r="3" spans="1:72" x14ac:dyDescent="0.35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5">
      <c r="A4" t="s">
        <v>145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5">
      <c r="A5" t="s">
        <v>144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5">
      <c r="A6" s="4" t="s">
        <v>25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5">
      <c r="A7" s="4" t="s">
        <v>13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 x14ac:dyDescent="0.35">
      <c r="A8" s="4" t="s">
        <v>26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 x14ac:dyDescent="0.35">
      <c r="A9" s="4" t="s">
        <v>27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 x14ac:dyDescent="0.35">
      <c r="A10" s="4" t="s">
        <v>14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5">
      <c r="A11" s="4" t="s">
        <v>28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 x14ac:dyDescent="0.35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 x14ac:dyDescent="0.35">
      <c r="A13" s="4" t="s">
        <v>29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 x14ac:dyDescent="0.35">
      <c r="A14" s="4" t="s">
        <v>16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5">
      <c r="A15" s="4" t="s">
        <v>17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5">
      <c r="A16" s="4" t="s">
        <v>18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5">
      <c r="A17" s="4" t="s">
        <v>19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5">
      <c r="A18" s="4" t="s">
        <v>30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5">
      <c r="A19" s="4" t="s">
        <v>31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5">
      <c r="A20" s="4" t="s">
        <v>20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35">
      <c r="A21" s="4" t="s">
        <v>21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 x14ac:dyDescent="0.35">
      <c r="A22" s="4" t="s">
        <v>22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 x14ac:dyDescent="0.35">
      <c r="A23" s="4" t="s">
        <v>32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 x14ac:dyDescent="0.35">
      <c r="A24" s="4" t="s">
        <v>23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 x14ac:dyDescent="0.35">
      <c r="A25" s="4" t="s">
        <v>24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 x14ac:dyDescent="0.35">
      <c r="BD26" s="1"/>
    </row>
    <row r="27" spans="1:72" x14ac:dyDescent="0.35">
      <c r="A27" t="s">
        <v>2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 x14ac:dyDescent="0.35">
      <c r="BD28" s="1"/>
    </row>
    <row r="29" spans="1:72" x14ac:dyDescent="0.35">
      <c r="BD29" s="1"/>
    </row>
    <row r="30" spans="1:72" x14ac:dyDescent="0.35">
      <c r="A30" t="s">
        <v>146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 x14ac:dyDescent="0.35">
      <c r="BD31" s="1"/>
    </row>
    <row r="32" spans="1:72" x14ac:dyDescent="0.35">
      <c r="A32" t="s">
        <v>145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 x14ac:dyDescent="0.35">
      <c r="A33" t="s">
        <v>144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 x14ac:dyDescent="0.35">
      <c r="A34" s="4" t="s">
        <v>25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 x14ac:dyDescent="0.35">
      <c r="A35" s="4" t="s">
        <v>13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 x14ac:dyDescent="0.35">
      <c r="A36" s="4" t="s">
        <v>26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 x14ac:dyDescent="0.35">
      <c r="A37" s="4" t="s">
        <v>27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 x14ac:dyDescent="0.35">
      <c r="A38" s="4" t="s">
        <v>14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 x14ac:dyDescent="0.35">
      <c r="A39" s="4" t="s">
        <v>28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 x14ac:dyDescent="0.35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 x14ac:dyDescent="0.35">
      <c r="A41" s="4" t="s">
        <v>29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 x14ac:dyDescent="0.35">
      <c r="A42" s="4" t="s">
        <v>16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 x14ac:dyDescent="0.35">
      <c r="A43" s="4" t="s">
        <v>17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 x14ac:dyDescent="0.35">
      <c r="A44" s="4" t="s">
        <v>18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 x14ac:dyDescent="0.35">
      <c r="A45" s="4" t="s">
        <v>19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 x14ac:dyDescent="0.35">
      <c r="A46" s="4" t="s">
        <v>30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 x14ac:dyDescent="0.35">
      <c r="A47" s="4" t="s">
        <v>31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 x14ac:dyDescent="0.35">
      <c r="A48" s="4" t="s">
        <v>20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 x14ac:dyDescent="0.35">
      <c r="A49" s="4" t="s">
        <v>21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 x14ac:dyDescent="0.35">
      <c r="A50" s="4" t="s">
        <v>22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 x14ac:dyDescent="0.35">
      <c r="A51" s="4" t="s">
        <v>32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 x14ac:dyDescent="0.35">
      <c r="A52" s="4" t="s">
        <v>23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 x14ac:dyDescent="0.35">
      <c r="A53" s="4" t="s">
        <v>24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 x14ac:dyDescent="0.35">
      <c r="BD54" s="1"/>
    </row>
    <row r="55" spans="1:56" x14ac:dyDescent="0.35">
      <c r="A55" t="s">
        <v>2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 x14ac:dyDescent="0.35">
      <c r="BD56" s="1"/>
    </row>
    <row r="57" spans="1:56" x14ac:dyDescent="0.35">
      <c r="BD57" s="1"/>
    </row>
    <row r="58" spans="1:56" x14ac:dyDescent="0.35">
      <c r="A58" t="s">
        <v>147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 x14ac:dyDescent="0.35">
      <c r="BD59" s="1"/>
    </row>
    <row r="60" spans="1:56" x14ac:dyDescent="0.35">
      <c r="A60" t="s">
        <v>145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 x14ac:dyDescent="0.35">
      <c r="A61" t="s">
        <v>144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 x14ac:dyDescent="0.35">
      <c r="A62" s="4" t="s">
        <v>25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 x14ac:dyDescent="0.35">
      <c r="A63" s="4" t="s">
        <v>13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 x14ac:dyDescent="0.35">
      <c r="A64" s="4" t="s">
        <v>26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 x14ac:dyDescent="0.35">
      <c r="A65" s="4" t="s">
        <v>27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 x14ac:dyDescent="0.35">
      <c r="A66" s="4" t="s">
        <v>14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 x14ac:dyDescent="0.35">
      <c r="A67" s="4" t="s">
        <v>28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 x14ac:dyDescent="0.35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 x14ac:dyDescent="0.35">
      <c r="A69" s="4" t="s">
        <v>29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 x14ac:dyDescent="0.35">
      <c r="A70" s="4" t="s">
        <v>16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 x14ac:dyDescent="0.35">
      <c r="A71" s="4" t="s">
        <v>17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 x14ac:dyDescent="0.35">
      <c r="A72" s="4" t="s">
        <v>18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 x14ac:dyDescent="0.35">
      <c r="A73" s="4" t="s">
        <v>19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 x14ac:dyDescent="0.35">
      <c r="A74" s="4" t="s">
        <v>30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 x14ac:dyDescent="0.35">
      <c r="A75" s="4" t="s">
        <v>31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 x14ac:dyDescent="0.35">
      <c r="A76" s="4" t="s">
        <v>20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 x14ac:dyDescent="0.35">
      <c r="A77" s="4" t="s">
        <v>21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 x14ac:dyDescent="0.35">
      <c r="A78" s="4" t="s">
        <v>22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 x14ac:dyDescent="0.35">
      <c r="A79" s="4" t="s">
        <v>32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 x14ac:dyDescent="0.35">
      <c r="A80" s="4" t="s">
        <v>23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 x14ac:dyDescent="0.35">
      <c r="A81" s="4" t="s">
        <v>24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 x14ac:dyDescent="0.35">
      <c r="BD82" s="1"/>
    </row>
    <row r="83" spans="1:56" x14ac:dyDescent="0.35">
      <c r="A83" t="s">
        <v>2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 x14ac:dyDescent="0.35">
      <c r="A86" t="s">
        <v>143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2</v>
      </c>
    </row>
    <row r="88" spans="1:56" x14ac:dyDescent="0.35">
      <c r="A88" t="s">
        <v>145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 x14ac:dyDescent="0.35">
      <c r="A89" t="s">
        <v>144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 x14ac:dyDescent="0.35">
      <c r="A90" s="4" t="s">
        <v>25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 x14ac:dyDescent="0.35">
      <c r="A91" s="4" t="s">
        <v>13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 x14ac:dyDescent="0.35">
      <c r="A92" s="4" t="s">
        <v>26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 x14ac:dyDescent="0.35">
      <c r="A93" s="4" t="s">
        <v>27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 x14ac:dyDescent="0.35">
      <c r="A94" s="4" t="s">
        <v>14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 x14ac:dyDescent="0.35">
      <c r="A95" s="4" t="s">
        <v>28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 x14ac:dyDescent="0.35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 x14ac:dyDescent="0.35">
      <c r="A97" s="4" t="s">
        <v>29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 x14ac:dyDescent="0.35">
      <c r="A98" s="4" t="s">
        <v>16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 x14ac:dyDescent="0.35">
      <c r="A99" s="4" t="s">
        <v>17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 x14ac:dyDescent="0.35">
      <c r="A100" s="4" t="s">
        <v>18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 x14ac:dyDescent="0.35">
      <c r="A101" s="4" t="s">
        <v>19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 x14ac:dyDescent="0.35">
      <c r="A102" s="4" t="s">
        <v>30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 x14ac:dyDescent="0.35">
      <c r="A103" s="4" t="s">
        <v>31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 x14ac:dyDescent="0.35">
      <c r="A104" s="4" t="s">
        <v>20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 x14ac:dyDescent="0.35">
      <c r="A105" s="4" t="s">
        <v>21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 x14ac:dyDescent="0.35">
      <c r="A106" s="4" t="s">
        <v>22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 x14ac:dyDescent="0.35">
      <c r="A107" s="4" t="s">
        <v>32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 x14ac:dyDescent="0.35">
      <c r="A108" s="4" t="s">
        <v>23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 x14ac:dyDescent="0.35">
      <c r="A109" s="4" t="s">
        <v>24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35">
      <c r="A111" t="s">
        <v>2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 x14ac:dyDescent="0.35">
      <c r="A114" t="s">
        <v>146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2</v>
      </c>
    </row>
    <row r="116" spans="1:56" x14ac:dyDescent="0.35">
      <c r="A116" t="s">
        <v>145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 x14ac:dyDescent="0.35">
      <c r="A117" t="s">
        <v>144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 x14ac:dyDescent="0.35">
      <c r="A118" s="4" t="s">
        <v>25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 x14ac:dyDescent="0.35">
      <c r="A119" s="4" t="s">
        <v>13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 x14ac:dyDescent="0.35">
      <c r="A120" s="4" t="s">
        <v>26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 x14ac:dyDescent="0.35">
      <c r="A121" s="4" t="s">
        <v>27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 x14ac:dyDescent="0.35">
      <c r="A122" s="4" t="s">
        <v>14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 x14ac:dyDescent="0.35">
      <c r="A123" s="4" t="s">
        <v>28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 x14ac:dyDescent="0.35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 x14ac:dyDescent="0.35">
      <c r="A125" s="4" t="s">
        <v>29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 x14ac:dyDescent="0.35">
      <c r="A126" s="4" t="s">
        <v>16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 x14ac:dyDescent="0.35">
      <c r="A127" s="4" t="s">
        <v>17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 x14ac:dyDescent="0.35">
      <c r="A128" s="4" t="s">
        <v>18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 x14ac:dyDescent="0.35">
      <c r="A129" s="4" t="s">
        <v>19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 x14ac:dyDescent="0.35">
      <c r="A130" s="4" t="s">
        <v>30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 x14ac:dyDescent="0.35">
      <c r="A131" s="4" t="s">
        <v>31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 x14ac:dyDescent="0.35">
      <c r="A132" s="4" t="s">
        <v>20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 x14ac:dyDescent="0.35">
      <c r="A133" s="4" t="s">
        <v>21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 x14ac:dyDescent="0.35">
      <c r="A134" s="4" t="s">
        <v>22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 x14ac:dyDescent="0.35">
      <c r="A135" s="4" t="s">
        <v>32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 x14ac:dyDescent="0.35">
      <c r="A136" s="4" t="s">
        <v>23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 x14ac:dyDescent="0.35">
      <c r="A137" s="4" t="s">
        <v>24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35">
      <c r="A139" t="s">
        <v>2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 x14ac:dyDescent="0.35">
      <c r="A142" t="s">
        <v>147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2</v>
      </c>
    </row>
    <row r="144" spans="1:56" x14ac:dyDescent="0.35">
      <c r="A144" t="s">
        <v>145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 x14ac:dyDescent="0.35">
      <c r="A145" t="s">
        <v>144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 x14ac:dyDescent="0.35">
      <c r="A146" s="4" t="s">
        <v>25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 x14ac:dyDescent="0.35">
      <c r="A147" s="4" t="s">
        <v>13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 x14ac:dyDescent="0.35">
      <c r="A148" s="4" t="s">
        <v>26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 x14ac:dyDescent="0.35">
      <c r="A149" s="4" t="s">
        <v>27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 x14ac:dyDescent="0.35">
      <c r="A150" s="4" t="s">
        <v>14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 x14ac:dyDescent="0.35">
      <c r="A151" s="4" t="s">
        <v>28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 x14ac:dyDescent="0.35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 x14ac:dyDescent="0.35">
      <c r="A153" s="4" t="s">
        <v>29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 x14ac:dyDescent="0.35">
      <c r="A154" s="4" t="s">
        <v>16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 x14ac:dyDescent="0.35">
      <c r="A155" s="4" t="s">
        <v>17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 x14ac:dyDescent="0.35">
      <c r="A156" s="4" t="s">
        <v>18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 x14ac:dyDescent="0.35">
      <c r="A157" s="4" t="s">
        <v>19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 x14ac:dyDescent="0.35">
      <c r="A158" s="4" t="s">
        <v>30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 x14ac:dyDescent="0.35">
      <c r="A159" s="4" t="s">
        <v>31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 x14ac:dyDescent="0.35">
      <c r="A160" s="4" t="s">
        <v>20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 x14ac:dyDescent="0.35">
      <c r="A161" s="4" t="s">
        <v>21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 x14ac:dyDescent="0.35">
      <c r="A162" s="4" t="s">
        <v>22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 x14ac:dyDescent="0.35">
      <c r="A163" s="4" t="s">
        <v>32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 x14ac:dyDescent="0.35">
      <c r="A164" s="4" t="s">
        <v>23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 x14ac:dyDescent="0.35">
      <c r="A165" s="4" t="s">
        <v>24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35">
      <c r="A167" t="s">
        <v>2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mom</vt:lpstr>
      <vt:lpstr>mom2</vt:lpstr>
      <vt:lpstr>pupil_teacher</vt:lpstr>
      <vt:lpstr>teachers</vt:lpstr>
      <vt:lpstr>mom_ab</vt:lpstr>
      <vt:lpstr>mom_ab_occ</vt:lpstr>
      <vt:lpstr>corr_ab_occ</vt:lpstr>
      <vt:lpstr>condit_on education</vt:lpstr>
      <vt:lpstr>CPS_cond_on_educ</vt:lpstr>
      <vt:lpstr>wage dispersion</vt:lpstr>
      <vt:lpstr>wage dispersion2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2022-08-17T14:49:11Z</dcterms:modified>
</cp:coreProperties>
</file>