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053C5E7E-5187-47A1-AA17-A5F37FF3AC5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бщая расшифровка затрат" sheetId="15" r:id="rId1"/>
    <sheet name="Общая смета (2)" sheetId="21" r:id="rId2"/>
    <sheet name="Прил.3,4" sheetId="29" r:id="rId3"/>
    <sheet name="Протокол" sheetId="30" r:id="rId4"/>
  </sheets>
  <definedNames>
    <definedName name="__shared_1_0_0">"NA()"</definedName>
    <definedName name="__shared_1_1_0">"NA()"</definedName>
    <definedName name="__shared_1_2_0">"NA()"</definedName>
    <definedName name="__shared_1_3_0">"NA()"</definedName>
    <definedName name="_xlnm.Print_Area" localSheetId="0">'Общая расшифровка затрат'!$A$1:$E$35</definedName>
    <definedName name="_xlnm.Print_Area" localSheetId="2">'Прил.3,4'!$A$1:$F$161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2" i="29" l="1"/>
  <c r="E142" i="29" s="1"/>
  <c r="E134" i="29"/>
  <c r="D134" i="29"/>
  <c r="E133" i="29"/>
  <c r="D85" i="29"/>
  <c r="E67" i="29"/>
  <c r="F67" i="29" s="1"/>
  <c r="F66" i="29"/>
  <c r="E66" i="29"/>
  <c r="E65" i="29"/>
  <c r="E64" i="29"/>
  <c r="F64" i="29" s="1"/>
  <c r="E61" i="29"/>
  <c r="F61" i="29" s="1"/>
  <c r="E60" i="29"/>
  <c r="E58" i="29"/>
  <c r="E57" i="29"/>
  <c r="F57" i="29" s="1"/>
  <c r="E55" i="29"/>
  <c r="F55" i="29" s="1"/>
  <c r="P35" i="29"/>
  <c r="L6" i="29"/>
  <c r="E121" i="29" s="1"/>
  <c r="E85" i="29" l="1"/>
  <c r="F63" i="29"/>
  <c r="E149" i="29"/>
  <c r="F60" i="29"/>
  <c r="P6" i="29"/>
  <c r="P36" i="29" s="1"/>
  <c r="Q38" i="29" s="1"/>
  <c r="F65" i="29"/>
  <c r="E151" i="29"/>
  <c r="E146" i="29"/>
  <c r="F8" i="29"/>
  <c r="F56" i="29"/>
  <c r="F58" i="29"/>
  <c r="Q37" i="29" l="1"/>
  <c r="Q50" i="29"/>
  <c r="D81" i="29" s="1"/>
  <c r="E81" i="29" s="1"/>
  <c r="Q57" i="29"/>
  <c r="D110" i="29" s="1"/>
  <c r="E110" i="29" s="1"/>
  <c r="Q58" i="29"/>
  <c r="D114" i="29" s="1"/>
  <c r="E114" i="29" s="1"/>
  <c r="Q51" i="29"/>
  <c r="D89" i="29" s="1"/>
  <c r="E89" i="29" s="1"/>
  <c r="Q63" i="29"/>
  <c r="D138" i="29" s="1"/>
  <c r="E138" i="29" s="1"/>
  <c r="Q60" i="29"/>
  <c r="D122" i="29" s="1"/>
  <c r="E122" i="29" s="1"/>
  <c r="Q55" i="29"/>
  <c r="D103" i="29" s="1"/>
  <c r="E103" i="29" s="1"/>
  <c r="Q52" i="29"/>
  <c r="D92" i="29" s="1"/>
  <c r="E92" i="29" s="1"/>
  <c r="Q62" i="29"/>
  <c r="D130" i="29" s="1"/>
  <c r="E130" i="29" s="1"/>
  <c r="Q49" i="29"/>
  <c r="Q53" i="29"/>
  <c r="D96" i="29" s="1"/>
  <c r="E96" i="29" s="1"/>
  <c r="Q61" i="29"/>
  <c r="D126" i="29" s="1"/>
  <c r="E126" i="29" s="1"/>
  <c r="Q59" i="29"/>
  <c r="D118" i="29" s="1"/>
  <c r="E118" i="29" s="1"/>
  <c r="Q54" i="29"/>
  <c r="D100" i="29" s="1"/>
  <c r="E100" i="29" s="1"/>
  <c r="Q56" i="29"/>
  <c r="D106" i="29" s="1"/>
  <c r="E106" i="29" s="1"/>
  <c r="Q41" i="29"/>
  <c r="Q45" i="29"/>
  <c r="E50" i="29" s="1"/>
  <c r="F50" i="29" s="1"/>
  <c r="Q42" i="29"/>
  <c r="E47" i="29" s="1"/>
  <c r="F47" i="29" s="1"/>
  <c r="Q46" i="29"/>
  <c r="E52" i="29" s="1"/>
  <c r="F52" i="29" s="1"/>
  <c r="Q44" i="29"/>
  <c r="E49" i="29" s="1"/>
  <c r="F49" i="29" s="1"/>
  <c r="Q47" i="29"/>
  <c r="E53" i="29" s="1"/>
  <c r="F53" i="29" s="1"/>
  <c r="Q43" i="29"/>
  <c r="E48" i="29" s="1"/>
  <c r="F48" i="29" s="1"/>
  <c r="E27" i="29" l="1"/>
  <c r="Q48" i="29"/>
  <c r="R48" i="29" s="1"/>
  <c r="D76" i="29"/>
  <c r="Q64" i="29"/>
  <c r="R64" i="29" s="1"/>
  <c r="D155" i="29" l="1"/>
  <c r="E76" i="29"/>
  <c r="E155" i="29" s="1"/>
  <c r="E68" i="29"/>
  <c r="P7" i="29" s="1"/>
  <c r="Q7" i="29" s="1"/>
  <c r="F27" i="29"/>
  <c r="F68" i="29" s="1"/>
  <c r="O7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22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33 649,44 руб./57132,20кв.м=
0,589                    33649,44 общая сумма обслуживания расширит.бака за год       57132,20 кв.м- общая площадь обслужив.этим баком домов
</t>
        </r>
      </text>
    </comment>
    <comment ref="D23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595 000 (сумма контракта/4 (кол-во домов)=148 750 руб.</t>
        </r>
      </text>
    </comment>
  </commentList>
</comments>
</file>

<file path=xl/sharedStrings.xml><?xml version="1.0" encoding="utf-8"?>
<sst xmlns="http://schemas.openxmlformats.org/spreadsheetml/2006/main" count="689" uniqueCount="428">
  <si>
    <t>1.</t>
  </si>
  <si>
    <t>2.</t>
  </si>
  <si>
    <t>Итого:</t>
  </si>
  <si>
    <t>Всего:</t>
  </si>
  <si>
    <t>Вид расходов</t>
  </si>
  <si>
    <t>Расчет</t>
  </si>
  <si>
    <t>Примечание</t>
  </si>
  <si>
    <t>Затраты по управлению</t>
  </si>
  <si>
    <t>Собственными силами</t>
  </si>
  <si>
    <t>Расходы на содержание РТР</t>
  </si>
  <si>
    <t>Аварийная служба</t>
  </si>
  <si>
    <t>Специализированные организации</t>
  </si>
  <si>
    <t>№/№</t>
  </si>
  <si>
    <t>Работы выполняемые собственными силами</t>
  </si>
  <si>
    <t>1.1</t>
  </si>
  <si>
    <t>1.2</t>
  </si>
  <si>
    <t>Расходы на санитарное содержание общего имущества МКД</t>
  </si>
  <si>
    <t>1.2.1</t>
  </si>
  <si>
    <t>Расходы на заработную плату</t>
  </si>
  <si>
    <t>1.2.2</t>
  </si>
  <si>
    <t>Начисления на заработную плату</t>
  </si>
  <si>
    <t>1.2.3</t>
  </si>
  <si>
    <t>Затраты на приобретение материалов</t>
  </si>
  <si>
    <t>см.приложение №1</t>
  </si>
  <si>
    <t>1.3</t>
  </si>
  <si>
    <t>1.1.1</t>
  </si>
  <si>
    <t>1.1.2</t>
  </si>
  <si>
    <t>1.4</t>
  </si>
  <si>
    <t>Работы выполняемые специализированными организациями</t>
  </si>
  <si>
    <t>2.1</t>
  </si>
  <si>
    <t>2.2</t>
  </si>
  <si>
    <t>2.3</t>
  </si>
  <si>
    <t>2.4</t>
  </si>
  <si>
    <t>Начальник ПЭО</t>
  </si>
  <si>
    <t xml:space="preserve"> </t>
  </si>
  <si>
    <t>Е.Н.Румянцева</t>
  </si>
  <si>
    <t>Согласно договора с СП "Практика", 
договор № 3741-223 от 29.12.2020г.</t>
  </si>
  <si>
    <t xml:space="preserve">Коммисия банка 1% </t>
  </si>
  <si>
    <t>Согласно договора с АО "Мосэнергосбыт" (договор № 92940968 от 01.07.2010г.) 
Кол-во кВт согласно показаниям приборов учета.</t>
  </si>
  <si>
    <r>
      <rPr>
        <b/>
        <i/>
        <sz val="14"/>
        <color theme="1"/>
        <rFont val="Times New Roman"/>
        <family val="1"/>
        <charset val="204"/>
      </rPr>
      <t>Планируемый доход</t>
    </r>
    <r>
      <rPr>
        <sz val="14"/>
        <color theme="1"/>
        <rFont val="Times New Roman"/>
        <family val="1"/>
        <charset val="204"/>
      </rPr>
      <t xml:space="preserve"> (ПНР) </t>
    </r>
  </si>
  <si>
    <t xml:space="preserve">В рамках проведения эксперимента по обращению с отходами (ТКО и КГо), образующимися в многоквартирных домах согласно постановления Правительства Москвы от 02.10.2013 № 662-ПП и Соглашения об участии в эксперименте затраты указанные в п.20, п.21 оказываются Государственным заказчиком  ООО «МСК-НТ» </t>
  </si>
  <si>
    <r>
      <t xml:space="preserve">Фактический </t>
    </r>
    <r>
      <rPr>
        <b/>
        <i/>
        <u/>
        <sz val="14"/>
        <color rgb="FFFF0000"/>
        <rFont val="Times New Roman"/>
        <family val="1"/>
        <charset val="204"/>
      </rPr>
      <t>доход</t>
    </r>
  </si>
  <si>
    <r>
      <t xml:space="preserve">Фактический </t>
    </r>
    <r>
      <rPr>
        <b/>
        <u/>
        <sz val="14"/>
        <color rgb="FF0000CC"/>
        <rFont val="Times New Roman"/>
        <family val="1"/>
        <charset val="204"/>
      </rPr>
      <t>расход</t>
    </r>
  </si>
  <si>
    <r>
      <t xml:space="preserve">Льготы (ГЦЖС) 
</t>
    </r>
    <r>
      <rPr>
        <sz val="10"/>
        <color theme="1"/>
        <rFont val="Times New Roman"/>
        <family val="1"/>
        <charset val="204"/>
      </rPr>
      <t>(возмещение затрат)</t>
    </r>
  </si>
  <si>
    <t>Лифты</t>
  </si>
  <si>
    <t>Задолженность жителей перед ГБУ на 31.12.2021г.</t>
  </si>
  <si>
    <t>Приказ Департамента экономической политики и развития г.Москвы №312-ТР от 12.12.2021г.</t>
  </si>
  <si>
    <t>Сумма за 12 мес. 2021г.</t>
  </si>
  <si>
    <t>Согласно договора с ООО "КОНТУР ПРОЕКТ" (0671-223/2020 от 14.12.2020г.) 
Оценка соответствия лифта в период назначенного срока службы в форме периодического технического освидетельствования</t>
  </si>
  <si>
    <t>4 лифта * 2 268,56 руб. (цена с учетом аукционного снижения) = 9 074,24 руб.</t>
  </si>
  <si>
    <t>Согласно договора с АО  "НК", Договор № 0313-223/2021г.от 29.12.2020г.</t>
  </si>
  <si>
    <t>Согласно договора с АО "НК" № 0485-223/2020 от 29.12.20г.</t>
  </si>
  <si>
    <t>2.5</t>
  </si>
  <si>
    <t>2.6</t>
  </si>
  <si>
    <t>2.7</t>
  </si>
  <si>
    <t>2.8</t>
  </si>
  <si>
    <t>2.9</t>
  </si>
  <si>
    <t>2.10</t>
  </si>
  <si>
    <t xml:space="preserve">Фактические расходы на санитарное содержание и текущий ремонт общего имущества в МКД по адресу: ул.Новомарьинская д. 32                   за 12 месяцев 2021г. </t>
  </si>
  <si>
    <t>Смета доходов и расходов на санитарное содержание и текущий ремонт общего имущества многоквартирного дома по адресу: ул.Новомарьинская д. 32, находящегося в управлении ГБУ "Жилищник района Марьино" 
за 12 месяцев 2021г.</t>
  </si>
  <si>
    <t>Жители за 2021г.</t>
  </si>
  <si>
    <t>Арендаторы за 2021г.</t>
  </si>
  <si>
    <r>
      <t xml:space="preserve">Оплата жителей
</t>
    </r>
    <r>
      <rPr>
        <i/>
        <sz val="10"/>
        <color theme="1"/>
        <rFont val="Times New Roman"/>
        <family val="1"/>
        <charset val="204"/>
      </rPr>
      <t>(согласно отчетам МФЦ за 12 мес. 2021г.)</t>
    </r>
  </si>
  <si>
    <r>
      <t xml:space="preserve">Оплата жителей, арендаторы
</t>
    </r>
    <r>
      <rPr>
        <i/>
        <sz val="10"/>
        <color theme="1"/>
        <rFont val="Times New Roman"/>
        <family val="1"/>
        <charset val="204"/>
      </rPr>
      <t>(согласно отчетам ЦК за 12 мес. 2021г.)</t>
    </r>
  </si>
  <si>
    <t xml:space="preserve">0,2 чел * 47 286,35 руб.*12мес.=113 487,24 руб. (электромонтер, маляр)                                      </t>
  </si>
  <si>
    <t xml:space="preserve">0,1 чел * 46 234,40 руб.*12мес.=55 481,28 руб. (электрогазосварщик)                                      </t>
  </si>
  <si>
    <t>8863,8 м2 * 1,78 * 12 = 189 330,77 руб.</t>
  </si>
  <si>
    <t xml:space="preserve">70,0 м.п. *152,00 руб. =10 640,00 руб.         </t>
  </si>
  <si>
    <t xml:space="preserve">Согласно договора с АО  "НК" (договор № М48-223/2021г.от 29.04.2021г.)    Работы выполнялись согласно Регламента распоряжения
от 28 июня 2011 г. N 05-14-373/1
</t>
  </si>
  <si>
    <t>8 863,8 кв.м*0,59 руб.=5 220,48 руб.</t>
  </si>
  <si>
    <t>Согласно договора с ООО "Группа Константа", Договор № М59-223/2021г.от 11.06.2021г.</t>
  </si>
  <si>
    <t>1 ед.*148 750 руб.=148 750 руб.</t>
  </si>
  <si>
    <t>35 093 кВт * 4,87 = 170 902,91 руб.(январь-июнь)                                                             37 961 кВт * 5,15 = 195 499,15 руб.(июль-декабрь)</t>
  </si>
  <si>
    <t xml:space="preserve">353,36 куб.м * 73,20 руб. = 25865,98 руб. (январь-июнь)                                                  393,076 куб.м * 75,59 руб. = 29712,62 руб.  (июль-декабрь)                                          </t>
  </si>
  <si>
    <t>4шт.*17,14=68,56 руб.</t>
  </si>
  <si>
    <t>Согласно договора с САО "Ресо-Гарантия",Договор № 0092283-21 от 15.01.21г.</t>
  </si>
  <si>
    <r>
      <t xml:space="preserve">Обязательное страхование гражданской ответственности владельца опасного объекта за причинение вреда в результате аварии на опасном обьекте (лифты)                      </t>
    </r>
    <r>
      <rPr>
        <i/>
        <sz val="11"/>
        <rFont val="Times New Roman"/>
        <family val="1"/>
        <charset val="204"/>
      </rPr>
      <t>(январь 2021г.)</t>
    </r>
  </si>
  <si>
    <r>
      <t xml:space="preserve">Техническое обслуживание и текущий ремонт систем противопожарной защиты в жилых домах повышенной этажности                                </t>
    </r>
    <r>
      <rPr>
        <i/>
        <sz val="11"/>
        <rFont val="Times New Roman"/>
        <family val="1"/>
        <charset val="204"/>
      </rPr>
      <t>(ежемесячно)</t>
    </r>
  </si>
  <si>
    <r>
      <t xml:space="preserve">Эксплуатация лифтов и лифтового хозяйства           </t>
    </r>
    <r>
      <rPr>
        <i/>
        <sz val="11"/>
        <rFont val="Times New Roman"/>
        <family val="1"/>
        <charset val="204"/>
      </rPr>
      <t>(ежемесячно)</t>
    </r>
  </si>
  <si>
    <r>
      <t xml:space="preserve">Дезинфекция мусоропровода                       </t>
    </r>
    <r>
      <rPr>
        <i/>
        <sz val="11"/>
        <rFont val="Times New Roman"/>
        <family val="1"/>
        <charset val="204"/>
      </rPr>
      <t>(октябрь 2021г.)</t>
    </r>
  </si>
  <si>
    <r>
      <t xml:space="preserve">Техническое обслуживание автоматики подпитки расширительных баков зданий                                 </t>
    </r>
    <r>
      <rPr>
        <i/>
        <sz val="11"/>
        <rFont val="Times New Roman"/>
        <family val="1"/>
        <charset val="204"/>
      </rPr>
      <t>(ежемесячно)</t>
    </r>
  </si>
  <si>
    <r>
      <t xml:space="preserve">Работы по промывке систем отопления с применением иновационной физико-химической технологии ионно-протонного обмена - "Мангуст" по адресу: Новомарьинская ул. д.5к.2   </t>
    </r>
    <r>
      <rPr>
        <i/>
        <sz val="11"/>
        <rFont val="Times New Roman"/>
        <family val="1"/>
        <charset val="204"/>
      </rPr>
      <t>(июнь 2021г.)</t>
    </r>
  </si>
  <si>
    <r>
      <t xml:space="preserve">Прочие затраты
</t>
    </r>
    <r>
      <rPr>
        <i/>
        <sz val="11"/>
        <rFont val="Times New Roman"/>
        <family val="1"/>
        <charset val="204"/>
      </rPr>
      <t>(ежемесячно)</t>
    </r>
  </si>
  <si>
    <r>
      <t xml:space="preserve">Вывоз ТКО и КГО
</t>
    </r>
    <r>
      <rPr>
        <i/>
        <sz val="11"/>
        <rFont val="Times New Roman"/>
        <family val="1"/>
        <charset val="204"/>
      </rPr>
      <t>(ежемесячно)</t>
    </r>
  </si>
  <si>
    <t>Комиссия банка (1%)  при платежах  за услугу по содержанию и текущему ремонту , в т.ч.арендаторы</t>
  </si>
  <si>
    <t>Согласно договора с ООО "Контроль безопасности", Догово .№2381-223/2020 от 15.12.2020г.,Договор №0658-223/2021 от 01.02.2021г.,Договор №2377-223/2021 от 18.05.2021г.,Договор№4820-223/2021 от 09.08.21г.</t>
  </si>
  <si>
    <t>18363,79*12 мес.*1,2*0,93 (цена с учетом аукционного снижения)=245 927,88 руб.</t>
  </si>
  <si>
    <t xml:space="preserve">0,4 чел * 41 862,45 руб.*12 мес.=200 939,76 руб.  (слесарь)                                              </t>
  </si>
  <si>
    <t>369 908,28 * 30,2%= 111 712,30</t>
  </si>
  <si>
    <t>231 797,10*30,2%=70 002,72 руб.</t>
  </si>
  <si>
    <r>
      <rPr>
        <i/>
        <sz val="10"/>
        <color theme="1"/>
        <rFont val="Times New Roman"/>
        <family val="1"/>
        <charset val="204"/>
      </rPr>
      <t xml:space="preserve">0,5чел.*38 632,85 руб.*12мес.=231 797,10 </t>
    </r>
    <r>
      <rPr>
        <i/>
        <sz val="11"/>
        <color theme="1"/>
        <rFont val="Times New Roman"/>
        <family val="1"/>
        <charset val="204"/>
      </rPr>
      <t xml:space="preserve">руб. </t>
    </r>
    <r>
      <rPr>
        <i/>
        <sz val="9"/>
        <color theme="1"/>
        <rFont val="Times New Roman"/>
        <family val="1"/>
        <charset val="204"/>
      </rPr>
      <t xml:space="preserve">(уборщики лестничных клеток,уборщики мусорокамер)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</t>
    </r>
  </si>
  <si>
    <t>8863,8 м2 *2,93*12 мес.= 311 651,21 руб.</t>
  </si>
  <si>
    <t>2.11</t>
  </si>
  <si>
    <t>2.12</t>
  </si>
  <si>
    <t xml:space="preserve">4лифта *41 453,35 руб.*10 мес.*1,2=             1 989 760,80  руб.                                           4 лифта *41 453,36 руб.*2 мес.*1,2=397 952,26 руб.                                                       Итого:2 387 713,06 руб.                              (цена с учетом аукционного снижения) </t>
  </si>
  <si>
    <t>424,47 кв.м * 8,58 руб. (цена с учетом аукционного снижения) =3 641,95 руб.</t>
  </si>
  <si>
    <r>
      <t xml:space="preserve">Оказание услуг по оценке соответствия лифтов требованиям безопасности       </t>
    </r>
    <r>
      <rPr>
        <i/>
        <sz val="11"/>
        <rFont val="Times New Roman"/>
        <family val="1"/>
        <charset val="204"/>
      </rPr>
      <t>(ежемесячно)</t>
    </r>
  </si>
  <si>
    <r>
      <t xml:space="preserve">Дезинсекция
(разовая обработка)             </t>
    </r>
    <r>
      <rPr>
        <i/>
        <sz val="11"/>
        <rFont val="Times New Roman"/>
        <family val="1"/>
        <charset val="204"/>
      </rPr>
      <t>(с 01.02.21-28.02.21)</t>
    </r>
  </si>
  <si>
    <r>
      <t xml:space="preserve">Система электроснабжения, освещение мест общего поль зования
(л.кл, входные группы, лифты и др.)                                            </t>
    </r>
    <r>
      <rPr>
        <i/>
        <sz val="11"/>
        <rFont val="Times New Roman"/>
        <family val="1"/>
        <charset val="204"/>
      </rPr>
      <t>(ежемесячно)</t>
    </r>
  </si>
  <si>
    <r>
      <t xml:space="preserve">Расходы на воду, потребленную на общедомовые нужды          </t>
    </r>
    <r>
      <rPr>
        <i/>
        <sz val="11"/>
        <rFont val="Times New Roman"/>
        <family val="1"/>
        <charset val="204"/>
      </rPr>
      <t>(ежемесячно)</t>
    </r>
  </si>
  <si>
    <t>8 408,5 кв.м * 0,43 * 12 мес.= 43 387,86 руб.</t>
  </si>
  <si>
    <t>Приложение №3</t>
  </si>
  <si>
    <t>Перечень</t>
  </si>
  <si>
    <t>ПОСЛЕДНИЙ ВАРИАНТ (25.08.22)</t>
  </si>
  <si>
    <t xml:space="preserve">услуг и работ по содержанию общего имущества в многоквартирном доме </t>
  </si>
  <si>
    <t>по адресу г. Москва, ул.Новомарьинская д.32</t>
  </si>
  <si>
    <t>2022г.</t>
  </si>
  <si>
    <t>№№                 п/п</t>
  </si>
  <si>
    <t>Наименование работ</t>
  </si>
  <si>
    <t>Периодичность</t>
  </si>
  <si>
    <t>Годовая плата (руб.)</t>
  </si>
  <si>
    <t>Стоимость                на 1 м2 общ.площади       (руб. / м2 в месяц)</t>
  </si>
  <si>
    <t>I. Санитарные работы по содержанию помещений общего пользования</t>
  </si>
  <si>
    <t xml:space="preserve">Подметание лестничных площадок и маршей ниже 2-го этажа </t>
  </si>
  <si>
    <t xml:space="preserve">Ежедневно </t>
  </si>
  <si>
    <t>но не реже предусмотренного нормативами * по эксплуатации жилищного фонда:            ЖНМ - 96 - 01/7,                 ЖНМ - 96 -          01 / 8</t>
  </si>
  <si>
    <t>прил.3</t>
  </si>
  <si>
    <t>п.п.1-5</t>
  </si>
  <si>
    <t>Санитарка</t>
  </si>
  <si>
    <t xml:space="preserve">Влажное подметание лестничных площадок и маршей выше 2-го этажа                                                                                                                                         </t>
  </si>
  <si>
    <t xml:space="preserve">1 раз в неделю                                    </t>
  </si>
  <si>
    <t xml:space="preserve">Влажное подметание мест с загрузочными клапанами мусоропровода </t>
  </si>
  <si>
    <t>ежедневно (кроме воскресных и праздничных дней)</t>
  </si>
  <si>
    <t>п.30</t>
  </si>
  <si>
    <t xml:space="preserve">Мытье лестничных площадок и маршей </t>
  </si>
  <si>
    <t>1 раз в месяц</t>
  </si>
  <si>
    <t>п.32</t>
  </si>
  <si>
    <t>ДУ и ППА</t>
  </si>
  <si>
    <t xml:space="preserve">Мытье пола кабин лифта </t>
  </si>
  <si>
    <t>ежедневно
(кроме воскресных и праздничных дней)</t>
  </si>
  <si>
    <t>п.33</t>
  </si>
  <si>
    <t>замеры сопрот.</t>
  </si>
  <si>
    <t xml:space="preserve">Влажная протирка стен, дверей кабина лифта </t>
  </si>
  <si>
    <t>2 раза в месяц</t>
  </si>
  <si>
    <t>Очистка металлической решетки и приямка</t>
  </si>
  <si>
    <t>1 раз в неделю</t>
  </si>
  <si>
    <t>Влажная протирка стен, дверей, плафонов на лестничных клетках , оконных решеток, чердачных лестниц, шкафов для электросчетчиков, слаботочных устройств, почтовых ящиков, , обметание пыли с потолков</t>
  </si>
  <si>
    <t xml:space="preserve"> 1 раз в год (весна)</t>
  </si>
  <si>
    <t>п.34</t>
  </si>
  <si>
    <t>аварийка (аварии)</t>
  </si>
  <si>
    <t xml:space="preserve">Влажная протирка подоконников, отопительных приборов </t>
  </si>
  <si>
    <t>2 раза  в год (весна, осень)</t>
  </si>
  <si>
    <t xml:space="preserve">Удаление мусора из мусороприемных камер </t>
  </si>
  <si>
    <t>ежедневно</t>
  </si>
  <si>
    <t>Уборка мусороприемных камер</t>
  </si>
  <si>
    <t>Мойка загрузочных клапанов мусоропровода</t>
  </si>
  <si>
    <t xml:space="preserve">Устранение засора </t>
  </si>
  <si>
    <t>По мере необходимости</t>
  </si>
  <si>
    <t xml:space="preserve">Очистка и мойка передвижных  контейнеров </t>
  </si>
  <si>
    <t xml:space="preserve">Мытье окон </t>
  </si>
  <si>
    <t>1 раз в год</t>
  </si>
  <si>
    <t>Дезинфекция мусорокамер</t>
  </si>
  <si>
    <t xml:space="preserve">1 раз в месяц                                     </t>
  </si>
  <si>
    <t>Дезинфекция внутренней поверхности ствола мусоропровода</t>
  </si>
  <si>
    <t>Дезинфекция шибера</t>
  </si>
  <si>
    <t>Уборка чердачного и подвального помещения</t>
  </si>
  <si>
    <t>п.35</t>
  </si>
  <si>
    <t>аварийка (заявки)</t>
  </si>
  <si>
    <t>Подготовка зданий к праздникам</t>
  </si>
  <si>
    <t>5  раз в год</t>
  </si>
  <si>
    <t xml:space="preserve"> -----</t>
  </si>
  <si>
    <t>п.37</t>
  </si>
  <si>
    <t>дезинсекция</t>
  </si>
  <si>
    <t>II. Уборка земельного участка,  входящего в состав общего имущества многоквартирного дома</t>
  </si>
  <si>
    <t>п.38</t>
  </si>
  <si>
    <t>стволы</t>
  </si>
  <si>
    <t>Подметание земельного участка  в летний период</t>
  </si>
  <si>
    <t xml:space="preserve">7 раз в неделю </t>
  </si>
  <si>
    <t>-----</t>
  </si>
  <si>
    <t>п.39</t>
  </si>
  <si>
    <t>прочие</t>
  </si>
  <si>
    <t>Полив тротуаров</t>
  </si>
  <si>
    <t>п.40</t>
  </si>
  <si>
    <t>управление</t>
  </si>
  <si>
    <t>Убора мусора с газона, очистка урн</t>
  </si>
  <si>
    <t>3,5  раз в неделю</t>
  </si>
  <si>
    <t>прил.4</t>
  </si>
  <si>
    <t>п.2.2</t>
  </si>
  <si>
    <t>герметизация</t>
  </si>
  <si>
    <t>уборка мусора на контейнерных площадках</t>
  </si>
  <si>
    <t>п.16</t>
  </si>
  <si>
    <t>эл.эн.</t>
  </si>
  <si>
    <t>Полив газонов</t>
  </si>
  <si>
    <t>п.18</t>
  </si>
  <si>
    <t>вентиляция</t>
  </si>
  <si>
    <t>Стрижка газона</t>
  </si>
  <si>
    <t>ИТОГО</t>
  </si>
  <si>
    <t>Подрезка деревьев и кустов</t>
  </si>
  <si>
    <t>тех.обслуживание</t>
  </si>
  <si>
    <t>Очистка и ремонт детских и спортивных площадок, элементов благоустройства</t>
  </si>
  <si>
    <t>По мере перехода к эксплуатации в весенне-летний период.</t>
  </si>
  <si>
    <t>в т.ч.</t>
  </si>
  <si>
    <t>Сдвижка и подметание снега при отсутствии снегопадов.</t>
  </si>
  <si>
    <t xml:space="preserve">По мере необходимости </t>
  </si>
  <si>
    <t>Сдвижка и подметание снега при снегопаде.</t>
  </si>
  <si>
    <t>По мере необходимости. Начало работ не позднее 2-х часов после начала снегопада.</t>
  </si>
  <si>
    <t>Ликвидация скользкости</t>
  </si>
  <si>
    <t>Сбрасывание снега с крыш, сбивание сосулек</t>
  </si>
  <si>
    <t>Прил.3</t>
  </si>
  <si>
    <t>п.6</t>
  </si>
  <si>
    <t>III. Услуги вывоза бытовых отходов и  крупногабаритного мусора</t>
  </si>
  <si>
    <t>п.23</t>
  </si>
  <si>
    <t>Вывоз твердых бытовых отходов</t>
  </si>
  <si>
    <t xml:space="preserve">ежедневно </t>
  </si>
  <si>
    <t>п.24</t>
  </si>
  <si>
    <t>Вывоз крупногабаритного мусора</t>
  </si>
  <si>
    <t>п.25</t>
  </si>
  <si>
    <t>IV. Подготовка многоквартирного дома к сезонной эксплуатации</t>
  </si>
  <si>
    <t>п.26</t>
  </si>
  <si>
    <t>Укрепление водосточных труб, колен и воронок</t>
  </si>
  <si>
    <t xml:space="preserve">1  раз в год </t>
  </si>
  <si>
    <t>п.27</t>
  </si>
  <si>
    <t>Расконсервирование и ремонт поливочной системы, консервация системы центрального отопления, ремонт просевших отмостков</t>
  </si>
  <si>
    <t>По мере перехода к эксплуатации дома в весенне-летний период</t>
  </si>
  <si>
    <t>п.28</t>
  </si>
  <si>
    <t>Замена разбитых стекол окон и дверей в помещениях общего пользования.</t>
  </si>
  <si>
    <r>
      <t>Ремонт, регулировка и испытание систем центрального отопления,</t>
    </r>
    <r>
      <rPr>
        <sz val="10"/>
        <rFont val="Arial"/>
        <family val="2"/>
        <charset val="204"/>
      </rPr>
      <t xml:space="preserve"> </t>
    </r>
    <r>
      <rPr>
        <sz val="10"/>
        <rFont val="Times New Roman"/>
        <family val="1"/>
        <charset val="204"/>
      </rPr>
      <t>утепление бойлеров, утепление и прочистка дымовентиляционных каналов, консервация поливочных систем, проверка состояния и ремонт продухов в цоколях зданий, ремонт и утепление наружных водоразборных кранов и колонок, ремонт и укрепление входных дверей</t>
    </r>
  </si>
  <si>
    <t>По мере перехода к эксплуатации дома в осенне-зимний период</t>
  </si>
  <si>
    <t>п.1</t>
  </si>
  <si>
    <t>Промывка и опрессовка систем центрального отопления</t>
  </si>
  <si>
    <t>п.2.1</t>
  </si>
  <si>
    <t>V. Проведение технических осмотров и мелкий ремонт</t>
  </si>
  <si>
    <t>п.2.3</t>
  </si>
  <si>
    <t>Проведение технических осмотров и устранение незначительных неисправностей в системах водопровода и канализации, теплоснабжения электротехнических устройств (ЖНМ-96-01/1)</t>
  </si>
  <si>
    <t xml:space="preserve">Прочистка канализационного лежака 5  случаев в год. Проверка исправности канализационных вытяжек 2-х проверок в год. Проверка наличия тяги в дымовентиляционных каналах – 2-х проверок в год. Проверка заземления оболочки электрокабеля, замеры сопротивления изоляции проводов - 1 раз в год. </t>
  </si>
  <si>
    <t>п.3</t>
  </si>
  <si>
    <t>Регулировка и наладка систем отопления</t>
  </si>
  <si>
    <t>По мере надобности</t>
  </si>
  <si>
    <t>п.4</t>
  </si>
  <si>
    <r>
      <t xml:space="preserve">Обслуживание электроплит </t>
    </r>
    <r>
      <rPr>
        <b/>
        <i/>
        <sz val="10"/>
        <color indexed="8"/>
        <rFont val="Times New Roman"/>
        <family val="1"/>
        <charset val="204"/>
      </rPr>
      <t>(контрольная функция)</t>
    </r>
  </si>
  <si>
    <t>Количество и тип приборов</t>
  </si>
  <si>
    <t>п.5</t>
  </si>
  <si>
    <t>Эксплуатация лифтов и лифтового хозяйства</t>
  </si>
  <si>
    <t>Ежедневно круглосуточно</t>
  </si>
  <si>
    <t>Обслуживание ламп-сигналов</t>
  </si>
  <si>
    <t>п.7</t>
  </si>
  <si>
    <t>Обслуживание систем дымоудаления и противопожарной безопасности</t>
  </si>
  <si>
    <t>Ежемесячно</t>
  </si>
  <si>
    <t>п.8</t>
  </si>
  <si>
    <t>Проведение электротехнических замеров  - сопротивления; - изоляции; - фазы-нуль</t>
  </si>
  <si>
    <t>Согласно требованиям технических регламентов</t>
  </si>
  <si>
    <t>п.9</t>
  </si>
  <si>
    <t>VI. Устранение аварии и выполнение заявок населения</t>
  </si>
  <si>
    <t>п.10</t>
  </si>
  <si>
    <t xml:space="preserve">Устранение аварии (ЖНМ-96-01/3, ЖНМ-96-01/2) </t>
  </si>
  <si>
    <t>На системах водоснабжения, теплоснабжения, газоснобжения в течение ____ мин.; на системах канализации в течение ___ мин.; на системах энергоснабжения в течение ____ мин. после получения заявки диспетчером.</t>
  </si>
  <si>
    <t>п.12</t>
  </si>
  <si>
    <t>Выполнение заявок населения (ЖНМ-96-01/5)</t>
  </si>
  <si>
    <t>Протечка кровли – 1 сутки, нарушение водоотвода – 1 сутки, замена разбитого стекла -1  сутки, неисправность освещения мест общего пользования – 1  суток, неисправность электрической проводки оборудования – 2-х часов, неисправность лифта – 2-х часов с момента получения заявки.</t>
  </si>
  <si>
    <t>п.13</t>
  </si>
  <si>
    <t>VII. Прочие услуги</t>
  </si>
  <si>
    <t>п.14</t>
  </si>
  <si>
    <t>Дератизация</t>
  </si>
  <si>
    <t xml:space="preserve">12 раза в год </t>
  </si>
  <si>
    <t>п.17</t>
  </si>
  <si>
    <t>Дезинсекция</t>
  </si>
  <si>
    <t xml:space="preserve">По мере поступления заявок </t>
  </si>
  <si>
    <t>Дезинфекция мусоропровода</t>
  </si>
  <si>
    <t>Прочие затраты</t>
  </si>
  <si>
    <t>Услуги Банка, пошлина, общед.затраты х/в</t>
  </si>
  <si>
    <t>ИТОГО:</t>
  </si>
  <si>
    <t>Приложение №  4</t>
  </si>
  <si>
    <t xml:space="preserve">работ по текущему ремонту общего имущества в многоквартирном доме </t>
  </si>
  <si>
    <t>№№              п/п</t>
  </si>
  <si>
    <t>Дата                 начала и завершения работ</t>
  </si>
  <si>
    <t>Стоимость работ в год (руб.)</t>
  </si>
  <si>
    <r>
      <t xml:space="preserve">Стоимость             на 1 кв.м. общ.площади </t>
    </r>
    <r>
      <rPr>
        <b/>
        <i/>
        <sz val="10"/>
        <rFont val="Times New Roman"/>
        <family val="1"/>
        <charset val="204"/>
      </rPr>
      <t>(руб. / кв  м.  в месяц)</t>
    </r>
  </si>
  <si>
    <t>Гарантийный срок на выполненные работы (лет)</t>
  </si>
  <si>
    <t>Фундаменты</t>
  </si>
  <si>
    <t>1.1.</t>
  </si>
  <si>
    <t>Проведение осмотров</t>
  </si>
  <si>
    <t>III, IX</t>
  </si>
  <si>
    <t>6 мес.</t>
  </si>
  <si>
    <t>1.2.</t>
  </si>
  <si>
    <t>Ремонт фундамента</t>
  </si>
  <si>
    <t>По графику</t>
  </si>
  <si>
    <t>1 год</t>
  </si>
  <si>
    <t>1.3.</t>
  </si>
  <si>
    <t>Заделка трещин</t>
  </si>
  <si>
    <t>Стены и перегородки</t>
  </si>
  <si>
    <t>2.1.</t>
  </si>
  <si>
    <t>В подвалах, технических этажах, чердаках</t>
  </si>
  <si>
    <t>2.1.1.</t>
  </si>
  <si>
    <t xml:space="preserve">III, IX </t>
  </si>
  <si>
    <t>2.1.2.</t>
  </si>
  <si>
    <t>Ремонт штукатурки</t>
  </si>
  <si>
    <t>2.1.3.</t>
  </si>
  <si>
    <t>Малярные работы</t>
  </si>
  <si>
    <t>2.2.</t>
  </si>
  <si>
    <t>Внешние части многоквартирного дом, включая межпанельные швы</t>
  </si>
  <si>
    <t>2.2.1.</t>
  </si>
  <si>
    <t>2.2.2.</t>
  </si>
  <si>
    <t>Ремонт цоколя</t>
  </si>
  <si>
    <t>2.231.</t>
  </si>
  <si>
    <t>Заделка швов</t>
  </si>
  <si>
    <t>2.3.</t>
  </si>
  <si>
    <t>В подъездах и иных помещения общего пользования, мусорные камеры</t>
  </si>
  <si>
    <t>2.3.1.</t>
  </si>
  <si>
    <t>2.3.2.</t>
  </si>
  <si>
    <t>Выведение протечек</t>
  </si>
  <si>
    <t>3.</t>
  </si>
  <si>
    <t xml:space="preserve">Стволы мусоропроводов, закрывающие устройства на мусорных камерах </t>
  </si>
  <si>
    <t>3.1.</t>
  </si>
  <si>
    <t>3.2.</t>
  </si>
  <si>
    <t>Ремонт стволов</t>
  </si>
  <si>
    <t>3.3.</t>
  </si>
  <si>
    <t>Ремонт клапанов</t>
  </si>
  <si>
    <t>4.</t>
  </si>
  <si>
    <t>Балконы, козырьки, лоджии и эркеры</t>
  </si>
  <si>
    <t>4.1.</t>
  </si>
  <si>
    <t>4.2.</t>
  </si>
  <si>
    <t>4.3.</t>
  </si>
  <si>
    <t>Ремонт гидроизоляции</t>
  </si>
  <si>
    <t>5.</t>
  </si>
  <si>
    <t>Перекрытия</t>
  </si>
  <si>
    <t>5.1.</t>
  </si>
  <si>
    <t>5.2.</t>
  </si>
  <si>
    <t>Устранение неисправностей</t>
  </si>
  <si>
    <t>6.</t>
  </si>
  <si>
    <t>Полы в помещениях общего пользования</t>
  </si>
  <si>
    <t>6.1.</t>
  </si>
  <si>
    <t>6.2.</t>
  </si>
  <si>
    <t>Восстановление участков полов</t>
  </si>
  <si>
    <t>7.</t>
  </si>
  <si>
    <t>Крыши</t>
  </si>
  <si>
    <t>7.1.</t>
  </si>
  <si>
    <t>7.2.</t>
  </si>
  <si>
    <t>Очистка кровли</t>
  </si>
  <si>
    <t>7.3.</t>
  </si>
  <si>
    <t>Ремонт отдельных участков</t>
  </si>
  <si>
    <t>8.</t>
  </si>
  <si>
    <t>Водоотводящие устройства</t>
  </si>
  <si>
    <t>8.1.</t>
  </si>
  <si>
    <t>Проведение осмотра</t>
  </si>
  <si>
    <t>8.2.</t>
  </si>
  <si>
    <t>Очистка решеток</t>
  </si>
  <si>
    <t>8.3.</t>
  </si>
  <si>
    <t>Ремонт внешнего водостока</t>
  </si>
  <si>
    <t>9.</t>
  </si>
  <si>
    <t>Окна двери в помещениях общего пользования</t>
  </si>
  <si>
    <t>9.1.</t>
  </si>
  <si>
    <t>9.2.</t>
  </si>
  <si>
    <t>Ремонт окон, дверей</t>
  </si>
  <si>
    <t>9.3.</t>
  </si>
  <si>
    <t>Установка доводчиков</t>
  </si>
  <si>
    <t>10.</t>
  </si>
  <si>
    <t>Лестницы</t>
  </si>
  <si>
    <t>10.1.</t>
  </si>
  <si>
    <t>10.2.</t>
  </si>
  <si>
    <t>Ремонт ограждений</t>
  </si>
  <si>
    <t>11.</t>
  </si>
  <si>
    <t>Печи, котлы</t>
  </si>
  <si>
    <t>12.</t>
  </si>
  <si>
    <t>Системы холодного водоснабжения</t>
  </si>
  <si>
    <t>12.1.</t>
  </si>
  <si>
    <t>ежемесячно</t>
  </si>
  <si>
    <t>12.2.</t>
  </si>
  <si>
    <t>12.3.</t>
  </si>
  <si>
    <t>Наладка, регулирование</t>
  </si>
  <si>
    <t>13.</t>
  </si>
  <si>
    <t>Системы горячего водоснабжения</t>
  </si>
  <si>
    <t>13.1.</t>
  </si>
  <si>
    <t>13.2.</t>
  </si>
  <si>
    <t>13.3.</t>
  </si>
  <si>
    <t>14.</t>
  </si>
  <si>
    <t>Канализация</t>
  </si>
  <si>
    <t>14.1.</t>
  </si>
  <si>
    <t>14.2.</t>
  </si>
  <si>
    <t>Прочистка стояка лежака</t>
  </si>
  <si>
    <t>15.</t>
  </si>
  <si>
    <t>Системы газоснабжения</t>
  </si>
  <si>
    <t>по графику</t>
  </si>
  <si>
    <t>16.</t>
  </si>
  <si>
    <t>Система электроснабжения, освещение помещений общего пользования и земельного участка</t>
  </si>
  <si>
    <t>16.1.</t>
  </si>
  <si>
    <t>16.2.</t>
  </si>
  <si>
    <t>16.3.</t>
  </si>
  <si>
    <t>Ремонтные работы</t>
  </si>
  <si>
    <t>17.</t>
  </si>
  <si>
    <t>Системы теплоснабжения</t>
  </si>
  <si>
    <t>17.1.</t>
  </si>
  <si>
    <t>17.2.</t>
  </si>
  <si>
    <t>17.3.</t>
  </si>
  <si>
    <t>18.</t>
  </si>
  <si>
    <r>
      <t xml:space="preserve">Системы </t>
    </r>
    <r>
      <rPr>
        <b/>
        <u/>
        <sz val="10"/>
        <rFont val="Times New Roman"/>
        <family val="1"/>
        <charset val="204"/>
      </rPr>
      <t>вентиляции</t>
    </r>
    <r>
      <rPr>
        <b/>
        <sz val="10"/>
        <rFont val="Times New Roman"/>
        <family val="1"/>
        <charset val="204"/>
      </rPr>
      <t>, дымоудаления</t>
    </r>
  </si>
  <si>
    <t>18.1.</t>
  </si>
  <si>
    <t>18.2.</t>
  </si>
  <si>
    <t>18.3.</t>
  </si>
  <si>
    <t>19.</t>
  </si>
  <si>
    <t>19.1.</t>
  </si>
  <si>
    <t>19.2.</t>
  </si>
  <si>
    <t>20.</t>
  </si>
  <si>
    <t xml:space="preserve">Антенна, сети радио-, телефонные, иные коммуникационные сети </t>
  </si>
  <si>
    <t>20.1.</t>
  </si>
  <si>
    <t>21.</t>
  </si>
  <si>
    <t>Объекты внешнего благоустройства</t>
  </si>
  <si>
    <t>21.1.</t>
  </si>
  <si>
    <t>21.2.</t>
  </si>
  <si>
    <t>21.3.</t>
  </si>
  <si>
    <t>Управляющая организация</t>
  </si>
  <si>
    <t>Собственник</t>
  </si>
  <si>
    <t>ГБУ "Жилищник района Марьино "</t>
  </si>
  <si>
    <t>______________/ _______________./</t>
  </si>
  <si>
    <t>Протокол разногласий к проекту договора управления многоквартирным домом между ГБУ "Жилищник района Марьино", именуемым в дальнейшем Управляющая компания/УК, и председателем Совета МКД по адресу: г.Москва, ул.Новомарьинская д.32.</t>
  </si>
  <si>
    <t>Редакция от председателя Совета МКД по ул.Новомарьинская д.32.</t>
  </si>
  <si>
    <t>Редакция УК</t>
  </si>
  <si>
    <t>Периодичеость</t>
  </si>
  <si>
    <t xml:space="preserve">Приложение № 3 </t>
  </si>
  <si>
    <t xml:space="preserve">Мытье лестничных площадок и маршей ниже 2-го этажа </t>
  </si>
  <si>
    <t>но не реже предусмотренного нормативами по эксплуатации жилищного фонда: ЖНМ - 96 - 01/7,                 ЖНМ - 96 - 01 / 8</t>
  </si>
  <si>
    <t xml:space="preserve">Влажное подметание лестничных площадок и маршей нижних 2 этажей                                                                                                                                         </t>
  </si>
  <si>
    <t>Согласно регламента работ по содержанию и текущему ремонту общего имущества в МКД (Распоряжение ДЖКХ г.Москвы № 01-01-14-155/21 от 08.07.21г.)</t>
  </si>
  <si>
    <t>Отсутствует</t>
  </si>
  <si>
    <r>
      <t xml:space="preserve">ежедневно
</t>
    </r>
    <r>
      <rPr>
        <sz val="8"/>
        <rFont val="Times New Roman"/>
        <family val="1"/>
        <charset val="204"/>
      </rPr>
      <t>(кроме воскресных и праздничных дней)</t>
    </r>
  </si>
  <si>
    <t xml:space="preserve">Влажная протирка стен, дверей, плафонов и потолков кабин лифта </t>
  </si>
  <si>
    <t>Уборка площадки перед входом в подъезд Очистка металлической решетки и приямка</t>
  </si>
  <si>
    <t>1 раз в неделю : вторник</t>
  </si>
  <si>
    <t xml:space="preserve"> 2 раза  в год (весна, осень)</t>
  </si>
  <si>
    <t>вторник</t>
  </si>
  <si>
    <t>Дезинфекция мусорокамер и ствола мусоропровода; мытье шибера и нижней части ствола</t>
  </si>
  <si>
    <t xml:space="preserve"> 1 раз в месяц</t>
  </si>
  <si>
    <t>По мере необходимости в течении рабочей смены</t>
  </si>
  <si>
    <t xml:space="preserve">Мытье контейнеров под ТБО (летний период) </t>
  </si>
  <si>
    <t>1 раз в 10 дней</t>
  </si>
  <si>
    <t>Мытье контейнеров под ТБО (зимний период)</t>
  </si>
  <si>
    <t>1 раз в месяц 20 числа</t>
  </si>
  <si>
    <t xml:space="preserve"> - - - - - - -  -- </t>
  </si>
  <si>
    <t>2  раза в год (весна, осень)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</si>
</sst>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р_."/>
    <numFmt numFmtId="165" formatCode="#,##0.00&quot;р.&quot;"/>
    <numFmt numFmtId="166" formatCode="#,##0_р_."/>
    <numFmt numFmtId="167" formatCode="0.0%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2"/>
      <color rgb="FF0000CC"/>
      <name val="Times New Roman"/>
      <family val="1"/>
      <charset val="204"/>
    </font>
    <font>
      <b/>
      <sz val="14"/>
      <color rgb="FF0000CC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b/>
      <i/>
      <u/>
      <sz val="14"/>
      <color rgb="FFFF0000"/>
      <name val="Times New Roman"/>
      <family val="1"/>
      <charset val="204"/>
    </font>
    <font>
      <b/>
      <u/>
      <sz val="14"/>
      <color rgb="FF0000CC"/>
      <name val="Times New Roman"/>
      <family val="1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8" fillId="0" borderId="0"/>
    <xf numFmtId="0" fontId="35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0" fillId="0" borderId="0"/>
    <xf numFmtId="0" fontId="42" fillId="0" borderId="0" applyNumberFormat="0" applyFill="0" applyBorder="0" applyAlignment="0" applyProtection="0"/>
  </cellStyleXfs>
  <cellXfs count="242">
    <xf numFmtId="0" fontId="0" fillId="0" borderId="0" xfId="0"/>
    <xf numFmtId="0" fontId="5" fillId="0" borderId="2" xfId="0" applyFont="1" applyBorder="1" applyAlignment="1">
      <alignment horizontal="left" vertical="center"/>
    </xf>
    <xf numFmtId="0" fontId="8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164" fontId="16" fillId="4" borderId="2" xfId="0" applyNumberFormat="1" applyFont="1" applyFill="1" applyBorder="1" applyAlignment="1">
      <alignment horizontal="center" vertical="center" wrapText="1"/>
    </xf>
    <xf numFmtId="165" fontId="16" fillId="4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 wrapText="1"/>
    </xf>
    <xf numFmtId="0" fontId="15" fillId="5" borderId="1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23" fillId="0" borderId="2" xfId="0" applyFont="1" applyBorder="1"/>
    <xf numFmtId="0" fontId="23" fillId="0" borderId="0" xfId="0" applyFont="1"/>
    <xf numFmtId="0" fontId="21" fillId="0" borderId="2" xfId="0" applyFont="1" applyBorder="1"/>
    <xf numFmtId="0" fontId="21" fillId="0" borderId="2" xfId="0" applyFont="1" applyBorder="1" applyAlignment="1">
      <alignment wrapText="1"/>
    </xf>
    <xf numFmtId="0" fontId="23" fillId="6" borderId="2" xfId="0" applyFont="1" applyFill="1" applyBorder="1" applyAlignment="1">
      <alignment wrapText="1"/>
    </xf>
    <xf numFmtId="49" fontId="17" fillId="0" borderId="1" xfId="0" applyNumberFormat="1" applyFont="1" applyBorder="1" applyAlignment="1">
      <alignment horizontal="center" vertical="center" wrapText="1"/>
    </xf>
    <xf numFmtId="4" fontId="23" fillId="0" borderId="0" xfId="0" applyNumberFormat="1" applyFont="1"/>
    <xf numFmtId="0" fontId="14" fillId="0" borderId="2" xfId="0" applyNumberFormat="1" applyFont="1" applyBorder="1" applyAlignment="1">
      <alignment horizontal="center" vertical="center" wrapText="1"/>
    </xf>
    <xf numFmtId="165" fontId="15" fillId="2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4" fontId="21" fillId="0" borderId="0" xfId="0" applyNumberFormat="1" applyFont="1"/>
    <xf numFmtId="0" fontId="21" fillId="0" borderId="0" xfId="0" applyFont="1" applyAlignment="1">
      <alignment horizontal="left" vertical="center"/>
    </xf>
    <xf numFmtId="0" fontId="18" fillId="0" borderId="2" xfId="0" applyNumberFormat="1" applyFont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left" vertical="center" wrapText="1"/>
    </xf>
    <xf numFmtId="0" fontId="14" fillId="5" borderId="2" xfId="0" applyNumberFormat="1" applyFont="1" applyFill="1" applyBorder="1" applyAlignment="1">
      <alignment horizontal="left" vertical="center" wrapText="1"/>
    </xf>
    <xf numFmtId="0" fontId="25" fillId="0" borderId="2" xfId="0" applyNumberFormat="1" applyFont="1" applyBorder="1" applyAlignment="1">
      <alignment horizontal="left" vertical="center" wrapText="1"/>
    </xf>
    <xf numFmtId="49" fontId="14" fillId="5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164" fontId="14" fillId="5" borderId="2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164" fontId="20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6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164" fontId="21" fillId="0" borderId="2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164" fontId="21" fillId="0" borderId="0" xfId="0" applyNumberFormat="1" applyFont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21" fillId="0" borderId="2" xfId="0" applyNumberFormat="1" applyFont="1" applyFill="1" applyBorder="1" applyAlignment="1">
      <alignment vertical="center"/>
    </xf>
    <xf numFmtId="164" fontId="23" fillId="6" borderId="2" xfId="0" applyNumberFormat="1" applyFont="1" applyFill="1" applyBorder="1" applyAlignment="1">
      <alignment vertical="center"/>
    </xf>
    <xf numFmtId="164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center"/>
    </xf>
    <xf numFmtId="4" fontId="0" fillId="0" borderId="0" xfId="0" applyNumberFormat="1"/>
    <xf numFmtId="0" fontId="0" fillId="0" borderId="2" xfId="0" applyBorder="1"/>
    <xf numFmtId="164" fontId="36" fillId="0" borderId="2" xfId="0" applyNumberFormat="1" applyFont="1" applyBorder="1" applyAlignment="1">
      <alignment vertical="center"/>
    </xf>
    <xf numFmtId="165" fontId="15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vertical="center"/>
    </xf>
    <xf numFmtId="164" fontId="36" fillId="0" borderId="0" xfId="0" applyNumberFormat="1" applyFont="1" applyBorder="1" applyAlignment="1">
      <alignment vertical="center"/>
    </xf>
    <xf numFmtId="164" fontId="18" fillId="0" borderId="2" xfId="0" applyNumberFormat="1" applyFont="1" applyBorder="1" applyAlignment="1">
      <alignment horizontal="center" vertical="center" wrapText="1"/>
    </xf>
    <xf numFmtId="0" fontId="18" fillId="2" borderId="2" xfId="0" applyNumberFormat="1" applyFont="1" applyFill="1" applyBorder="1" applyAlignment="1">
      <alignment horizontal="left" vertical="center" wrapText="1"/>
    </xf>
    <xf numFmtId="0" fontId="25" fillId="2" borderId="2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165" fontId="5" fillId="2" borderId="2" xfId="0" applyNumberFormat="1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10" fontId="25" fillId="2" borderId="1" xfId="0" applyNumberFormat="1" applyFont="1" applyFill="1" applyBorder="1" applyAlignment="1">
      <alignment horizontal="left" vertical="center" wrapText="1"/>
    </xf>
    <xf numFmtId="0" fontId="26" fillId="2" borderId="2" xfId="0" applyNumberFormat="1" applyFont="1" applyFill="1" applyBorder="1" applyAlignment="1">
      <alignment horizontal="left" vertical="center" wrapText="1"/>
    </xf>
    <xf numFmtId="164" fontId="10" fillId="5" borderId="2" xfId="0" applyNumberFormat="1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9" fillId="0" borderId="0" xfId="0" applyFont="1" applyAlignment="1">
      <alignment horizontal="right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0" xfId="8"/>
    <xf numFmtId="0" fontId="41" fillId="0" borderId="0" xfId="8" applyFont="1"/>
    <xf numFmtId="4" fontId="40" fillId="0" borderId="0" xfId="8" applyNumberFormat="1"/>
    <xf numFmtId="0" fontId="0" fillId="2" borderId="0" xfId="0" applyFill="1" applyBorder="1"/>
    <xf numFmtId="4" fontId="0" fillId="2" borderId="0" xfId="0" applyNumberFormat="1" applyFill="1" applyBorder="1"/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49" fontId="40" fillId="0" borderId="2" xfId="8" applyNumberFormat="1" applyBorder="1"/>
    <xf numFmtId="0" fontId="40" fillId="0" borderId="2" xfId="8" applyFont="1" applyBorder="1" applyAlignment="1">
      <alignment wrapText="1"/>
    </xf>
    <xf numFmtId="2" fontId="40" fillId="0" borderId="2" xfId="8" applyNumberFormat="1" applyBorder="1"/>
    <xf numFmtId="0" fontId="40" fillId="0" borderId="2" xfId="8" applyBorder="1"/>
    <xf numFmtId="4" fontId="40" fillId="0" borderId="2" xfId="8" applyNumberFormat="1" applyBorder="1"/>
    <xf numFmtId="164" fontId="0" fillId="2" borderId="0" xfId="0" applyNumberForma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6" fontId="0" fillId="2" borderId="2" xfId="0" applyNumberFormat="1" applyFill="1" applyBorder="1" applyAlignment="1">
      <alignment horizontal="left" wrapText="1"/>
    </xf>
    <xf numFmtId="0" fontId="43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12" fillId="0" borderId="2" xfId="0" applyNumberFormat="1" applyFont="1" applyBorder="1" applyAlignment="1">
      <alignment horizontal="center" vertical="center" wrapText="1"/>
    </xf>
    <xf numFmtId="164" fontId="9" fillId="2" borderId="0" xfId="0" applyNumberFormat="1" applyFont="1" applyFill="1" applyBorder="1" applyAlignment="1">
      <alignment horizontal="right" vertical="center" wrapText="1"/>
    </xf>
    <xf numFmtId="0" fontId="0" fillId="7" borderId="0" xfId="0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4" fontId="43" fillId="2" borderId="2" xfId="0" applyNumberFormat="1" applyFont="1" applyFill="1" applyBorder="1" applyAlignment="1">
      <alignment horizontal="left" wrapText="1"/>
    </xf>
    <xf numFmtId="0" fontId="43" fillId="2" borderId="2" xfId="0" applyFont="1" applyFill="1" applyBorder="1" applyAlignment="1">
      <alignment horizontal="left"/>
    </xf>
    <xf numFmtId="164" fontId="0" fillId="2" borderId="0" xfId="0" applyNumberForma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wrapText="1"/>
    </xf>
    <xf numFmtId="164" fontId="0" fillId="2" borderId="2" xfId="0" applyNumberFormat="1" applyFill="1" applyBorder="1" applyAlignment="1">
      <alignment horizontal="right" wrapText="1"/>
    </xf>
    <xf numFmtId="0" fontId="43" fillId="0" borderId="2" xfId="0" applyFont="1" applyBorder="1"/>
    <xf numFmtId="166" fontId="0" fillId="2" borderId="2" xfId="0" applyNumberFormat="1" applyFill="1" applyBorder="1" applyAlignment="1">
      <alignment horizontal="center" vertical="center" wrapText="1"/>
    </xf>
    <xf numFmtId="0" fontId="43" fillId="2" borderId="2" xfId="0" applyFont="1" applyFill="1" applyBorder="1"/>
    <xf numFmtId="2" fontId="0" fillId="2" borderId="2" xfId="0" applyNumberFormat="1" applyFill="1" applyBorder="1"/>
    <xf numFmtId="164" fontId="0" fillId="2" borderId="0" xfId="0" applyNumberFormat="1" applyFont="1" applyFill="1" applyBorder="1" applyAlignment="1">
      <alignment horizontal="right" vertical="center" wrapText="1"/>
    </xf>
    <xf numFmtId="0" fontId="0" fillId="0" borderId="1" xfId="0" applyBorder="1"/>
    <xf numFmtId="2" fontId="0" fillId="0" borderId="1" xfId="0" applyNumberFormat="1" applyBorder="1"/>
    <xf numFmtId="9" fontId="0" fillId="2" borderId="2" xfId="0" applyNumberFormat="1" applyFill="1" applyBorder="1" applyAlignment="1">
      <alignment horizontal="center" vertical="center"/>
    </xf>
    <xf numFmtId="0" fontId="0" fillId="8" borderId="0" xfId="0" applyFont="1" applyFill="1"/>
    <xf numFmtId="166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44" fillId="0" borderId="2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left" vertical="center" wrapText="1"/>
    </xf>
    <xf numFmtId="167" fontId="0" fillId="2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 wrapText="1"/>
    </xf>
    <xf numFmtId="164" fontId="12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4" fontId="39" fillId="9" borderId="2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164" fontId="39" fillId="0" borderId="2" xfId="0" applyNumberFormat="1" applyFont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164" fontId="12" fillId="10" borderId="2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Fill="1" applyBorder="1" applyAlignment="1">
      <alignment horizontal="center" vertical="center" wrapText="1"/>
    </xf>
    <xf numFmtId="164" fontId="39" fillId="9" borderId="2" xfId="0" applyNumberFormat="1" applyFont="1" applyFill="1" applyBorder="1" applyAlignment="1">
      <alignment horizontal="center" vertical="center" wrapText="1"/>
    </xf>
    <xf numFmtId="0" fontId="39" fillId="9" borderId="2" xfId="0" applyFont="1" applyFill="1" applyBorder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164" fontId="11" fillId="0" borderId="0" xfId="0" applyNumberFormat="1" applyFont="1" applyFill="1" applyAlignment="1">
      <alignment horizontal="center" vertical="center" wrapText="1"/>
    </xf>
    <xf numFmtId="0" fontId="17" fillId="0" borderId="0" xfId="0" applyFont="1"/>
    <xf numFmtId="0" fontId="17" fillId="0" borderId="0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50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top" wrapText="1"/>
    </xf>
    <xf numFmtId="0" fontId="53" fillId="0" borderId="0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top" wrapText="1"/>
    </xf>
    <xf numFmtId="0" fontId="53" fillId="2" borderId="0" xfId="0" applyFont="1" applyFill="1" applyBorder="1" applyAlignment="1">
      <alignment vertical="center" wrapText="1"/>
    </xf>
    <xf numFmtId="0" fontId="17" fillId="0" borderId="0" xfId="0" applyFont="1" applyBorder="1"/>
    <xf numFmtId="0" fontId="17" fillId="0" borderId="0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NumberFormat="1" applyFont="1" applyAlignment="1">
      <alignment horizontal="center" vertical="center" wrapText="1"/>
    </xf>
    <xf numFmtId="0" fontId="14" fillId="4" borderId="5" xfId="0" applyNumberFormat="1" applyFont="1" applyFill="1" applyBorder="1" applyAlignment="1">
      <alignment horizontal="center" vertical="center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27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left" vertical="center" wrapText="1"/>
    </xf>
    <xf numFmtId="0" fontId="18" fillId="0" borderId="3" xfId="0" applyNumberFormat="1" applyFont="1" applyBorder="1" applyAlignment="1">
      <alignment horizontal="left" vertical="center" wrapText="1"/>
    </xf>
    <xf numFmtId="0" fontId="18" fillId="0" borderId="4" xfId="0" applyNumberFormat="1" applyFont="1" applyBorder="1" applyAlignment="1">
      <alignment horizontal="left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 wrapText="1"/>
    </xf>
    <xf numFmtId="0" fontId="39" fillId="0" borderId="0" xfId="0" applyFont="1" applyAlignment="1">
      <alignment horizontal="right"/>
    </xf>
    <xf numFmtId="0" fontId="39" fillId="0" borderId="0" xfId="0" applyFont="1" applyAlignment="1">
      <alignment horizontal="center"/>
    </xf>
    <xf numFmtId="49" fontId="39" fillId="0" borderId="0" xfId="0" applyNumberFormat="1" applyFont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8" fillId="0" borderId="1" xfId="9" applyFont="1" applyBorder="1" applyAlignment="1" applyProtection="1">
      <alignment vertical="center" wrapText="1"/>
    </xf>
    <xf numFmtId="0" fontId="8" fillId="0" borderId="3" xfId="9" applyFont="1" applyBorder="1" applyAlignment="1" applyProtection="1">
      <alignment vertical="center" wrapText="1"/>
    </xf>
    <xf numFmtId="0" fontId="8" fillId="0" borderId="4" xfId="9" applyFont="1" applyBorder="1" applyAlignment="1" applyProtection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66" fontId="0" fillId="2" borderId="5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49" fontId="39" fillId="9" borderId="2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top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</cellXfs>
  <cellStyles count="10">
    <cellStyle name="Гиперссылка" xfId="9" builtinId="8"/>
    <cellStyle name="Обычный" xfId="0" builtinId="0"/>
    <cellStyle name="Обычный 2" xfId="1" xr:uid="{00000000-0005-0000-0000-000001000000}"/>
    <cellStyle name="Обычный 2 2" xfId="6" xr:uid="{00000000-0005-0000-0000-000002000000}"/>
    <cellStyle name="Обычный 2 2 2" xfId="8" xr:uid="{08C97B23-24B3-46F7-9391-289E9C3F63C3}"/>
    <cellStyle name="Обычный 2 3" xfId="7" xr:uid="{00000000-0005-0000-0000-000003000000}"/>
    <cellStyle name="Обычный 3" xfId="2" xr:uid="{00000000-0005-0000-0000-000004000000}"/>
    <cellStyle name="Обычный 4" xfId="3" xr:uid="{00000000-0005-0000-0000-000005000000}"/>
    <cellStyle name="Обычный 5" xfId="4" xr:uid="{00000000-0005-0000-0000-000006000000}"/>
    <cellStyle name="Обычный 6" xfId="5" xr:uid="{00000000-0005-0000-0000-000007000000}"/>
  </cellStyles>
  <dxfs count="0"/>
  <tableStyles count="0" defaultTableStyle="TableStyleMedium2" defaultPivotStyle="PivotStyleMedium9"/>
  <colors>
    <mruColors>
      <color rgb="FF0000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CC"/>
  </sheetPr>
  <dimension ref="A2:G35"/>
  <sheetViews>
    <sheetView topLeftCell="A4" zoomScaleNormal="100" zoomScaleSheetLayoutView="85" workbookViewId="0">
      <selection activeCell="D39" sqref="D39"/>
    </sheetView>
  </sheetViews>
  <sheetFormatPr defaultRowHeight="15.75" x14ac:dyDescent="0.25"/>
  <cols>
    <col min="1" max="1" width="10" style="6" customWidth="1"/>
    <col min="2" max="2" width="25.140625" style="5" customWidth="1"/>
    <col min="3" max="3" width="24.28515625" style="7" customWidth="1"/>
    <col min="4" max="4" width="41" style="5" customWidth="1"/>
    <col min="5" max="5" width="41.5703125" style="5" customWidth="1"/>
    <col min="6" max="6" width="10.5703125" style="28" customWidth="1"/>
    <col min="7" max="7" width="14.85546875" style="5" bestFit="1" customWidth="1"/>
    <col min="8" max="241" width="9.140625" style="5"/>
    <col min="242" max="242" width="10" style="5" customWidth="1"/>
    <col min="243" max="243" width="25.140625" style="5" customWidth="1"/>
    <col min="244" max="244" width="19.7109375" style="5" customWidth="1"/>
    <col min="245" max="245" width="29.140625" style="5" customWidth="1"/>
    <col min="246" max="246" width="40.28515625" style="5" customWidth="1"/>
    <col min="247" max="247" width="9.140625" style="5"/>
    <col min="248" max="248" width="10.42578125" style="5" customWidth="1"/>
    <col min="249" max="497" width="9.140625" style="5"/>
    <col min="498" max="498" width="10" style="5" customWidth="1"/>
    <col min="499" max="499" width="25.140625" style="5" customWidth="1"/>
    <col min="500" max="500" width="19.7109375" style="5" customWidth="1"/>
    <col min="501" max="501" width="29.140625" style="5" customWidth="1"/>
    <col min="502" max="502" width="40.28515625" style="5" customWidth="1"/>
    <col min="503" max="503" width="9.140625" style="5"/>
    <col min="504" max="504" width="10.42578125" style="5" customWidth="1"/>
    <col min="505" max="753" width="9.140625" style="5"/>
    <col min="754" max="754" width="10" style="5" customWidth="1"/>
    <col min="755" max="755" width="25.140625" style="5" customWidth="1"/>
    <col min="756" max="756" width="19.7109375" style="5" customWidth="1"/>
    <col min="757" max="757" width="29.140625" style="5" customWidth="1"/>
    <col min="758" max="758" width="40.28515625" style="5" customWidth="1"/>
    <col min="759" max="759" width="9.140625" style="5"/>
    <col min="760" max="760" width="10.42578125" style="5" customWidth="1"/>
    <col min="761" max="1009" width="9.140625" style="5"/>
    <col min="1010" max="1010" width="10" style="5" customWidth="1"/>
    <col min="1011" max="1011" width="25.140625" style="5" customWidth="1"/>
    <col min="1012" max="1012" width="19.7109375" style="5" customWidth="1"/>
    <col min="1013" max="1013" width="29.140625" style="5" customWidth="1"/>
    <col min="1014" max="1014" width="40.28515625" style="5" customWidth="1"/>
    <col min="1015" max="1015" width="9.140625" style="5"/>
    <col min="1016" max="1016" width="10.42578125" style="5" customWidth="1"/>
    <col min="1017" max="1265" width="9.140625" style="5"/>
    <col min="1266" max="1266" width="10" style="5" customWidth="1"/>
    <col min="1267" max="1267" width="25.140625" style="5" customWidth="1"/>
    <col min="1268" max="1268" width="19.7109375" style="5" customWidth="1"/>
    <col min="1269" max="1269" width="29.140625" style="5" customWidth="1"/>
    <col min="1270" max="1270" width="40.28515625" style="5" customWidth="1"/>
    <col min="1271" max="1271" width="9.140625" style="5"/>
    <col min="1272" max="1272" width="10.42578125" style="5" customWidth="1"/>
    <col min="1273" max="1521" width="9.140625" style="5"/>
    <col min="1522" max="1522" width="10" style="5" customWidth="1"/>
    <col min="1523" max="1523" width="25.140625" style="5" customWidth="1"/>
    <col min="1524" max="1524" width="19.7109375" style="5" customWidth="1"/>
    <col min="1525" max="1525" width="29.140625" style="5" customWidth="1"/>
    <col min="1526" max="1526" width="40.28515625" style="5" customWidth="1"/>
    <col min="1527" max="1527" width="9.140625" style="5"/>
    <col min="1528" max="1528" width="10.42578125" style="5" customWidth="1"/>
    <col min="1529" max="1777" width="9.140625" style="5"/>
    <col min="1778" max="1778" width="10" style="5" customWidth="1"/>
    <col min="1779" max="1779" width="25.140625" style="5" customWidth="1"/>
    <col min="1780" max="1780" width="19.7109375" style="5" customWidth="1"/>
    <col min="1781" max="1781" width="29.140625" style="5" customWidth="1"/>
    <col min="1782" max="1782" width="40.28515625" style="5" customWidth="1"/>
    <col min="1783" max="1783" width="9.140625" style="5"/>
    <col min="1784" max="1784" width="10.42578125" style="5" customWidth="1"/>
    <col min="1785" max="2033" width="9.140625" style="5"/>
    <col min="2034" max="2034" width="10" style="5" customWidth="1"/>
    <col min="2035" max="2035" width="25.140625" style="5" customWidth="1"/>
    <col min="2036" max="2036" width="19.7109375" style="5" customWidth="1"/>
    <col min="2037" max="2037" width="29.140625" style="5" customWidth="1"/>
    <col min="2038" max="2038" width="40.28515625" style="5" customWidth="1"/>
    <col min="2039" max="2039" width="9.140625" style="5"/>
    <col min="2040" max="2040" width="10.42578125" style="5" customWidth="1"/>
    <col min="2041" max="2289" width="9.140625" style="5"/>
    <col min="2290" max="2290" width="10" style="5" customWidth="1"/>
    <col min="2291" max="2291" width="25.140625" style="5" customWidth="1"/>
    <col min="2292" max="2292" width="19.7109375" style="5" customWidth="1"/>
    <col min="2293" max="2293" width="29.140625" style="5" customWidth="1"/>
    <col min="2294" max="2294" width="40.28515625" style="5" customWidth="1"/>
    <col min="2295" max="2295" width="9.140625" style="5"/>
    <col min="2296" max="2296" width="10.42578125" style="5" customWidth="1"/>
    <col min="2297" max="2545" width="9.140625" style="5"/>
    <col min="2546" max="2546" width="10" style="5" customWidth="1"/>
    <col min="2547" max="2547" width="25.140625" style="5" customWidth="1"/>
    <col min="2548" max="2548" width="19.7109375" style="5" customWidth="1"/>
    <col min="2549" max="2549" width="29.140625" style="5" customWidth="1"/>
    <col min="2550" max="2550" width="40.28515625" style="5" customWidth="1"/>
    <col min="2551" max="2551" width="9.140625" style="5"/>
    <col min="2552" max="2552" width="10.42578125" style="5" customWidth="1"/>
    <col min="2553" max="2801" width="9.140625" style="5"/>
    <col min="2802" max="2802" width="10" style="5" customWidth="1"/>
    <col min="2803" max="2803" width="25.140625" style="5" customWidth="1"/>
    <col min="2804" max="2804" width="19.7109375" style="5" customWidth="1"/>
    <col min="2805" max="2805" width="29.140625" style="5" customWidth="1"/>
    <col min="2806" max="2806" width="40.28515625" style="5" customWidth="1"/>
    <col min="2807" max="2807" width="9.140625" style="5"/>
    <col min="2808" max="2808" width="10.42578125" style="5" customWidth="1"/>
    <col min="2809" max="3057" width="9.140625" style="5"/>
    <col min="3058" max="3058" width="10" style="5" customWidth="1"/>
    <col min="3059" max="3059" width="25.140625" style="5" customWidth="1"/>
    <col min="3060" max="3060" width="19.7109375" style="5" customWidth="1"/>
    <col min="3061" max="3061" width="29.140625" style="5" customWidth="1"/>
    <col min="3062" max="3062" width="40.28515625" style="5" customWidth="1"/>
    <col min="3063" max="3063" width="9.140625" style="5"/>
    <col min="3064" max="3064" width="10.42578125" style="5" customWidth="1"/>
    <col min="3065" max="3313" width="9.140625" style="5"/>
    <col min="3314" max="3314" width="10" style="5" customWidth="1"/>
    <col min="3315" max="3315" width="25.140625" style="5" customWidth="1"/>
    <col min="3316" max="3316" width="19.7109375" style="5" customWidth="1"/>
    <col min="3317" max="3317" width="29.140625" style="5" customWidth="1"/>
    <col min="3318" max="3318" width="40.28515625" style="5" customWidth="1"/>
    <col min="3319" max="3319" width="9.140625" style="5"/>
    <col min="3320" max="3320" width="10.42578125" style="5" customWidth="1"/>
    <col min="3321" max="3569" width="9.140625" style="5"/>
    <col min="3570" max="3570" width="10" style="5" customWidth="1"/>
    <col min="3571" max="3571" width="25.140625" style="5" customWidth="1"/>
    <col min="3572" max="3572" width="19.7109375" style="5" customWidth="1"/>
    <col min="3573" max="3573" width="29.140625" style="5" customWidth="1"/>
    <col min="3574" max="3574" width="40.28515625" style="5" customWidth="1"/>
    <col min="3575" max="3575" width="9.140625" style="5"/>
    <col min="3576" max="3576" width="10.42578125" style="5" customWidth="1"/>
    <col min="3577" max="3825" width="9.140625" style="5"/>
    <col min="3826" max="3826" width="10" style="5" customWidth="1"/>
    <col min="3827" max="3827" width="25.140625" style="5" customWidth="1"/>
    <col min="3828" max="3828" width="19.7109375" style="5" customWidth="1"/>
    <col min="3829" max="3829" width="29.140625" style="5" customWidth="1"/>
    <col min="3830" max="3830" width="40.28515625" style="5" customWidth="1"/>
    <col min="3831" max="3831" width="9.140625" style="5"/>
    <col min="3832" max="3832" width="10.42578125" style="5" customWidth="1"/>
    <col min="3833" max="4081" width="9.140625" style="5"/>
    <col min="4082" max="4082" width="10" style="5" customWidth="1"/>
    <col min="4083" max="4083" width="25.140625" style="5" customWidth="1"/>
    <col min="4084" max="4084" width="19.7109375" style="5" customWidth="1"/>
    <col min="4085" max="4085" width="29.140625" style="5" customWidth="1"/>
    <col min="4086" max="4086" width="40.28515625" style="5" customWidth="1"/>
    <col min="4087" max="4087" width="9.140625" style="5"/>
    <col min="4088" max="4088" width="10.42578125" style="5" customWidth="1"/>
    <col min="4089" max="4337" width="9.140625" style="5"/>
    <col min="4338" max="4338" width="10" style="5" customWidth="1"/>
    <col min="4339" max="4339" width="25.140625" style="5" customWidth="1"/>
    <col min="4340" max="4340" width="19.7109375" style="5" customWidth="1"/>
    <col min="4341" max="4341" width="29.140625" style="5" customWidth="1"/>
    <col min="4342" max="4342" width="40.28515625" style="5" customWidth="1"/>
    <col min="4343" max="4343" width="9.140625" style="5"/>
    <col min="4344" max="4344" width="10.42578125" style="5" customWidth="1"/>
    <col min="4345" max="4593" width="9.140625" style="5"/>
    <col min="4594" max="4594" width="10" style="5" customWidth="1"/>
    <col min="4595" max="4595" width="25.140625" style="5" customWidth="1"/>
    <col min="4596" max="4596" width="19.7109375" style="5" customWidth="1"/>
    <col min="4597" max="4597" width="29.140625" style="5" customWidth="1"/>
    <col min="4598" max="4598" width="40.28515625" style="5" customWidth="1"/>
    <col min="4599" max="4599" width="9.140625" style="5"/>
    <col min="4600" max="4600" width="10.42578125" style="5" customWidth="1"/>
    <col min="4601" max="4849" width="9.140625" style="5"/>
    <col min="4850" max="4850" width="10" style="5" customWidth="1"/>
    <col min="4851" max="4851" width="25.140625" style="5" customWidth="1"/>
    <col min="4852" max="4852" width="19.7109375" style="5" customWidth="1"/>
    <col min="4853" max="4853" width="29.140625" style="5" customWidth="1"/>
    <col min="4854" max="4854" width="40.28515625" style="5" customWidth="1"/>
    <col min="4855" max="4855" width="9.140625" style="5"/>
    <col min="4856" max="4856" width="10.42578125" style="5" customWidth="1"/>
    <col min="4857" max="5105" width="9.140625" style="5"/>
    <col min="5106" max="5106" width="10" style="5" customWidth="1"/>
    <col min="5107" max="5107" width="25.140625" style="5" customWidth="1"/>
    <col min="5108" max="5108" width="19.7109375" style="5" customWidth="1"/>
    <col min="5109" max="5109" width="29.140625" style="5" customWidth="1"/>
    <col min="5110" max="5110" width="40.28515625" style="5" customWidth="1"/>
    <col min="5111" max="5111" width="9.140625" style="5"/>
    <col min="5112" max="5112" width="10.42578125" style="5" customWidth="1"/>
    <col min="5113" max="5361" width="9.140625" style="5"/>
    <col min="5362" max="5362" width="10" style="5" customWidth="1"/>
    <col min="5363" max="5363" width="25.140625" style="5" customWidth="1"/>
    <col min="5364" max="5364" width="19.7109375" style="5" customWidth="1"/>
    <col min="5365" max="5365" width="29.140625" style="5" customWidth="1"/>
    <col min="5366" max="5366" width="40.28515625" style="5" customWidth="1"/>
    <col min="5367" max="5367" width="9.140625" style="5"/>
    <col min="5368" max="5368" width="10.42578125" style="5" customWidth="1"/>
    <col min="5369" max="5617" width="9.140625" style="5"/>
    <col min="5618" max="5618" width="10" style="5" customWidth="1"/>
    <col min="5619" max="5619" width="25.140625" style="5" customWidth="1"/>
    <col min="5620" max="5620" width="19.7109375" style="5" customWidth="1"/>
    <col min="5621" max="5621" width="29.140625" style="5" customWidth="1"/>
    <col min="5622" max="5622" width="40.28515625" style="5" customWidth="1"/>
    <col min="5623" max="5623" width="9.140625" style="5"/>
    <col min="5624" max="5624" width="10.42578125" style="5" customWidth="1"/>
    <col min="5625" max="5873" width="9.140625" style="5"/>
    <col min="5874" max="5874" width="10" style="5" customWidth="1"/>
    <col min="5875" max="5875" width="25.140625" style="5" customWidth="1"/>
    <col min="5876" max="5876" width="19.7109375" style="5" customWidth="1"/>
    <col min="5877" max="5877" width="29.140625" style="5" customWidth="1"/>
    <col min="5878" max="5878" width="40.28515625" style="5" customWidth="1"/>
    <col min="5879" max="5879" width="9.140625" style="5"/>
    <col min="5880" max="5880" width="10.42578125" style="5" customWidth="1"/>
    <col min="5881" max="6129" width="9.140625" style="5"/>
    <col min="6130" max="6130" width="10" style="5" customWidth="1"/>
    <col min="6131" max="6131" width="25.140625" style="5" customWidth="1"/>
    <col min="6132" max="6132" width="19.7109375" style="5" customWidth="1"/>
    <col min="6133" max="6133" width="29.140625" style="5" customWidth="1"/>
    <col min="6134" max="6134" width="40.28515625" style="5" customWidth="1"/>
    <col min="6135" max="6135" width="9.140625" style="5"/>
    <col min="6136" max="6136" width="10.42578125" style="5" customWidth="1"/>
    <col min="6137" max="6385" width="9.140625" style="5"/>
    <col min="6386" max="6386" width="10" style="5" customWidth="1"/>
    <col min="6387" max="6387" width="25.140625" style="5" customWidth="1"/>
    <col min="6388" max="6388" width="19.7109375" style="5" customWidth="1"/>
    <col min="6389" max="6389" width="29.140625" style="5" customWidth="1"/>
    <col min="6390" max="6390" width="40.28515625" style="5" customWidth="1"/>
    <col min="6391" max="6391" width="9.140625" style="5"/>
    <col min="6392" max="6392" width="10.42578125" style="5" customWidth="1"/>
    <col min="6393" max="6641" width="9.140625" style="5"/>
    <col min="6642" max="6642" width="10" style="5" customWidth="1"/>
    <col min="6643" max="6643" width="25.140625" style="5" customWidth="1"/>
    <col min="6644" max="6644" width="19.7109375" style="5" customWidth="1"/>
    <col min="6645" max="6645" width="29.140625" style="5" customWidth="1"/>
    <col min="6646" max="6646" width="40.28515625" style="5" customWidth="1"/>
    <col min="6647" max="6647" width="9.140625" style="5"/>
    <col min="6648" max="6648" width="10.42578125" style="5" customWidth="1"/>
    <col min="6649" max="6897" width="9.140625" style="5"/>
    <col min="6898" max="6898" width="10" style="5" customWidth="1"/>
    <col min="6899" max="6899" width="25.140625" style="5" customWidth="1"/>
    <col min="6900" max="6900" width="19.7109375" style="5" customWidth="1"/>
    <col min="6901" max="6901" width="29.140625" style="5" customWidth="1"/>
    <col min="6902" max="6902" width="40.28515625" style="5" customWidth="1"/>
    <col min="6903" max="6903" width="9.140625" style="5"/>
    <col min="6904" max="6904" width="10.42578125" style="5" customWidth="1"/>
    <col min="6905" max="7153" width="9.140625" style="5"/>
    <col min="7154" max="7154" width="10" style="5" customWidth="1"/>
    <col min="7155" max="7155" width="25.140625" style="5" customWidth="1"/>
    <col min="7156" max="7156" width="19.7109375" style="5" customWidth="1"/>
    <col min="7157" max="7157" width="29.140625" style="5" customWidth="1"/>
    <col min="7158" max="7158" width="40.28515625" style="5" customWidth="1"/>
    <col min="7159" max="7159" width="9.140625" style="5"/>
    <col min="7160" max="7160" width="10.42578125" style="5" customWidth="1"/>
    <col min="7161" max="7409" width="9.140625" style="5"/>
    <col min="7410" max="7410" width="10" style="5" customWidth="1"/>
    <col min="7411" max="7411" width="25.140625" style="5" customWidth="1"/>
    <col min="7412" max="7412" width="19.7109375" style="5" customWidth="1"/>
    <col min="7413" max="7413" width="29.140625" style="5" customWidth="1"/>
    <col min="7414" max="7414" width="40.28515625" style="5" customWidth="1"/>
    <col min="7415" max="7415" width="9.140625" style="5"/>
    <col min="7416" max="7416" width="10.42578125" style="5" customWidth="1"/>
    <col min="7417" max="7665" width="9.140625" style="5"/>
    <col min="7666" max="7666" width="10" style="5" customWidth="1"/>
    <col min="7667" max="7667" width="25.140625" style="5" customWidth="1"/>
    <col min="7668" max="7668" width="19.7109375" style="5" customWidth="1"/>
    <col min="7669" max="7669" width="29.140625" style="5" customWidth="1"/>
    <col min="7670" max="7670" width="40.28515625" style="5" customWidth="1"/>
    <col min="7671" max="7671" width="9.140625" style="5"/>
    <col min="7672" max="7672" width="10.42578125" style="5" customWidth="1"/>
    <col min="7673" max="7921" width="9.140625" style="5"/>
    <col min="7922" max="7922" width="10" style="5" customWidth="1"/>
    <col min="7923" max="7923" width="25.140625" style="5" customWidth="1"/>
    <col min="7924" max="7924" width="19.7109375" style="5" customWidth="1"/>
    <col min="7925" max="7925" width="29.140625" style="5" customWidth="1"/>
    <col min="7926" max="7926" width="40.28515625" style="5" customWidth="1"/>
    <col min="7927" max="7927" width="9.140625" style="5"/>
    <col min="7928" max="7928" width="10.42578125" style="5" customWidth="1"/>
    <col min="7929" max="8177" width="9.140625" style="5"/>
    <col min="8178" max="8178" width="10" style="5" customWidth="1"/>
    <col min="8179" max="8179" width="25.140625" style="5" customWidth="1"/>
    <col min="8180" max="8180" width="19.7109375" style="5" customWidth="1"/>
    <col min="8181" max="8181" width="29.140625" style="5" customWidth="1"/>
    <col min="8182" max="8182" width="40.28515625" style="5" customWidth="1"/>
    <col min="8183" max="8183" width="9.140625" style="5"/>
    <col min="8184" max="8184" width="10.42578125" style="5" customWidth="1"/>
    <col min="8185" max="8433" width="9.140625" style="5"/>
    <col min="8434" max="8434" width="10" style="5" customWidth="1"/>
    <col min="8435" max="8435" width="25.140625" style="5" customWidth="1"/>
    <col min="8436" max="8436" width="19.7109375" style="5" customWidth="1"/>
    <col min="8437" max="8437" width="29.140625" style="5" customWidth="1"/>
    <col min="8438" max="8438" width="40.28515625" style="5" customWidth="1"/>
    <col min="8439" max="8439" width="9.140625" style="5"/>
    <col min="8440" max="8440" width="10.42578125" style="5" customWidth="1"/>
    <col min="8441" max="8689" width="9.140625" style="5"/>
    <col min="8690" max="8690" width="10" style="5" customWidth="1"/>
    <col min="8691" max="8691" width="25.140625" style="5" customWidth="1"/>
    <col min="8692" max="8692" width="19.7109375" style="5" customWidth="1"/>
    <col min="8693" max="8693" width="29.140625" style="5" customWidth="1"/>
    <col min="8694" max="8694" width="40.28515625" style="5" customWidth="1"/>
    <col min="8695" max="8695" width="9.140625" style="5"/>
    <col min="8696" max="8696" width="10.42578125" style="5" customWidth="1"/>
    <col min="8697" max="8945" width="9.140625" style="5"/>
    <col min="8946" max="8946" width="10" style="5" customWidth="1"/>
    <col min="8947" max="8947" width="25.140625" style="5" customWidth="1"/>
    <col min="8948" max="8948" width="19.7109375" style="5" customWidth="1"/>
    <col min="8949" max="8949" width="29.140625" style="5" customWidth="1"/>
    <col min="8950" max="8950" width="40.28515625" style="5" customWidth="1"/>
    <col min="8951" max="8951" width="9.140625" style="5"/>
    <col min="8952" max="8952" width="10.42578125" style="5" customWidth="1"/>
    <col min="8953" max="9201" width="9.140625" style="5"/>
    <col min="9202" max="9202" width="10" style="5" customWidth="1"/>
    <col min="9203" max="9203" width="25.140625" style="5" customWidth="1"/>
    <col min="9204" max="9204" width="19.7109375" style="5" customWidth="1"/>
    <col min="9205" max="9205" width="29.140625" style="5" customWidth="1"/>
    <col min="9206" max="9206" width="40.28515625" style="5" customWidth="1"/>
    <col min="9207" max="9207" width="9.140625" style="5"/>
    <col min="9208" max="9208" width="10.42578125" style="5" customWidth="1"/>
    <col min="9209" max="9457" width="9.140625" style="5"/>
    <col min="9458" max="9458" width="10" style="5" customWidth="1"/>
    <col min="9459" max="9459" width="25.140625" style="5" customWidth="1"/>
    <col min="9460" max="9460" width="19.7109375" style="5" customWidth="1"/>
    <col min="9461" max="9461" width="29.140625" style="5" customWidth="1"/>
    <col min="9462" max="9462" width="40.28515625" style="5" customWidth="1"/>
    <col min="9463" max="9463" width="9.140625" style="5"/>
    <col min="9464" max="9464" width="10.42578125" style="5" customWidth="1"/>
    <col min="9465" max="9713" width="9.140625" style="5"/>
    <col min="9714" max="9714" width="10" style="5" customWidth="1"/>
    <col min="9715" max="9715" width="25.140625" style="5" customWidth="1"/>
    <col min="9716" max="9716" width="19.7109375" style="5" customWidth="1"/>
    <col min="9717" max="9717" width="29.140625" style="5" customWidth="1"/>
    <col min="9718" max="9718" width="40.28515625" style="5" customWidth="1"/>
    <col min="9719" max="9719" width="9.140625" style="5"/>
    <col min="9720" max="9720" width="10.42578125" style="5" customWidth="1"/>
    <col min="9721" max="9969" width="9.140625" style="5"/>
    <col min="9970" max="9970" width="10" style="5" customWidth="1"/>
    <col min="9971" max="9971" width="25.140625" style="5" customWidth="1"/>
    <col min="9972" max="9972" width="19.7109375" style="5" customWidth="1"/>
    <col min="9973" max="9973" width="29.140625" style="5" customWidth="1"/>
    <col min="9974" max="9974" width="40.28515625" style="5" customWidth="1"/>
    <col min="9975" max="9975" width="9.140625" style="5"/>
    <col min="9976" max="9976" width="10.42578125" style="5" customWidth="1"/>
    <col min="9977" max="10225" width="9.140625" style="5"/>
    <col min="10226" max="10226" width="10" style="5" customWidth="1"/>
    <col min="10227" max="10227" width="25.140625" style="5" customWidth="1"/>
    <col min="10228" max="10228" width="19.7109375" style="5" customWidth="1"/>
    <col min="10229" max="10229" width="29.140625" style="5" customWidth="1"/>
    <col min="10230" max="10230" width="40.28515625" style="5" customWidth="1"/>
    <col min="10231" max="10231" width="9.140625" style="5"/>
    <col min="10232" max="10232" width="10.42578125" style="5" customWidth="1"/>
    <col min="10233" max="10481" width="9.140625" style="5"/>
    <col min="10482" max="10482" width="10" style="5" customWidth="1"/>
    <col min="10483" max="10483" width="25.140625" style="5" customWidth="1"/>
    <col min="10484" max="10484" width="19.7109375" style="5" customWidth="1"/>
    <col min="10485" max="10485" width="29.140625" style="5" customWidth="1"/>
    <col min="10486" max="10486" width="40.28515625" style="5" customWidth="1"/>
    <col min="10487" max="10487" width="9.140625" style="5"/>
    <col min="10488" max="10488" width="10.42578125" style="5" customWidth="1"/>
    <col min="10489" max="10737" width="9.140625" style="5"/>
    <col min="10738" max="10738" width="10" style="5" customWidth="1"/>
    <col min="10739" max="10739" width="25.140625" style="5" customWidth="1"/>
    <col min="10740" max="10740" width="19.7109375" style="5" customWidth="1"/>
    <col min="10741" max="10741" width="29.140625" style="5" customWidth="1"/>
    <col min="10742" max="10742" width="40.28515625" style="5" customWidth="1"/>
    <col min="10743" max="10743" width="9.140625" style="5"/>
    <col min="10744" max="10744" width="10.42578125" style="5" customWidth="1"/>
    <col min="10745" max="10993" width="9.140625" style="5"/>
    <col min="10994" max="10994" width="10" style="5" customWidth="1"/>
    <col min="10995" max="10995" width="25.140625" style="5" customWidth="1"/>
    <col min="10996" max="10996" width="19.7109375" style="5" customWidth="1"/>
    <col min="10997" max="10997" width="29.140625" style="5" customWidth="1"/>
    <col min="10998" max="10998" width="40.28515625" style="5" customWidth="1"/>
    <col min="10999" max="10999" width="9.140625" style="5"/>
    <col min="11000" max="11000" width="10.42578125" style="5" customWidth="1"/>
    <col min="11001" max="11249" width="9.140625" style="5"/>
    <col min="11250" max="11250" width="10" style="5" customWidth="1"/>
    <col min="11251" max="11251" width="25.140625" style="5" customWidth="1"/>
    <col min="11252" max="11252" width="19.7109375" style="5" customWidth="1"/>
    <col min="11253" max="11253" width="29.140625" style="5" customWidth="1"/>
    <col min="11254" max="11254" width="40.28515625" style="5" customWidth="1"/>
    <col min="11255" max="11255" width="9.140625" style="5"/>
    <col min="11256" max="11256" width="10.42578125" style="5" customWidth="1"/>
    <col min="11257" max="11505" width="9.140625" style="5"/>
    <col min="11506" max="11506" width="10" style="5" customWidth="1"/>
    <col min="11507" max="11507" width="25.140625" style="5" customWidth="1"/>
    <col min="11508" max="11508" width="19.7109375" style="5" customWidth="1"/>
    <col min="11509" max="11509" width="29.140625" style="5" customWidth="1"/>
    <col min="11510" max="11510" width="40.28515625" style="5" customWidth="1"/>
    <col min="11511" max="11511" width="9.140625" style="5"/>
    <col min="11512" max="11512" width="10.42578125" style="5" customWidth="1"/>
    <col min="11513" max="11761" width="9.140625" style="5"/>
    <col min="11762" max="11762" width="10" style="5" customWidth="1"/>
    <col min="11763" max="11763" width="25.140625" style="5" customWidth="1"/>
    <col min="11764" max="11764" width="19.7109375" style="5" customWidth="1"/>
    <col min="11765" max="11765" width="29.140625" style="5" customWidth="1"/>
    <col min="11766" max="11766" width="40.28515625" style="5" customWidth="1"/>
    <col min="11767" max="11767" width="9.140625" style="5"/>
    <col min="11768" max="11768" width="10.42578125" style="5" customWidth="1"/>
    <col min="11769" max="12017" width="9.140625" style="5"/>
    <col min="12018" max="12018" width="10" style="5" customWidth="1"/>
    <col min="12019" max="12019" width="25.140625" style="5" customWidth="1"/>
    <col min="12020" max="12020" width="19.7109375" style="5" customWidth="1"/>
    <col min="12021" max="12021" width="29.140625" style="5" customWidth="1"/>
    <col min="12022" max="12022" width="40.28515625" style="5" customWidth="1"/>
    <col min="12023" max="12023" width="9.140625" style="5"/>
    <col min="12024" max="12024" width="10.42578125" style="5" customWidth="1"/>
    <col min="12025" max="12273" width="9.140625" style="5"/>
    <col min="12274" max="12274" width="10" style="5" customWidth="1"/>
    <col min="12275" max="12275" width="25.140625" style="5" customWidth="1"/>
    <col min="12276" max="12276" width="19.7109375" style="5" customWidth="1"/>
    <col min="12277" max="12277" width="29.140625" style="5" customWidth="1"/>
    <col min="12278" max="12278" width="40.28515625" style="5" customWidth="1"/>
    <col min="12279" max="12279" width="9.140625" style="5"/>
    <col min="12280" max="12280" width="10.42578125" style="5" customWidth="1"/>
    <col min="12281" max="12529" width="9.140625" style="5"/>
    <col min="12530" max="12530" width="10" style="5" customWidth="1"/>
    <col min="12531" max="12531" width="25.140625" style="5" customWidth="1"/>
    <col min="12532" max="12532" width="19.7109375" style="5" customWidth="1"/>
    <col min="12533" max="12533" width="29.140625" style="5" customWidth="1"/>
    <col min="12534" max="12534" width="40.28515625" style="5" customWidth="1"/>
    <col min="12535" max="12535" width="9.140625" style="5"/>
    <col min="12536" max="12536" width="10.42578125" style="5" customWidth="1"/>
    <col min="12537" max="12785" width="9.140625" style="5"/>
    <col min="12786" max="12786" width="10" style="5" customWidth="1"/>
    <col min="12787" max="12787" width="25.140625" style="5" customWidth="1"/>
    <col min="12788" max="12788" width="19.7109375" style="5" customWidth="1"/>
    <col min="12789" max="12789" width="29.140625" style="5" customWidth="1"/>
    <col min="12790" max="12790" width="40.28515625" style="5" customWidth="1"/>
    <col min="12791" max="12791" width="9.140625" style="5"/>
    <col min="12792" max="12792" width="10.42578125" style="5" customWidth="1"/>
    <col min="12793" max="13041" width="9.140625" style="5"/>
    <col min="13042" max="13042" width="10" style="5" customWidth="1"/>
    <col min="13043" max="13043" width="25.140625" style="5" customWidth="1"/>
    <col min="13044" max="13044" width="19.7109375" style="5" customWidth="1"/>
    <col min="13045" max="13045" width="29.140625" style="5" customWidth="1"/>
    <col min="13046" max="13046" width="40.28515625" style="5" customWidth="1"/>
    <col min="13047" max="13047" width="9.140625" style="5"/>
    <col min="13048" max="13048" width="10.42578125" style="5" customWidth="1"/>
    <col min="13049" max="13297" width="9.140625" style="5"/>
    <col min="13298" max="13298" width="10" style="5" customWidth="1"/>
    <col min="13299" max="13299" width="25.140625" style="5" customWidth="1"/>
    <col min="13300" max="13300" width="19.7109375" style="5" customWidth="1"/>
    <col min="13301" max="13301" width="29.140625" style="5" customWidth="1"/>
    <col min="13302" max="13302" width="40.28515625" style="5" customWidth="1"/>
    <col min="13303" max="13303" width="9.140625" style="5"/>
    <col min="13304" max="13304" width="10.42578125" style="5" customWidth="1"/>
    <col min="13305" max="13553" width="9.140625" style="5"/>
    <col min="13554" max="13554" width="10" style="5" customWidth="1"/>
    <col min="13555" max="13555" width="25.140625" style="5" customWidth="1"/>
    <col min="13556" max="13556" width="19.7109375" style="5" customWidth="1"/>
    <col min="13557" max="13557" width="29.140625" style="5" customWidth="1"/>
    <col min="13558" max="13558" width="40.28515625" style="5" customWidth="1"/>
    <col min="13559" max="13559" width="9.140625" style="5"/>
    <col min="13560" max="13560" width="10.42578125" style="5" customWidth="1"/>
    <col min="13561" max="13809" width="9.140625" style="5"/>
    <col min="13810" max="13810" width="10" style="5" customWidth="1"/>
    <col min="13811" max="13811" width="25.140625" style="5" customWidth="1"/>
    <col min="13812" max="13812" width="19.7109375" style="5" customWidth="1"/>
    <col min="13813" max="13813" width="29.140625" style="5" customWidth="1"/>
    <col min="13814" max="13814" width="40.28515625" style="5" customWidth="1"/>
    <col min="13815" max="13815" width="9.140625" style="5"/>
    <col min="13816" max="13816" width="10.42578125" style="5" customWidth="1"/>
    <col min="13817" max="14065" width="9.140625" style="5"/>
    <col min="14066" max="14066" width="10" style="5" customWidth="1"/>
    <col min="14067" max="14067" width="25.140625" style="5" customWidth="1"/>
    <col min="14068" max="14068" width="19.7109375" style="5" customWidth="1"/>
    <col min="14069" max="14069" width="29.140625" style="5" customWidth="1"/>
    <col min="14070" max="14070" width="40.28515625" style="5" customWidth="1"/>
    <col min="14071" max="14071" width="9.140625" style="5"/>
    <col min="14072" max="14072" width="10.42578125" style="5" customWidth="1"/>
    <col min="14073" max="14321" width="9.140625" style="5"/>
    <col min="14322" max="14322" width="10" style="5" customWidth="1"/>
    <col min="14323" max="14323" width="25.140625" style="5" customWidth="1"/>
    <col min="14324" max="14324" width="19.7109375" style="5" customWidth="1"/>
    <col min="14325" max="14325" width="29.140625" style="5" customWidth="1"/>
    <col min="14326" max="14326" width="40.28515625" style="5" customWidth="1"/>
    <col min="14327" max="14327" width="9.140625" style="5"/>
    <col min="14328" max="14328" width="10.42578125" style="5" customWidth="1"/>
    <col min="14329" max="14577" width="9.140625" style="5"/>
    <col min="14578" max="14578" width="10" style="5" customWidth="1"/>
    <col min="14579" max="14579" width="25.140625" style="5" customWidth="1"/>
    <col min="14580" max="14580" width="19.7109375" style="5" customWidth="1"/>
    <col min="14581" max="14581" width="29.140625" style="5" customWidth="1"/>
    <col min="14582" max="14582" width="40.28515625" style="5" customWidth="1"/>
    <col min="14583" max="14583" width="9.140625" style="5"/>
    <col min="14584" max="14584" width="10.42578125" style="5" customWidth="1"/>
    <col min="14585" max="14833" width="9.140625" style="5"/>
    <col min="14834" max="14834" width="10" style="5" customWidth="1"/>
    <col min="14835" max="14835" width="25.140625" style="5" customWidth="1"/>
    <col min="14836" max="14836" width="19.7109375" style="5" customWidth="1"/>
    <col min="14837" max="14837" width="29.140625" style="5" customWidth="1"/>
    <col min="14838" max="14838" width="40.28515625" style="5" customWidth="1"/>
    <col min="14839" max="14839" width="9.140625" style="5"/>
    <col min="14840" max="14840" width="10.42578125" style="5" customWidth="1"/>
    <col min="14841" max="15089" width="9.140625" style="5"/>
    <col min="15090" max="15090" width="10" style="5" customWidth="1"/>
    <col min="15091" max="15091" width="25.140625" style="5" customWidth="1"/>
    <col min="15092" max="15092" width="19.7109375" style="5" customWidth="1"/>
    <col min="15093" max="15093" width="29.140625" style="5" customWidth="1"/>
    <col min="15094" max="15094" width="40.28515625" style="5" customWidth="1"/>
    <col min="15095" max="15095" width="9.140625" style="5"/>
    <col min="15096" max="15096" width="10.42578125" style="5" customWidth="1"/>
    <col min="15097" max="15345" width="9.140625" style="5"/>
    <col min="15346" max="15346" width="10" style="5" customWidth="1"/>
    <col min="15347" max="15347" width="25.140625" style="5" customWidth="1"/>
    <col min="15348" max="15348" width="19.7109375" style="5" customWidth="1"/>
    <col min="15349" max="15349" width="29.140625" style="5" customWidth="1"/>
    <col min="15350" max="15350" width="40.28515625" style="5" customWidth="1"/>
    <col min="15351" max="15351" width="9.140625" style="5"/>
    <col min="15352" max="15352" width="10.42578125" style="5" customWidth="1"/>
    <col min="15353" max="15601" width="9.140625" style="5"/>
    <col min="15602" max="15602" width="10" style="5" customWidth="1"/>
    <col min="15603" max="15603" width="25.140625" style="5" customWidth="1"/>
    <col min="15604" max="15604" width="19.7109375" style="5" customWidth="1"/>
    <col min="15605" max="15605" width="29.140625" style="5" customWidth="1"/>
    <col min="15606" max="15606" width="40.28515625" style="5" customWidth="1"/>
    <col min="15607" max="15607" width="9.140625" style="5"/>
    <col min="15608" max="15608" width="10.42578125" style="5" customWidth="1"/>
    <col min="15609" max="15857" width="9.140625" style="5"/>
    <col min="15858" max="15858" width="10" style="5" customWidth="1"/>
    <col min="15859" max="15859" width="25.140625" style="5" customWidth="1"/>
    <col min="15860" max="15860" width="19.7109375" style="5" customWidth="1"/>
    <col min="15861" max="15861" width="29.140625" style="5" customWidth="1"/>
    <col min="15862" max="15862" width="40.28515625" style="5" customWidth="1"/>
    <col min="15863" max="15863" width="9.140625" style="5"/>
    <col min="15864" max="15864" width="10.42578125" style="5" customWidth="1"/>
    <col min="15865" max="16113" width="9.140625" style="5"/>
    <col min="16114" max="16114" width="10" style="5" customWidth="1"/>
    <col min="16115" max="16115" width="25.140625" style="5" customWidth="1"/>
    <col min="16116" max="16116" width="19.7109375" style="5" customWidth="1"/>
    <col min="16117" max="16117" width="29.140625" style="5" customWidth="1"/>
    <col min="16118" max="16118" width="40.28515625" style="5" customWidth="1"/>
    <col min="16119" max="16119" width="9.140625" style="5"/>
    <col min="16120" max="16120" width="10.42578125" style="5" customWidth="1"/>
    <col min="16121" max="16384" width="9.140625" style="5"/>
  </cols>
  <sheetData>
    <row r="2" spans="1:7" ht="40.5" customHeight="1" x14ac:dyDescent="0.25">
      <c r="A2" s="174" t="s">
        <v>58</v>
      </c>
      <c r="B2" s="174"/>
      <c r="C2" s="174"/>
      <c r="D2" s="174"/>
      <c r="E2" s="174"/>
    </row>
    <row r="3" spans="1:7" ht="30.75" customHeight="1" x14ac:dyDescent="0.25">
      <c r="A3" s="27" t="s">
        <v>12</v>
      </c>
      <c r="B3" s="27" t="s">
        <v>4</v>
      </c>
      <c r="C3" s="17" t="s">
        <v>47</v>
      </c>
      <c r="D3" s="27" t="s">
        <v>5</v>
      </c>
      <c r="E3" s="27" t="s">
        <v>6</v>
      </c>
    </row>
    <row r="4" spans="1:7" ht="22.5" customHeight="1" x14ac:dyDescent="0.25">
      <c r="A4" s="27" t="s">
        <v>0</v>
      </c>
      <c r="B4" s="177" t="s">
        <v>13</v>
      </c>
      <c r="C4" s="178"/>
      <c r="D4" s="178"/>
      <c r="E4" s="178"/>
    </row>
    <row r="5" spans="1:7" ht="63" x14ac:dyDescent="0.25">
      <c r="A5" s="37" t="s">
        <v>14</v>
      </c>
      <c r="B5" s="35" t="s">
        <v>16</v>
      </c>
      <c r="C5" s="40">
        <v>301799.82</v>
      </c>
      <c r="D5" s="13"/>
      <c r="E5" s="13"/>
      <c r="F5" s="12"/>
    </row>
    <row r="6" spans="1:7" ht="39.75" x14ac:dyDescent="0.25">
      <c r="A6" s="39" t="s">
        <v>25</v>
      </c>
      <c r="B6" s="32" t="s">
        <v>18</v>
      </c>
      <c r="C6" s="64">
        <v>231797.09999999998</v>
      </c>
      <c r="D6" s="65" t="s">
        <v>90</v>
      </c>
      <c r="E6" s="8"/>
      <c r="F6" s="12"/>
    </row>
    <row r="7" spans="1:7" ht="30" x14ac:dyDescent="0.25">
      <c r="A7" s="39" t="s">
        <v>26</v>
      </c>
      <c r="B7" s="32" t="s">
        <v>20</v>
      </c>
      <c r="C7" s="33">
        <v>70002.720000000001</v>
      </c>
      <c r="D7" s="78" t="s">
        <v>89</v>
      </c>
      <c r="E7" s="8"/>
      <c r="F7" s="12"/>
    </row>
    <row r="8" spans="1:7" ht="38.25" customHeight="1" x14ac:dyDescent="0.25">
      <c r="A8" s="38" t="s">
        <v>15</v>
      </c>
      <c r="B8" s="35" t="s">
        <v>9</v>
      </c>
      <c r="C8" s="40">
        <v>481620.58</v>
      </c>
      <c r="D8" s="14"/>
      <c r="E8" s="13"/>
      <c r="F8" s="12"/>
    </row>
    <row r="9" spans="1:7" ht="27.75" customHeight="1" x14ac:dyDescent="0.25">
      <c r="A9" s="185" t="s">
        <v>17</v>
      </c>
      <c r="B9" s="182" t="s">
        <v>18</v>
      </c>
      <c r="C9" s="179">
        <v>369908.28</v>
      </c>
      <c r="D9" s="36" t="s">
        <v>64</v>
      </c>
      <c r="E9" s="8"/>
      <c r="F9" s="12"/>
    </row>
    <row r="10" spans="1:7" ht="27.75" customHeight="1" x14ac:dyDescent="0.25">
      <c r="A10" s="186"/>
      <c r="B10" s="183"/>
      <c r="C10" s="180"/>
      <c r="D10" s="36" t="s">
        <v>65</v>
      </c>
      <c r="E10" s="8"/>
      <c r="F10" s="61"/>
    </row>
    <row r="11" spans="1:7" ht="30" customHeight="1" x14ac:dyDescent="0.25">
      <c r="A11" s="187"/>
      <c r="B11" s="184"/>
      <c r="C11" s="181"/>
      <c r="D11" s="77" t="s">
        <v>87</v>
      </c>
      <c r="E11" s="8"/>
      <c r="F11" s="12"/>
    </row>
    <row r="12" spans="1:7" ht="30" x14ac:dyDescent="0.25">
      <c r="A12" s="39" t="s">
        <v>19</v>
      </c>
      <c r="B12" s="32" t="s">
        <v>20</v>
      </c>
      <c r="C12" s="33">
        <v>111712.3</v>
      </c>
      <c r="D12" s="66" t="s">
        <v>88</v>
      </c>
      <c r="E12" s="8"/>
      <c r="F12" s="12"/>
    </row>
    <row r="13" spans="1:7" ht="48" hidden="1" customHeight="1" x14ac:dyDescent="0.25">
      <c r="A13" s="39" t="s">
        <v>21</v>
      </c>
      <c r="B13" s="41" t="s">
        <v>22</v>
      </c>
      <c r="C13" s="43">
        <v>0</v>
      </c>
      <c r="D13" s="42"/>
      <c r="E13" s="42" t="s">
        <v>23</v>
      </c>
      <c r="F13" s="12"/>
    </row>
    <row r="14" spans="1:7" ht="35.25" customHeight="1" x14ac:dyDescent="0.25">
      <c r="A14" s="37" t="s">
        <v>24</v>
      </c>
      <c r="B14" s="35" t="s">
        <v>10</v>
      </c>
      <c r="C14" s="79">
        <v>189330.77</v>
      </c>
      <c r="D14" s="34" t="s">
        <v>66</v>
      </c>
      <c r="E14" s="15"/>
      <c r="F14" s="12"/>
    </row>
    <row r="15" spans="1:7" ht="35.25" customHeight="1" x14ac:dyDescent="0.25">
      <c r="A15" s="37" t="s">
        <v>27</v>
      </c>
      <c r="B15" s="35" t="s">
        <v>7</v>
      </c>
      <c r="C15" s="79">
        <v>311651.21000000002</v>
      </c>
      <c r="D15" s="34" t="s">
        <v>91</v>
      </c>
      <c r="E15" s="15"/>
      <c r="F15" s="12"/>
      <c r="G15" s="60"/>
    </row>
    <row r="16" spans="1:7" ht="22.5" customHeight="1" x14ac:dyDescent="0.25">
      <c r="A16" s="27"/>
      <c r="B16" s="27" t="s">
        <v>3</v>
      </c>
      <c r="C16" s="17">
        <v>1284402.3799999999</v>
      </c>
      <c r="D16" s="27"/>
      <c r="E16" s="27"/>
    </row>
    <row r="17" spans="1:7" ht="45" customHeight="1" x14ac:dyDescent="0.25">
      <c r="A17" s="29" t="s">
        <v>1</v>
      </c>
      <c r="B17" s="188" t="s">
        <v>28</v>
      </c>
      <c r="C17" s="189"/>
      <c r="D17" s="189"/>
      <c r="E17" s="189"/>
    </row>
    <row r="18" spans="1:7" ht="90" x14ac:dyDescent="0.25">
      <c r="A18" s="25" t="s">
        <v>29</v>
      </c>
      <c r="B18" s="67" t="s">
        <v>78</v>
      </c>
      <c r="C18" s="68">
        <v>2387713.06</v>
      </c>
      <c r="D18" s="69" t="s">
        <v>94</v>
      </c>
      <c r="E18" s="70" t="s">
        <v>36</v>
      </c>
    </row>
    <row r="19" spans="1:7" ht="90" x14ac:dyDescent="0.25">
      <c r="A19" s="25" t="s">
        <v>30</v>
      </c>
      <c r="B19" s="75" t="s">
        <v>96</v>
      </c>
      <c r="C19" s="73">
        <v>9074.24</v>
      </c>
      <c r="D19" s="74" t="s">
        <v>49</v>
      </c>
      <c r="E19" s="72" t="s">
        <v>48</v>
      </c>
      <c r="F19" s="60"/>
    </row>
    <row r="20" spans="1:7" ht="135" x14ac:dyDescent="0.25">
      <c r="A20" s="25" t="s">
        <v>31</v>
      </c>
      <c r="B20" s="71" t="s">
        <v>76</v>
      </c>
      <c r="C20" s="68">
        <v>68.56</v>
      </c>
      <c r="D20" s="72" t="s">
        <v>74</v>
      </c>
      <c r="E20" s="72" t="s">
        <v>75</v>
      </c>
      <c r="F20" s="60"/>
    </row>
    <row r="21" spans="1:7" ht="90" x14ac:dyDescent="0.25">
      <c r="A21" s="25" t="s">
        <v>32</v>
      </c>
      <c r="B21" s="71" t="s">
        <v>79</v>
      </c>
      <c r="C21" s="68">
        <v>10640</v>
      </c>
      <c r="D21" s="72" t="s">
        <v>67</v>
      </c>
      <c r="E21" s="72" t="s">
        <v>68</v>
      </c>
      <c r="F21" s="60"/>
    </row>
    <row r="22" spans="1:7" ht="75" x14ac:dyDescent="0.25">
      <c r="A22" s="25" t="s">
        <v>52</v>
      </c>
      <c r="B22" s="67" t="s">
        <v>80</v>
      </c>
      <c r="C22" s="68">
        <v>5220.4799999999996</v>
      </c>
      <c r="D22" s="69" t="s">
        <v>69</v>
      </c>
      <c r="E22" s="72" t="s">
        <v>50</v>
      </c>
      <c r="F22" s="60"/>
    </row>
    <row r="23" spans="1:7" ht="134.25" customHeight="1" x14ac:dyDescent="0.25">
      <c r="A23" s="25" t="s">
        <v>53</v>
      </c>
      <c r="B23" s="67" t="s">
        <v>81</v>
      </c>
      <c r="C23" s="68">
        <v>148750</v>
      </c>
      <c r="D23" s="69" t="s">
        <v>71</v>
      </c>
      <c r="E23" s="72" t="s">
        <v>70</v>
      </c>
      <c r="F23" s="60"/>
    </row>
    <row r="24" spans="1:7" ht="45" x14ac:dyDescent="0.25">
      <c r="A24" s="25" t="s">
        <v>54</v>
      </c>
      <c r="B24" s="75" t="s">
        <v>97</v>
      </c>
      <c r="C24" s="73">
        <v>3641.95</v>
      </c>
      <c r="D24" s="72" t="s">
        <v>95</v>
      </c>
      <c r="E24" s="76" t="s">
        <v>51</v>
      </c>
      <c r="F24" s="60"/>
    </row>
    <row r="25" spans="1:7" ht="105" x14ac:dyDescent="0.25">
      <c r="A25" s="25" t="s">
        <v>55</v>
      </c>
      <c r="B25" s="75" t="s">
        <v>77</v>
      </c>
      <c r="C25" s="73">
        <v>245927.88</v>
      </c>
      <c r="D25" s="72" t="s">
        <v>86</v>
      </c>
      <c r="E25" s="76" t="s">
        <v>85</v>
      </c>
      <c r="F25" s="60"/>
    </row>
    <row r="26" spans="1:7" ht="105" x14ac:dyDescent="0.25">
      <c r="A26" s="11" t="s">
        <v>56</v>
      </c>
      <c r="B26" s="75" t="s">
        <v>98</v>
      </c>
      <c r="C26" s="73">
        <v>366402.06</v>
      </c>
      <c r="D26" s="74" t="s">
        <v>72</v>
      </c>
      <c r="E26" s="72" t="s">
        <v>38</v>
      </c>
      <c r="G26" s="61"/>
    </row>
    <row r="27" spans="1:7" ht="81" customHeight="1" x14ac:dyDescent="0.25">
      <c r="A27" s="11" t="s">
        <v>57</v>
      </c>
      <c r="B27" s="75" t="s">
        <v>99</v>
      </c>
      <c r="C27" s="73">
        <v>55578.6</v>
      </c>
      <c r="D27" s="74" t="s">
        <v>73</v>
      </c>
      <c r="E27" s="72" t="s">
        <v>46</v>
      </c>
      <c r="G27" s="12"/>
    </row>
    <row r="28" spans="1:7" ht="57.75" customHeight="1" x14ac:dyDescent="0.25">
      <c r="A28" s="11" t="s">
        <v>92</v>
      </c>
      <c r="B28" s="75" t="s">
        <v>82</v>
      </c>
      <c r="C28" s="73">
        <v>38500.049999999996</v>
      </c>
      <c r="D28" s="72" t="s">
        <v>84</v>
      </c>
      <c r="E28" s="72" t="s">
        <v>37</v>
      </c>
      <c r="F28" s="60"/>
      <c r="G28" s="28"/>
    </row>
    <row r="29" spans="1:7" ht="133.5" customHeight="1" x14ac:dyDescent="0.25">
      <c r="A29" s="16" t="s">
        <v>93</v>
      </c>
      <c r="B29" s="72" t="s">
        <v>83</v>
      </c>
      <c r="C29" s="68">
        <v>43387.86</v>
      </c>
      <c r="D29" s="69" t="s">
        <v>100</v>
      </c>
      <c r="E29" s="70" t="s">
        <v>40</v>
      </c>
      <c r="F29" s="60"/>
    </row>
    <row r="30" spans="1:7" ht="21" customHeight="1" x14ac:dyDescent="0.25">
      <c r="A30" s="175" t="s">
        <v>2</v>
      </c>
      <c r="B30" s="176"/>
      <c r="C30" s="9">
        <v>3314904.74</v>
      </c>
      <c r="D30" s="10"/>
      <c r="E30" s="10"/>
    </row>
    <row r="35" spans="2:5" s="18" customFormat="1" ht="18.75" x14ac:dyDescent="0.3">
      <c r="B35" s="31" t="s">
        <v>33</v>
      </c>
      <c r="E35" s="18" t="s">
        <v>35</v>
      </c>
    </row>
  </sheetData>
  <mergeCells count="7">
    <mergeCell ref="A2:E2"/>
    <mergeCell ref="A30:B30"/>
    <mergeCell ref="B4:E4"/>
    <mergeCell ref="C9:C11"/>
    <mergeCell ref="B9:B11"/>
    <mergeCell ref="A9:A11"/>
    <mergeCell ref="B17:E17"/>
  </mergeCells>
  <pageMargins left="0.7" right="0.7" top="0.75" bottom="0.75" header="0.3" footer="0.3"/>
  <pageSetup paperSize="9" scale="61" orientation="portrait" r:id="rId1"/>
  <rowBreaks count="1" manualBreakCount="1">
    <brk id="17" max="4" man="1"/>
  </rowBreaks>
  <colBreaks count="1" manualBreakCount="1">
    <brk id="5" max="3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CC"/>
  </sheetPr>
  <dimension ref="A2:E26"/>
  <sheetViews>
    <sheetView tabSelected="1" zoomScaleNormal="100" workbookViewId="0">
      <selection activeCell="E18" sqref="E18"/>
    </sheetView>
  </sheetViews>
  <sheetFormatPr defaultRowHeight="18.75" x14ac:dyDescent="0.3"/>
  <cols>
    <col min="1" max="1" width="9.140625" style="56"/>
    <col min="2" max="2" width="39.5703125" style="18" customWidth="1"/>
    <col min="3" max="3" width="39" style="51" customWidth="1"/>
    <col min="4" max="4" width="11.42578125" style="18" bestFit="1" customWidth="1"/>
    <col min="5" max="5" width="18" style="18" bestFit="1" customWidth="1"/>
    <col min="6" max="16384" width="9.140625" style="18"/>
  </cols>
  <sheetData>
    <row r="2" spans="1:5" ht="80.25" customHeight="1" x14ac:dyDescent="0.3">
      <c r="A2" s="190" t="s">
        <v>59</v>
      </c>
      <c r="B2" s="190"/>
      <c r="C2" s="190"/>
    </row>
    <row r="3" spans="1:5" x14ac:dyDescent="0.3">
      <c r="B3" s="19"/>
    </row>
    <row r="4" spans="1:5" x14ac:dyDescent="0.3">
      <c r="B4" s="19"/>
    </row>
    <row r="5" spans="1:5" ht="23.25" customHeight="1" x14ac:dyDescent="0.3">
      <c r="A5" s="191" t="s">
        <v>39</v>
      </c>
      <c r="B5" s="191"/>
      <c r="C5" s="191"/>
    </row>
    <row r="6" spans="1:5" s="50" customFormat="1" ht="25.5" customHeight="1" x14ac:dyDescent="0.25">
      <c r="A6" s="47"/>
      <c r="B6" s="48" t="s">
        <v>60</v>
      </c>
      <c r="C6" s="59">
        <v>3217764.7800000003</v>
      </c>
      <c r="E6" s="63"/>
    </row>
    <row r="7" spans="1:5" s="50" customFormat="1" ht="25.5" customHeight="1" x14ac:dyDescent="0.25">
      <c r="A7" s="47"/>
      <c r="B7" s="48" t="s">
        <v>61</v>
      </c>
      <c r="C7" s="59">
        <v>137484.6</v>
      </c>
      <c r="E7" s="63"/>
    </row>
    <row r="8" spans="1:5" ht="23.25" customHeight="1" x14ac:dyDescent="0.3">
      <c r="A8" s="44"/>
      <c r="B8" s="20" t="s">
        <v>3</v>
      </c>
      <c r="C8" s="52">
        <v>3355249.3800000004</v>
      </c>
    </row>
    <row r="9" spans="1:5" ht="19.5" x14ac:dyDescent="0.3">
      <c r="A9" s="192" t="s">
        <v>41</v>
      </c>
      <c r="B9" s="193"/>
      <c r="C9" s="193"/>
    </row>
    <row r="10" spans="1:5" ht="33" x14ac:dyDescent="0.3">
      <c r="A10" s="44" t="s">
        <v>0</v>
      </c>
      <c r="B10" s="23" t="s">
        <v>62</v>
      </c>
      <c r="C10" s="49">
        <v>3078508.88</v>
      </c>
    </row>
    <row r="11" spans="1:5" ht="33" x14ac:dyDescent="0.3">
      <c r="A11" s="44"/>
      <c r="B11" s="23" t="s">
        <v>63</v>
      </c>
      <c r="C11" s="80">
        <v>120765.72999999998</v>
      </c>
    </row>
    <row r="12" spans="1:5" x14ac:dyDescent="0.3">
      <c r="A12" s="44"/>
      <c r="B12" s="22"/>
      <c r="C12" s="49"/>
      <c r="E12" s="30"/>
    </row>
    <row r="13" spans="1:5" ht="33" x14ac:dyDescent="0.3">
      <c r="A13" s="44" t="s">
        <v>1</v>
      </c>
      <c r="B13" s="23" t="s">
        <v>43</v>
      </c>
      <c r="C13" s="49">
        <v>233704.02</v>
      </c>
    </row>
    <row r="14" spans="1:5" x14ac:dyDescent="0.3">
      <c r="A14" s="44"/>
      <c r="B14" s="22"/>
      <c r="C14" s="49"/>
    </row>
    <row r="15" spans="1:5" s="21" customFormat="1" x14ac:dyDescent="0.3">
      <c r="A15" s="45"/>
      <c r="B15" s="20" t="s">
        <v>3</v>
      </c>
      <c r="C15" s="52">
        <v>3312212.9</v>
      </c>
      <c r="E15" s="26"/>
    </row>
    <row r="16" spans="1:5" x14ac:dyDescent="0.3">
      <c r="A16" s="194" t="s">
        <v>42</v>
      </c>
      <c r="B16" s="194"/>
      <c r="C16" s="194"/>
    </row>
    <row r="17" spans="1:5" ht="23.25" customHeight="1" x14ac:dyDescent="0.3">
      <c r="A17" s="44" t="s">
        <v>0</v>
      </c>
      <c r="B17" s="22" t="s">
        <v>8</v>
      </c>
      <c r="C17" s="53">
        <v>1284402.3799999999</v>
      </c>
      <c r="E17" s="30"/>
    </row>
    <row r="18" spans="1:5" ht="37.5" x14ac:dyDescent="0.3">
      <c r="A18" s="44" t="s">
        <v>1</v>
      </c>
      <c r="B18" s="23" t="s">
        <v>11</v>
      </c>
      <c r="C18" s="49">
        <v>3314904.74</v>
      </c>
    </row>
    <row r="19" spans="1:5" s="21" customFormat="1" x14ac:dyDescent="0.3">
      <c r="A19" s="45"/>
      <c r="B19" s="20" t="s">
        <v>3</v>
      </c>
      <c r="C19" s="52">
        <v>4599307.12</v>
      </c>
      <c r="E19" s="26"/>
    </row>
    <row r="20" spans="1:5" x14ac:dyDescent="0.3">
      <c r="E20" s="30"/>
    </row>
    <row r="21" spans="1:5" ht="37.5" x14ac:dyDescent="0.3">
      <c r="A21" s="46"/>
      <c r="B21" s="24" t="s">
        <v>45</v>
      </c>
      <c r="C21" s="54">
        <v>43036.480000000447</v>
      </c>
      <c r="E21" s="30"/>
    </row>
    <row r="26" spans="1:5" x14ac:dyDescent="0.3">
      <c r="A26" s="195" t="s">
        <v>33</v>
      </c>
      <c r="B26" s="195"/>
      <c r="C26" s="55" t="s">
        <v>35</v>
      </c>
    </row>
  </sheetData>
  <mergeCells count="5">
    <mergeCell ref="A2:C2"/>
    <mergeCell ref="A5:C5"/>
    <mergeCell ref="A9:C9"/>
    <mergeCell ref="A16:C16"/>
    <mergeCell ref="A26:B2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3A60-28F9-4BA1-A5CF-FAF98AE6918C}">
  <sheetPr>
    <tabColor rgb="FF0000CC"/>
  </sheetPr>
  <dimension ref="A1:R161"/>
  <sheetViews>
    <sheetView topLeftCell="A55" zoomScale="75" zoomScaleNormal="75" workbookViewId="0">
      <selection activeCell="U61" sqref="U61"/>
    </sheetView>
  </sheetViews>
  <sheetFormatPr defaultRowHeight="15" outlineLevelCol="2" x14ac:dyDescent="0.25"/>
  <cols>
    <col min="1" max="1" width="4.85546875" style="81" customWidth="1"/>
    <col min="2" max="2" width="34.5703125" style="82" customWidth="1"/>
    <col min="3" max="3" width="21" style="83" customWidth="1"/>
    <col min="4" max="4" width="20.28515625" style="83" customWidth="1"/>
    <col min="5" max="5" width="16.28515625" style="2" customWidth="1"/>
    <col min="6" max="6" width="16.85546875" style="2" customWidth="1"/>
    <col min="7" max="7" width="11.85546875" hidden="1" customWidth="1" outlineLevel="2"/>
    <col min="8" max="9" width="8.85546875" hidden="1" customWidth="1" outlineLevel="2"/>
    <col min="10" max="10" width="9.140625" hidden="1" customWidth="1" outlineLevel="1" collapsed="1"/>
    <col min="11" max="14" width="9.140625" hidden="1" customWidth="1" outlineLevel="1"/>
    <col min="15" max="15" width="13.42578125" hidden="1" customWidth="1" outlineLevel="1"/>
    <col min="16" max="16" width="21" hidden="1" customWidth="1" outlineLevel="1"/>
    <col min="17" max="17" width="13.28515625" hidden="1" customWidth="1" outlineLevel="1"/>
    <col min="18" max="18" width="0.140625" customWidth="1" outlineLevel="1" collapsed="1"/>
    <col min="247" max="247" width="4.85546875" customWidth="1"/>
    <col min="248" max="248" width="33.5703125" customWidth="1"/>
    <col min="249" max="249" width="21" customWidth="1"/>
    <col min="250" max="250" width="17.5703125" customWidth="1"/>
    <col min="251" max="251" width="16.28515625" customWidth="1"/>
    <col min="252" max="252" width="16.85546875" customWidth="1"/>
    <col min="256" max="256" width="11.5703125" customWidth="1"/>
    <col min="258" max="258" width="21.28515625" customWidth="1"/>
    <col min="259" max="259" width="15.7109375" customWidth="1"/>
    <col min="260" max="260" width="15" customWidth="1"/>
    <col min="262" max="262" width="20.85546875" customWidth="1"/>
    <col min="264" max="264" width="12" customWidth="1"/>
    <col min="265" max="265" width="13.28515625" customWidth="1"/>
    <col min="503" max="503" width="4.85546875" customWidth="1"/>
    <col min="504" max="504" width="33.5703125" customWidth="1"/>
    <col min="505" max="505" width="21" customWidth="1"/>
    <col min="506" max="506" width="17.5703125" customWidth="1"/>
    <col min="507" max="507" width="16.28515625" customWidth="1"/>
    <col min="508" max="508" width="16.85546875" customWidth="1"/>
    <col min="512" max="512" width="11.5703125" customWidth="1"/>
    <col min="514" max="514" width="21.28515625" customWidth="1"/>
    <col min="515" max="515" width="15.7109375" customWidth="1"/>
    <col min="516" max="516" width="15" customWidth="1"/>
    <col min="518" max="518" width="20.85546875" customWidth="1"/>
    <col min="520" max="520" width="12" customWidth="1"/>
    <col min="521" max="521" width="13.28515625" customWidth="1"/>
    <col min="759" max="759" width="4.85546875" customWidth="1"/>
    <col min="760" max="760" width="33.5703125" customWidth="1"/>
    <col min="761" max="761" width="21" customWidth="1"/>
    <col min="762" max="762" width="17.5703125" customWidth="1"/>
    <col min="763" max="763" width="16.28515625" customWidth="1"/>
    <col min="764" max="764" width="16.85546875" customWidth="1"/>
    <col min="768" max="768" width="11.5703125" customWidth="1"/>
    <col min="770" max="770" width="21.28515625" customWidth="1"/>
    <col min="771" max="771" width="15.7109375" customWidth="1"/>
    <col min="772" max="772" width="15" customWidth="1"/>
    <col min="774" max="774" width="20.85546875" customWidth="1"/>
    <col min="776" max="776" width="12" customWidth="1"/>
    <col min="777" max="777" width="13.28515625" customWidth="1"/>
    <col min="1015" max="1015" width="4.85546875" customWidth="1"/>
    <col min="1016" max="1016" width="33.5703125" customWidth="1"/>
    <col min="1017" max="1017" width="21" customWidth="1"/>
    <col min="1018" max="1018" width="17.5703125" customWidth="1"/>
    <col min="1019" max="1019" width="16.28515625" customWidth="1"/>
    <col min="1020" max="1020" width="16.85546875" customWidth="1"/>
    <col min="1024" max="1024" width="11.5703125" customWidth="1"/>
    <col min="1026" max="1026" width="21.28515625" customWidth="1"/>
    <col min="1027" max="1027" width="15.7109375" customWidth="1"/>
    <col min="1028" max="1028" width="15" customWidth="1"/>
    <col min="1030" max="1030" width="20.85546875" customWidth="1"/>
    <col min="1032" max="1032" width="12" customWidth="1"/>
    <col min="1033" max="1033" width="13.28515625" customWidth="1"/>
    <col min="1271" max="1271" width="4.85546875" customWidth="1"/>
    <col min="1272" max="1272" width="33.5703125" customWidth="1"/>
    <col min="1273" max="1273" width="21" customWidth="1"/>
    <col min="1274" max="1274" width="17.5703125" customWidth="1"/>
    <col min="1275" max="1275" width="16.28515625" customWidth="1"/>
    <col min="1276" max="1276" width="16.85546875" customWidth="1"/>
    <col min="1280" max="1280" width="11.5703125" customWidth="1"/>
    <col min="1282" max="1282" width="21.28515625" customWidth="1"/>
    <col min="1283" max="1283" width="15.7109375" customWidth="1"/>
    <col min="1284" max="1284" width="15" customWidth="1"/>
    <col min="1286" max="1286" width="20.85546875" customWidth="1"/>
    <col min="1288" max="1288" width="12" customWidth="1"/>
    <col min="1289" max="1289" width="13.28515625" customWidth="1"/>
    <col min="1527" max="1527" width="4.85546875" customWidth="1"/>
    <col min="1528" max="1528" width="33.5703125" customWidth="1"/>
    <col min="1529" max="1529" width="21" customWidth="1"/>
    <col min="1530" max="1530" width="17.5703125" customWidth="1"/>
    <col min="1531" max="1531" width="16.28515625" customWidth="1"/>
    <col min="1532" max="1532" width="16.85546875" customWidth="1"/>
    <col min="1536" max="1536" width="11.5703125" customWidth="1"/>
    <col min="1538" max="1538" width="21.28515625" customWidth="1"/>
    <col min="1539" max="1539" width="15.7109375" customWidth="1"/>
    <col min="1540" max="1540" width="15" customWidth="1"/>
    <col min="1542" max="1542" width="20.85546875" customWidth="1"/>
    <col min="1544" max="1544" width="12" customWidth="1"/>
    <col min="1545" max="1545" width="13.28515625" customWidth="1"/>
    <col min="1783" max="1783" width="4.85546875" customWidth="1"/>
    <col min="1784" max="1784" width="33.5703125" customWidth="1"/>
    <col min="1785" max="1785" width="21" customWidth="1"/>
    <col min="1786" max="1786" width="17.5703125" customWidth="1"/>
    <col min="1787" max="1787" width="16.28515625" customWidth="1"/>
    <col min="1788" max="1788" width="16.85546875" customWidth="1"/>
    <col min="1792" max="1792" width="11.5703125" customWidth="1"/>
    <col min="1794" max="1794" width="21.28515625" customWidth="1"/>
    <col min="1795" max="1795" width="15.7109375" customWidth="1"/>
    <col min="1796" max="1796" width="15" customWidth="1"/>
    <col min="1798" max="1798" width="20.85546875" customWidth="1"/>
    <col min="1800" max="1800" width="12" customWidth="1"/>
    <col min="1801" max="1801" width="13.28515625" customWidth="1"/>
    <col min="2039" max="2039" width="4.85546875" customWidth="1"/>
    <col min="2040" max="2040" width="33.5703125" customWidth="1"/>
    <col min="2041" max="2041" width="21" customWidth="1"/>
    <col min="2042" max="2042" width="17.5703125" customWidth="1"/>
    <col min="2043" max="2043" width="16.28515625" customWidth="1"/>
    <col min="2044" max="2044" width="16.85546875" customWidth="1"/>
    <col min="2048" max="2048" width="11.5703125" customWidth="1"/>
    <col min="2050" max="2050" width="21.28515625" customWidth="1"/>
    <col min="2051" max="2051" width="15.7109375" customWidth="1"/>
    <col min="2052" max="2052" width="15" customWidth="1"/>
    <col min="2054" max="2054" width="20.85546875" customWidth="1"/>
    <col min="2056" max="2056" width="12" customWidth="1"/>
    <col min="2057" max="2057" width="13.28515625" customWidth="1"/>
    <col min="2295" max="2295" width="4.85546875" customWidth="1"/>
    <col min="2296" max="2296" width="33.5703125" customWidth="1"/>
    <col min="2297" max="2297" width="21" customWidth="1"/>
    <col min="2298" max="2298" width="17.5703125" customWidth="1"/>
    <col min="2299" max="2299" width="16.28515625" customWidth="1"/>
    <col min="2300" max="2300" width="16.85546875" customWidth="1"/>
    <col min="2304" max="2304" width="11.5703125" customWidth="1"/>
    <col min="2306" max="2306" width="21.28515625" customWidth="1"/>
    <col min="2307" max="2307" width="15.7109375" customWidth="1"/>
    <col min="2308" max="2308" width="15" customWidth="1"/>
    <col min="2310" max="2310" width="20.85546875" customWidth="1"/>
    <col min="2312" max="2312" width="12" customWidth="1"/>
    <col min="2313" max="2313" width="13.28515625" customWidth="1"/>
    <col min="2551" max="2551" width="4.85546875" customWidth="1"/>
    <col min="2552" max="2552" width="33.5703125" customWidth="1"/>
    <col min="2553" max="2553" width="21" customWidth="1"/>
    <col min="2554" max="2554" width="17.5703125" customWidth="1"/>
    <col min="2555" max="2555" width="16.28515625" customWidth="1"/>
    <col min="2556" max="2556" width="16.85546875" customWidth="1"/>
    <col min="2560" max="2560" width="11.5703125" customWidth="1"/>
    <col min="2562" max="2562" width="21.28515625" customWidth="1"/>
    <col min="2563" max="2563" width="15.7109375" customWidth="1"/>
    <col min="2564" max="2564" width="15" customWidth="1"/>
    <col min="2566" max="2566" width="20.85546875" customWidth="1"/>
    <col min="2568" max="2568" width="12" customWidth="1"/>
    <col min="2569" max="2569" width="13.28515625" customWidth="1"/>
    <col min="2807" max="2807" width="4.85546875" customWidth="1"/>
    <col min="2808" max="2808" width="33.5703125" customWidth="1"/>
    <col min="2809" max="2809" width="21" customWidth="1"/>
    <col min="2810" max="2810" width="17.5703125" customWidth="1"/>
    <col min="2811" max="2811" width="16.28515625" customWidth="1"/>
    <col min="2812" max="2812" width="16.85546875" customWidth="1"/>
    <col min="2816" max="2816" width="11.5703125" customWidth="1"/>
    <col min="2818" max="2818" width="21.28515625" customWidth="1"/>
    <col min="2819" max="2819" width="15.7109375" customWidth="1"/>
    <col min="2820" max="2820" width="15" customWidth="1"/>
    <col min="2822" max="2822" width="20.85546875" customWidth="1"/>
    <col min="2824" max="2824" width="12" customWidth="1"/>
    <col min="2825" max="2825" width="13.28515625" customWidth="1"/>
    <col min="3063" max="3063" width="4.85546875" customWidth="1"/>
    <col min="3064" max="3064" width="33.5703125" customWidth="1"/>
    <col min="3065" max="3065" width="21" customWidth="1"/>
    <col min="3066" max="3066" width="17.5703125" customWidth="1"/>
    <col min="3067" max="3067" width="16.28515625" customWidth="1"/>
    <col min="3068" max="3068" width="16.85546875" customWidth="1"/>
    <col min="3072" max="3072" width="11.5703125" customWidth="1"/>
    <col min="3074" max="3074" width="21.28515625" customWidth="1"/>
    <col min="3075" max="3075" width="15.7109375" customWidth="1"/>
    <col min="3076" max="3076" width="15" customWidth="1"/>
    <col min="3078" max="3078" width="20.85546875" customWidth="1"/>
    <col min="3080" max="3080" width="12" customWidth="1"/>
    <col min="3081" max="3081" width="13.28515625" customWidth="1"/>
    <col min="3319" max="3319" width="4.85546875" customWidth="1"/>
    <col min="3320" max="3320" width="33.5703125" customWidth="1"/>
    <col min="3321" max="3321" width="21" customWidth="1"/>
    <col min="3322" max="3322" width="17.5703125" customWidth="1"/>
    <col min="3323" max="3323" width="16.28515625" customWidth="1"/>
    <col min="3324" max="3324" width="16.85546875" customWidth="1"/>
    <col min="3328" max="3328" width="11.5703125" customWidth="1"/>
    <col min="3330" max="3330" width="21.28515625" customWidth="1"/>
    <col min="3331" max="3331" width="15.7109375" customWidth="1"/>
    <col min="3332" max="3332" width="15" customWidth="1"/>
    <col min="3334" max="3334" width="20.85546875" customWidth="1"/>
    <col min="3336" max="3336" width="12" customWidth="1"/>
    <col min="3337" max="3337" width="13.28515625" customWidth="1"/>
    <col min="3575" max="3575" width="4.85546875" customWidth="1"/>
    <col min="3576" max="3576" width="33.5703125" customWidth="1"/>
    <col min="3577" max="3577" width="21" customWidth="1"/>
    <col min="3578" max="3578" width="17.5703125" customWidth="1"/>
    <col min="3579" max="3579" width="16.28515625" customWidth="1"/>
    <col min="3580" max="3580" width="16.85546875" customWidth="1"/>
    <col min="3584" max="3584" width="11.5703125" customWidth="1"/>
    <col min="3586" max="3586" width="21.28515625" customWidth="1"/>
    <col min="3587" max="3587" width="15.7109375" customWidth="1"/>
    <col min="3588" max="3588" width="15" customWidth="1"/>
    <col min="3590" max="3590" width="20.85546875" customWidth="1"/>
    <col min="3592" max="3592" width="12" customWidth="1"/>
    <col min="3593" max="3593" width="13.28515625" customWidth="1"/>
    <col min="3831" max="3831" width="4.85546875" customWidth="1"/>
    <col min="3832" max="3832" width="33.5703125" customWidth="1"/>
    <col min="3833" max="3833" width="21" customWidth="1"/>
    <col min="3834" max="3834" width="17.5703125" customWidth="1"/>
    <col min="3835" max="3835" width="16.28515625" customWidth="1"/>
    <col min="3836" max="3836" width="16.85546875" customWidth="1"/>
    <col min="3840" max="3840" width="11.5703125" customWidth="1"/>
    <col min="3842" max="3842" width="21.28515625" customWidth="1"/>
    <col min="3843" max="3843" width="15.7109375" customWidth="1"/>
    <col min="3844" max="3844" width="15" customWidth="1"/>
    <col min="3846" max="3846" width="20.85546875" customWidth="1"/>
    <col min="3848" max="3848" width="12" customWidth="1"/>
    <col min="3849" max="3849" width="13.28515625" customWidth="1"/>
    <col min="4087" max="4087" width="4.85546875" customWidth="1"/>
    <col min="4088" max="4088" width="33.5703125" customWidth="1"/>
    <col min="4089" max="4089" width="21" customWidth="1"/>
    <col min="4090" max="4090" width="17.5703125" customWidth="1"/>
    <col min="4091" max="4091" width="16.28515625" customWidth="1"/>
    <col min="4092" max="4092" width="16.85546875" customWidth="1"/>
    <col min="4096" max="4096" width="11.5703125" customWidth="1"/>
    <col min="4098" max="4098" width="21.28515625" customWidth="1"/>
    <col min="4099" max="4099" width="15.7109375" customWidth="1"/>
    <col min="4100" max="4100" width="15" customWidth="1"/>
    <col min="4102" max="4102" width="20.85546875" customWidth="1"/>
    <col min="4104" max="4104" width="12" customWidth="1"/>
    <col min="4105" max="4105" width="13.28515625" customWidth="1"/>
    <col min="4343" max="4343" width="4.85546875" customWidth="1"/>
    <col min="4344" max="4344" width="33.5703125" customWidth="1"/>
    <col min="4345" max="4345" width="21" customWidth="1"/>
    <col min="4346" max="4346" width="17.5703125" customWidth="1"/>
    <col min="4347" max="4347" width="16.28515625" customWidth="1"/>
    <col min="4348" max="4348" width="16.85546875" customWidth="1"/>
    <col min="4352" max="4352" width="11.5703125" customWidth="1"/>
    <col min="4354" max="4354" width="21.28515625" customWidth="1"/>
    <col min="4355" max="4355" width="15.7109375" customWidth="1"/>
    <col min="4356" max="4356" width="15" customWidth="1"/>
    <col min="4358" max="4358" width="20.85546875" customWidth="1"/>
    <col min="4360" max="4360" width="12" customWidth="1"/>
    <col min="4361" max="4361" width="13.28515625" customWidth="1"/>
    <col min="4599" max="4599" width="4.85546875" customWidth="1"/>
    <col min="4600" max="4600" width="33.5703125" customWidth="1"/>
    <col min="4601" max="4601" width="21" customWidth="1"/>
    <col min="4602" max="4602" width="17.5703125" customWidth="1"/>
    <col min="4603" max="4603" width="16.28515625" customWidth="1"/>
    <col min="4604" max="4604" width="16.85546875" customWidth="1"/>
    <col min="4608" max="4608" width="11.5703125" customWidth="1"/>
    <col min="4610" max="4610" width="21.28515625" customWidth="1"/>
    <col min="4611" max="4611" width="15.7109375" customWidth="1"/>
    <col min="4612" max="4612" width="15" customWidth="1"/>
    <col min="4614" max="4614" width="20.85546875" customWidth="1"/>
    <col min="4616" max="4616" width="12" customWidth="1"/>
    <col min="4617" max="4617" width="13.28515625" customWidth="1"/>
    <col min="4855" max="4855" width="4.85546875" customWidth="1"/>
    <col min="4856" max="4856" width="33.5703125" customWidth="1"/>
    <col min="4857" max="4857" width="21" customWidth="1"/>
    <col min="4858" max="4858" width="17.5703125" customWidth="1"/>
    <col min="4859" max="4859" width="16.28515625" customWidth="1"/>
    <col min="4860" max="4860" width="16.85546875" customWidth="1"/>
    <col min="4864" max="4864" width="11.5703125" customWidth="1"/>
    <col min="4866" max="4866" width="21.28515625" customWidth="1"/>
    <col min="4867" max="4867" width="15.7109375" customWidth="1"/>
    <col min="4868" max="4868" width="15" customWidth="1"/>
    <col min="4870" max="4870" width="20.85546875" customWidth="1"/>
    <col min="4872" max="4872" width="12" customWidth="1"/>
    <col min="4873" max="4873" width="13.28515625" customWidth="1"/>
    <col min="5111" max="5111" width="4.85546875" customWidth="1"/>
    <col min="5112" max="5112" width="33.5703125" customWidth="1"/>
    <col min="5113" max="5113" width="21" customWidth="1"/>
    <col min="5114" max="5114" width="17.5703125" customWidth="1"/>
    <col min="5115" max="5115" width="16.28515625" customWidth="1"/>
    <col min="5116" max="5116" width="16.85546875" customWidth="1"/>
    <col min="5120" max="5120" width="11.5703125" customWidth="1"/>
    <col min="5122" max="5122" width="21.28515625" customWidth="1"/>
    <col min="5123" max="5123" width="15.7109375" customWidth="1"/>
    <col min="5124" max="5124" width="15" customWidth="1"/>
    <col min="5126" max="5126" width="20.85546875" customWidth="1"/>
    <col min="5128" max="5128" width="12" customWidth="1"/>
    <col min="5129" max="5129" width="13.28515625" customWidth="1"/>
    <col min="5367" max="5367" width="4.85546875" customWidth="1"/>
    <col min="5368" max="5368" width="33.5703125" customWidth="1"/>
    <col min="5369" max="5369" width="21" customWidth="1"/>
    <col min="5370" max="5370" width="17.5703125" customWidth="1"/>
    <col min="5371" max="5371" width="16.28515625" customWidth="1"/>
    <col min="5372" max="5372" width="16.85546875" customWidth="1"/>
    <col min="5376" max="5376" width="11.5703125" customWidth="1"/>
    <col min="5378" max="5378" width="21.28515625" customWidth="1"/>
    <col min="5379" max="5379" width="15.7109375" customWidth="1"/>
    <col min="5380" max="5380" width="15" customWidth="1"/>
    <col min="5382" max="5382" width="20.85546875" customWidth="1"/>
    <col min="5384" max="5384" width="12" customWidth="1"/>
    <col min="5385" max="5385" width="13.28515625" customWidth="1"/>
    <col min="5623" max="5623" width="4.85546875" customWidth="1"/>
    <col min="5624" max="5624" width="33.5703125" customWidth="1"/>
    <col min="5625" max="5625" width="21" customWidth="1"/>
    <col min="5626" max="5626" width="17.5703125" customWidth="1"/>
    <col min="5627" max="5627" width="16.28515625" customWidth="1"/>
    <col min="5628" max="5628" width="16.85546875" customWidth="1"/>
    <col min="5632" max="5632" width="11.5703125" customWidth="1"/>
    <col min="5634" max="5634" width="21.28515625" customWidth="1"/>
    <col min="5635" max="5635" width="15.7109375" customWidth="1"/>
    <col min="5636" max="5636" width="15" customWidth="1"/>
    <col min="5638" max="5638" width="20.85546875" customWidth="1"/>
    <col min="5640" max="5640" width="12" customWidth="1"/>
    <col min="5641" max="5641" width="13.28515625" customWidth="1"/>
    <col min="5879" max="5879" width="4.85546875" customWidth="1"/>
    <col min="5880" max="5880" width="33.5703125" customWidth="1"/>
    <col min="5881" max="5881" width="21" customWidth="1"/>
    <col min="5882" max="5882" width="17.5703125" customWidth="1"/>
    <col min="5883" max="5883" width="16.28515625" customWidth="1"/>
    <col min="5884" max="5884" width="16.85546875" customWidth="1"/>
    <col min="5888" max="5888" width="11.5703125" customWidth="1"/>
    <col min="5890" max="5890" width="21.28515625" customWidth="1"/>
    <col min="5891" max="5891" width="15.7109375" customWidth="1"/>
    <col min="5892" max="5892" width="15" customWidth="1"/>
    <col min="5894" max="5894" width="20.85546875" customWidth="1"/>
    <col min="5896" max="5896" width="12" customWidth="1"/>
    <col min="5897" max="5897" width="13.28515625" customWidth="1"/>
    <col min="6135" max="6135" width="4.85546875" customWidth="1"/>
    <col min="6136" max="6136" width="33.5703125" customWidth="1"/>
    <col min="6137" max="6137" width="21" customWidth="1"/>
    <col min="6138" max="6138" width="17.5703125" customWidth="1"/>
    <col min="6139" max="6139" width="16.28515625" customWidth="1"/>
    <col min="6140" max="6140" width="16.85546875" customWidth="1"/>
    <col min="6144" max="6144" width="11.5703125" customWidth="1"/>
    <col min="6146" max="6146" width="21.28515625" customWidth="1"/>
    <col min="6147" max="6147" width="15.7109375" customWidth="1"/>
    <col min="6148" max="6148" width="15" customWidth="1"/>
    <col min="6150" max="6150" width="20.85546875" customWidth="1"/>
    <col min="6152" max="6152" width="12" customWidth="1"/>
    <col min="6153" max="6153" width="13.28515625" customWidth="1"/>
    <col min="6391" max="6391" width="4.85546875" customWidth="1"/>
    <col min="6392" max="6392" width="33.5703125" customWidth="1"/>
    <col min="6393" max="6393" width="21" customWidth="1"/>
    <col min="6394" max="6394" width="17.5703125" customWidth="1"/>
    <col min="6395" max="6395" width="16.28515625" customWidth="1"/>
    <col min="6396" max="6396" width="16.85546875" customWidth="1"/>
    <col min="6400" max="6400" width="11.5703125" customWidth="1"/>
    <col min="6402" max="6402" width="21.28515625" customWidth="1"/>
    <col min="6403" max="6403" width="15.7109375" customWidth="1"/>
    <col min="6404" max="6404" width="15" customWidth="1"/>
    <col min="6406" max="6406" width="20.85546875" customWidth="1"/>
    <col min="6408" max="6408" width="12" customWidth="1"/>
    <col min="6409" max="6409" width="13.28515625" customWidth="1"/>
    <col min="6647" max="6647" width="4.85546875" customWidth="1"/>
    <col min="6648" max="6648" width="33.5703125" customWidth="1"/>
    <col min="6649" max="6649" width="21" customWidth="1"/>
    <col min="6650" max="6650" width="17.5703125" customWidth="1"/>
    <col min="6651" max="6651" width="16.28515625" customWidth="1"/>
    <col min="6652" max="6652" width="16.85546875" customWidth="1"/>
    <col min="6656" max="6656" width="11.5703125" customWidth="1"/>
    <col min="6658" max="6658" width="21.28515625" customWidth="1"/>
    <col min="6659" max="6659" width="15.7109375" customWidth="1"/>
    <col min="6660" max="6660" width="15" customWidth="1"/>
    <col min="6662" max="6662" width="20.85546875" customWidth="1"/>
    <col min="6664" max="6664" width="12" customWidth="1"/>
    <col min="6665" max="6665" width="13.28515625" customWidth="1"/>
    <col min="6903" max="6903" width="4.85546875" customWidth="1"/>
    <col min="6904" max="6904" width="33.5703125" customWidth="1"/>
    <col min="6905" max="6905" width="21" customWidth="1"/>
    <col min="6906" max="6906" width="17.5703125" customWidth="1"/>
    <col min="6907" max="6907" width="16.28515625" customWidth="1"/>
    <col min="6908" max="6908" width="16.85546875" customWidth="1"/>
    <col min="6912" max="6912" width="11.5703125" customWidth="1"/>
    <col min="6914" max="6914" width="21.28515625" customWidth="1"/>
    <col min="6915" max="6915" width="15.7109375" customWidth="1"/>
    <col min="6916" max="6916" width="15" customWidth="1"/>
    <col min="6918" max="6918" width="20.85546875" customWidth="1"/>
    <col min="6920" max="6920" width="12" customWidth="1"/>
    <col min="6921" max="6921" width="13.28515625" customWidth="1"/>
    <col min="7159" max="7159" width="4.85546875" customWidth="1"/>
    <col min="7160" max="7160" width="33.5703125" customWidth="1"/>
    <col min="7161" max="7161" width="21" customWidth="1"/>
    <col min="7162" max="7162" width="17.5703125" customWidth="1"/>
    <col min="7163" max="7163" width="16.28515625" customWidth="1"/>
    <col min="7164" max="7164" width="16.85546875" customWidth="1"/>
    <col min="7168" max="7168" width="11.5703125" customWidth="1"/>
    <col min="7170" max="7170" width="21.28515625" customWidth="1"/>
    <col min="7171" max="7171" width="15.7109375" customWidth="1"/>
    <col min="7172" max="7172" width="15" customWidth="1"/>
    <col min="7174" max="7174" width="20.85546875" customWidth="1"/>
    <col min="7176" max="7176" width="12" customWidth="1"/>
    <col min="7177" max="7177" width="13.28515625" customWidth="1"/>
    <col min="7415" max="7415" width="4.85546875" customWidth="1"/>
    <col min="7416" max="7416" width="33.5703125" customWidth="1"/>
    <col min="7417" max="7417" width="21" customWidth="1"/>
    <col min="7418" max="7418" width="17.5703125" customWidth="1"/>
    <col min="7419" max="7419" width="16.28515625" customWidth="1"/>
    <col min="7420" max="7420" width="16.85546875" customWidth="1"/>
    <col min="7424" max="7424" width="11.5703125" customWidth="1"/>
    <col min="7426" max="7426" width="21.28515625" customWidth="1"/>
    <col min="7427" max="7427" width="15.7109375" customWidth="1"/>
    <col min="7428" max="7428" width="15" customWidth="1"/>
    <col min="7430" max="7430" width="20.85546875" customWidth="1"/>
    <col min="7432" max="7432" width="12" customWidth="1"/>
    <col min="7433" max="7433" width="13.28515625" customWidth="1"/>
    <col min="7671" max="7671" width="4.85546875" customWidth="1"/>
    <col min="7672" max="7672" width="33.5703125" customWidth="1"/>
    <col min="7673" max="7673" width="21" customWidth="1"/>
    <col min="7674" max="7674" width="17.5703125" customWidth="1"/>
    <col min="7675" max="7675" width="16.28515625" customWidth="1"/>
    <col min="7676" max="7676" width="16.85546875" customWidth="1"/>
    <col min="7680" max="7680" width="11.5703125" customWidth="1"/>
    <col min="7682" max="7682" width="21.28515625" customWidth="1"/>
    <col min="7683" max="7683" width="15.7109375" customWidth="1"/>
    <col min="7684" max="7684" width="15" customWidth="1"/>
    <col min="7686" max="7686" width="20.85546875" customWidth="1"/>
    <col min="7688" max="7688" width="12" customWidth="1"/>
    <col min="7689" max="7689" width="13.28515625" customWidth="1"/>
    <col min="7927" max="7927" width="4.85546875" customWidth="1"/>
    <col min="7928" max="7928" width="33.5703125" customWidth="1"/>
    <col min="7929" max="7929" width="21" customWidth="1"/>
    <col min="7930" max="7930" width="17.5703125" customWidth="1"/>
    <col min="7931" max="7931" width="16.28515625" customWidth="1"/>
    <col min="7932" max="7932" width="16.85546875" customWidth="1"/>
    <col min="7936" max="7936" width="11.5703125" customWidth="1"/>
    <col min="7938" max="7938" width="21.28515625" customWidth="1"/>
    <col min="7939" max="7939" width="15.7109375" customWidth="1"/>
    <col min="7940" max="7940" width="15" customWidth="1"/>
    <col min="7942" max="7942" width="20.85546875" customWidth="1"/>
    <col min="7944" max="7944" width="12" customWidth="1"/>
    <col min="7945" max="7945" width="13.28515625" customWidth="1"/>
    <col min="8183" max="8183" width="4.85546875" customWidth="1"/>
    <col min="8184" max="8184" width="33.5703125" customWidth="1"/>
    <col min="8185" max="8185" width="21" customWidth="1"/>
    <col min="8186" max="8186" width="17.5703125" customWidth="1"/>
    <col min="8187" max="8187" width="16.28515625" customWidth="1"/>
    <col min="8188" max="8188" width="16.85546875" customWidth="1"/>
    <col min="8192" max="8192" width="11.5703125" customWidth="1"/>
    <col min="8194" max="8194" width="21.28515625" customWidth="1"/>
    <col min="8195" max="8195" width="15.7109375" customWidth="1"/>
    <col min="8196" max="8196" width="15" customWidth="1"/>
    <col min="8198" max="8198" width="20.85546875" customWidth="1"/>
    <col min="8200" max="8200" width="12" customWidth="1"/>
    <col min="8201" max="8201" width="13.28515625" customWidth="1"/>
    <col min="8439" max="8439" width="4.85546875" customWidth="1"/>
    <col min="8440" max="8440" width="33.5703125" customWidth="1"/>
    <col min="8441" max="8441" width="21" customWidth="1"/>
    <col min="8442" max="8442" width="17.5703125" customWidth="1"/>
    <col min="8443" max="8443" width="16.28515625" customWidth="1"/>
    <col min="8444" max="8444" width="16.85546875" customWidth="1"/>
    <col min="8448" max="8448" width="11.5703125" customWidth="1"/>
    <col min="8450" max="8450" width="21.28515625" customWidth="1"/>
    <col min="8451" max="8451" width="15.7109375" customWidth="1"/>
    <col min="8452" max="8452" width="15" customWidth="1"/>
    <col min="8454" max="8454" width="20.85546875" customWidth="1"/>
    <col min="8456" max="8456" width="12" customWidth="1"/>
    <col min="8457" max="8457" width="13.28515625" customWidth="1"/>
    <col min="8695" max="8695" width="4.85546875" customWidth="1"/>
    <col min="8696" max="8696" width="33.5703125" customWidth="1"/>
    <col min="8697" max="8697" width="21" customWidth="1"/>
    <col min="8698" max="8698" width="17.5703125" customWidth="1"/>
    <col min="8699" max="8699" width="16.28515625" customWidth="1"/>
    <col min="8700" max="8700" width="16.85546875" customWidth="1"/>
    <col min="8704" max="8704" width="11.5703125" customWidth="1"/>
    <col min="8706" max="8706" width="21.28515625" customWidth="1"/>
    <col min="8707" max="8707" width="15.7109375" customWidth="1"/>
    <col min="8708" max="8708" width="15" customWidth="1"/>
    <col min="8710" max="8710" width="20.85546875" customWidth="1"/>
    <col min="8712" max="8712" width="12" customWidth="1"/>
    <col min="8713" max="8713" width="13.28515625" customWidth="1"/>
    <col min="8951" max="8951" width="4.85546875" customWidth="1"/>
    <col min="8952" max="8952" width="33.5703125" customWidth="1"/>
    <col min="8953" max="8953" width="21" customWidth="1"/>
    <col min="8954" max="8954" width="17.5703125" customWidth="1"/>
    <col min="8955" max="8955" width="16.28515625" customWidth="1"/>
    <col min="8956" max="8956" width="16.85546875" customWidth="1"/>
    <col min="8960" max="8960" width="11.5703125" customWidth="1"/>
    <col min="8962" max="8962" width="21.28515625" customWidth="1"/>
    <col min="8963" max="8963" width="15.7109375" customWidth="1"/>
    <col min="8964" max="8964" width="15" customWidth="1"/>
    <col min="8966" max="8966" width="20.85546875" customWidth="1"/>
    <col min="8968" max="8968" width="12" customWidth="1"/>
    <col min="8969" max="8969" width="13.28515625" customWidth="1"/>
    <col min="9207" max="9207" width="4.85546875" customWidth="1"/>
    <col min="9208" max="9208" width="33.5703125" customWidth="1"/>
    <col min="9209" max="9209" width="21" customWidth="1"/>
    <col min="9210" max="9210" width="17.5703125" customWidth="1"/>
    <col min="9211" max="9211" width="16.28515625" customWidth="1"/>
    <col min="9212" max="9212" width="16.85546875" customWidth="1"/>
    <col min="9216" max="9216" width="11.5703125" customWidth="1"/>
    <col min="9218" max="9218" width="21.28515625" customWidth="1"/>
    <col min="9219" max="9219" width="15.7109375" customWidth="1"/>
    <col min="9220" max="9220" width="15" customWidth="1"/>
    <col min="9222" max="9222" width="20.85546875" customWidth="1"/>
    <col min="9224" max="9224" width="12" customWidth="1"/>
    <col min="9225" max="9225" width="13.28515625" customWidth="1"/>
    <col min="9463" max="9463" width="4.85546875" customWidth="1"/>
    <col min="9464" max="9464" width="33.5703125" customWidth="1"/>
    <col min="9465" max="9465" width="21" customWidth="1"/>
    <col min="9466" max="9466" width="17.5703125" customWidth="1"/>
    <col min="9467" max="9467" width="16.28515625" customWidth="1"/>
    <col min="9468" max="9468" width="16.85546875" customWidth="1"/>
    <col min="9472" max="9472" width="11.5703125" customWidth="1"/>
    <col min="9474" max="9474" width="21.28515625" customWidth="1"/>
    <col min="9475" max="9475" width="15.7109375" customWidth="1"/>
    <col min="9476" max="9476" width="15" customWidth="1"/>
    <col min="9478" max="9478" width="20.85546875" customWidth="1"/>
    <col min="9480" max="9480" width="12" customWidth="1"/>
    <col min="9481" max="9481" width="13.28515625" customWidth="1"/>
    <col min="9719" max="9719" width="4.85546875" customWidth="1"/>
    <col min="9720" max="9720" width="33.5703125" customWidth="1"/>
    <col min="9721" max="9721" width="21" customWidth="1"/>
    <col min="9722" max="9722" width="17.5703125" customWidth="1"/>
    <col min="9723" max="9723" width="16.28515625" customWidth="1"/>
    <col min="9724" max="9724" width="16.85546875" customWidth="1"/>
    <col min="9728" max="9728" width="11.5703125" customWidth="1"/>
    <col min="9730" max="9730" width="21.28515625" customWidth="1"/>
    <col min="9731" max="9731" width="15.7109375" customWidth="1"/>
    <col min="9732" max="9732" width="15" customWidth="1"/>
    <col min="9734" max="9734" width="20.85546875" customWidth="1"/>
    <col min="9736" max="9736" width="12" customWidth="1"/>
    <col min="9737" max="9737" width="13.28515625" customWidth="1"/>
    <col min="9975" max="9975" width="4.85546875" customWidth="1"/>
    <col min="9976" max="9976" width="33.5703125" customWidth="1"/>
    <col min="9977" max="9977" width="21" customWidth="1"/>
    <col min="9978" max="9978" width="17.5703125" customWidth="1"/>
    <col min="9979" max="9979" width="16.28515625" customWidth="1"/>
    <col min="9980" max="9980" width="16.85546875" customWidth="1"/>
    <col min="9984" max="9984" width="11.5703125" customWidth="1"/>
    <col min="9986" max="9986" width="21.28515625" customWidth="1"/>
    <col min="9987" max="9987" width="15.7109375" customWidth="1"/>
    <col min="9988" max="9988" width="15" customWidth="1"/>
    <col min="9990" max="9990" width="20.85546875" customWidth="1"/>
    <col min="9992" max="9992" width="12" customWidth="1"/>
    <col min="9993" max="9993" width="13.28515625" customWidth="1"/>
    <col min="10231" max="10231" width="4.85546875" customWidth="1"/>
    <col min="10232" max="10232" width="33.5703125" customWidth="1"/>
    <col min="10233" max="10233" width="21" customWidth="1"/>
    <col min="10234" max="10234" width="17.5703125" customWidth="1"/>
    <col min="10235" max="10235" width="16.28515625" customWidth="1"/>
    <col min="10236" max="10236" width="16.85546875" customWidth="1"/>
    <col min="10240" max="10240" width="11.5703125" customWidth="1"/>
    <col min="10242" max="10242" width="21.28515625" customWidth="1"/>
    <col min="10243" max="10243" width="15.7109375" customWidth="1"/>
    <col min="10244" max="10244" width="15" customWidth="1"/>
    <col min="10246" max="10246" width="20.85546875" customWidth="1"/>
    <col min="10248" max="10248" width="12" customWidth="1"/>
    <col min="10249" max="10249" width="13.28515625" customWidth="1"/>
    <col min="10487" max="10487" width="4.85546875" customWidth="1"/>
    <col min="10488" max="10488" width="33.5703125" customWidth="1"/>
    <col min="10489" max="10489" width="21" customWidth="1"/>
    <col min="10490" max="10490" width="17.5703125" customWidth="1"/>
    <col min="10491" max="10491" width="16.28515625" customWidth="1"/>
    <col min="10492" max="10492" width="16.85546875" customWidth="1"/>
    <col min="10496" max="10496" width="11.5703125" customWidth="1"/>
    <col min="10498" max="10498" width="21.28515625" customWidth="1"/>
    <col min="10499" max="10499" width="15.7109375" customWidth="1"/>
    <col min="10500" max="10500" width="15" customWidth="1"/>
    <col min="10502" max="10502" width="20.85546875" customWidth="1"/>
    <col min="10504" max="10504" width="12" customWidth="1"/>
    <col min="10505" max="10505" width="13.28515625" customWidth="1"/>
    <col min="10743" max="10743" width="4.85546875" customWidth="1"/>
    <col min="10744" max="10744" width="33.5703125" customWidth="1"/>
    <col min="10745" max="10745" width="21" customWidth="1"/>
    <col min="10746" max="10746" width="17.5703125" customWidth="1"/>
    <col min="10747" max="10747" width="16.28515625" customWidth="1"/>
    <col min="10748" max="10748" width="16.85546875" customWidth="1"/>
    <col min="10752" max="10752" width="11.5703125" customWidth="1"/>
    <col min="10754" max="10754" width="21.28515625" customWidth="1"/>
    <col min="10755" max="10755" width="15.7109375" customWidth="1"/>
    <col min="10756" max="10756" width="15" customWidth="1"/>
    <col min="10758" max="10758" width="20.85546875" customWidth="1"/>
    <col min="10760" max="10760" width="12" customWidth="1"/>
    <col min="10761" max="10761" width="13.28515625" customWidth="1"/>
    <col min="10999" max="10999" width="4.85546875" customWidth="1"/>
    <col min="11000" max="11000" width="33.5703125" customWidth="1"/>
    <col min="11001" max="11001" width="21" customWidth="1"/>
    <col min="11002" max="11002" width="17.5703125" customWidth="1"/>
    <col min="11003" max="11003" width="16.28515625" customWidth="1"/>
    <col min="11004" max="11004" width="16.85546875" customWidth="1"/>
    <col min="11008" max="11008" width="11.5703125" customWidth="1"/>
    <col min="11010" max="11010" width="21.28515625" customWidth="1"/>
    <col min="11011" max="11011" width="15.7109375" customWidth="1"/>
    <col min="11012" max="11012" width="15" customWidth="1"/>
    <col min="11014" max="11014" width="20.85546875" customWidth="1"/>
    <col min="11016" max="11016" width="12" customWidth="1"/>
    <col min="11017" max="11017" width="13.28515625" customWidth="1"/>
    <col min="11255" max="11255" width="4.85546875" customWidth="1"/>
    <col min="11256" max="11256" width="33.5703125" customWidth="1"/>
    <col min="11257" max="11257" width="21" customWidth="1"/>
    <col min="11258" max="11258" width="17.5703125" customWidth="1"/>
    <col min="11259" max="11259" width="16.28515625" customWidth="1"/>
    <col min="11260" max="11260" width="16.85546875" customWidth="1"/>
    <col min="11264" max="11264" width="11.5703125" customWidth="1"/>
    <col min="11266" max="11266" width="21.28515625" customWidth="1"/>
    <col min="11267" max="11267" width="15.7109375" customWidth="1"/>
    <col min="11268" max="11268" width="15" customWidth="1"/>
    <col min="11270" max="11270" width="20.85546875" customWidth="1"/>
    <col min="11272" max="11272" width="12" customWidth="1"/>
    <col min="11273" max="11273" width="13.28515625" customWidth="1"/>
    <col min="11511" max="11511" width="4.85546875" customWidth="1"/>
    <col min="11512" max="11512" width="33.5703125" customWidth="1"/>
    <col min="11513" max="11513" width="21" customWidth="1"/>
    <col min="11514" max="11514" width="17.5703125" customWidth="1"/>
    <col min="11515" max="11515" width="16.28515625" customWidth="1"/>
    <col min="11516" max="11516" width="16.85546875" customWidth="1"/>
    <col min="11520" max="11520" width="11.5703125" customWidth="1"/>
    <col min="11522" max="11522" width="21.28515625" customWidth="1"/>
    <col min="11523" max="11523" width="15.7109375" customWidth="1"/>
    <col min="11524" max="11524" width="15" customWidth="1"/>
    <col min="11526" max="11526" width="20.85546875" customWidth="1"/>
    <col min="11528" max="11528" width="12" customWidth="1"/>
    <col min="11529" max="11529" width="13.28515625" customWidth="1"/>
    <col min="11767" max="11767" width="4.85546875" customWidth="1"/>
    <col min="11768" max="11768" width="33.5703125" customWidth="1"/>
    <col min="11769" max="11769" width="21" customWidth="1"/>
    <col min="11770" max="11770" width="17.5703125" customWidth="1"/>
    <col min="11771" max="11771" width="16.28515625" customWidth="1"/>
    <col min="11772" max="11772" width="16.85546875" customWidth="1"/>
    <col min="11776" max="11776" width="11.5703125" customWidth="1"/>
    <col min="11778" max="11778" width="21.28515625" customWidth="1"/>
    <col min="11779" max="11779" width="15.7109375" customWidth="1"/>
    <col min="11780" max="11780" width="15" customWidth="1"/>
    <col min="11782" max="11782" width="20.85546875" customWidth="1"/>
    <col min="11784" max="11784" width="12" customWidth="1"/>
    <col min="11785" max="11785" width="13.28515625" customWidth="1"/>
    <col min="12023" max="12023" width="4.85546875" customWidth="1"/>
    <col min="12024" max="12024" width="33.5703125" customWidth="1"/>
    <col min="12025" max="12025" width="21" customWidth="1"/>
    <col min="12026" max="12026" width="17.5703125" customWidth="1"/>
    <col min="12027" max="12027" width="16.28515625" customWidth="1"/>
    <col min="12028" max="12028" width="16.85546875" customWidth="1"/>
    <col min="12032" max="12032" width="11.5703125" customWidth="1"/>
    <col min="12034" max="12034" width="21.28515625" customWidth="1"/>
    <col min="12035" max="12035" width="15.7109375" customWidth="1"/>
    <col min="12036" max="12036" width="15" customWidth="1"/>
    <col min="12038" max="12038" width="20.85546875" customWidth="1"/>
    <col min="12040" max="12040" width="12" customWidth="1"/>
    <col min="12041" max="12041" width="13.28515625" customWidth="1"/>
    <col min="12279" max="12279" width="4.85546875" customWidth="1"/>
    <col min="12280" max="12280" width="33.5703125" customWidth="1"/>
    <col min="12281" max="12281" width="21" customWidth="1"/>
    <col min="12282" max="12282" width="17.5703125" customWidth="1"/>
    <col min="12283" max="12283" width="16.28515625" customWidth="1"/>
    <col min="12284" max="12284" width="16.85546875" customWidth="1"/>
    <col min="12288" max="12288" width="11.5703125" customWidth="1"/>
    <col min="12290" max="12290" width="21.28515625" customWidth="1"/>
    <col min="12291" max="12291" width="15.7109375" customWidth="1"/>
    <col min="12292" max="12292" width="15" customWidth="1"/>
    <col min="12294" max="12294" width="20.85546875" customWidth="1"/>
    <col min="12296" max="12296" width="12" customWidth="1"/>
    <col min="12297" max="12297" width="13.28515625" customWidth="1"/>
    <col min="12535" max="12535" width="4.85546875" customWidth="1"/>
    <col min="12536" max="12536" width="33.5703125" customWidth="1"/>
    <col min="12537" max="12537" width="21" customWidth="1"/>
    <col min="12538" max="12538" width="17.5703125" customWidth="1"/>
    <col min="12539" max="12539" width="16.28515625" customWidth="1"/>
    <col min="12540" max="12540" width="16.85546875" customWidth="1"/>
    <col min="12544" max="12544" width="11.5703125" customWidth="1"/>
    <col min="12546" max="12546" width="21.28515625" customWidth="1"/>
    <col min="12547" max="12547" width="15.7109375" customWidth="1"/>
    <col min="12548" max="12548" width="15" customWidth="1"/>
    <col min="12550" max="12550" width="20.85546875" customWidth="1"/>
    <col min="12552" max="12552" width="12" customWidth="1"/>
    <col min="12553" max="12553" width="13.28515625" customWidth="1"/>
    <col min="12791" max="12791" width="4.85546875" customWidth="1"/>
    <col min="12792" max="12792" width="33.5703125" customWidth="1"/>
    <col min="12793" max="12793" width="21" customWidth="1"/>
    <col min="12794" max="12794" width="17.5703125" customWidth="1"/>
    <col min="12795" max="12795" width="16.28515625" customWidth="1"/>
    <col min="12796" max="12796" width="16.85546875" customWidth="1"/>
    <col min="12800" max="12800" width="11.5703125" customWidth="1"/>
    <col min="12802" max="12802" width="21.28515625" customWidth="1"/>
    <col min="12803" max="12803" width="15.7109375" customWidth="1"/>
    <col min="12804" max="12804" width="15" customWidth="1"/>
    <col min="12806" max="12806" width="20.85546875" customWidth="1"/>
    <col min="12808" max="12808" width="12" customWidth="1"/>
    <col min="12809" max="12809" width="13.28515625" customWidth="1"/>
    <col min="13047" max="13047" width="4.85546875" customWidth="1"/>
    <col min="13048" max="13048" width="33.5703125" customWidth="1"/>
    <col min="13049" max="13049" width="21" customWidth="1"/>
    <col min="13050" max="13050" width="17.5703125" customWidth="1"/>
    <col min="13051" max="13051" width="16.28515625" customWidth="1"/>
    <col min="13052" max="13052" width="16.85546875" customWidth="1"/>
    <col min="13056" max="13056" width="11.5703125" customWidth="1"/>
    <col min="13058" max="13058" width="21.28515625" customWidth="1"/>
    <col min="13059" max="13059" width="15.7109375" customWidth="1"/>
    <col min="13060" max="13060" width="15" customWidth="1"/>
    <col min="13062" max="13062" width="20.85546875" customWidth="1"/>
    <col min="13064" max="13064" width="12" customWidth="1"/>
    <col min="13065" max="13065" width="13.28515625" customWidth="1"/>
    <col min="13303" max="13303" width="4.85546875" customWidth="1"/>
    <col min="13304" max="13304" width="33.5703125" customWidth="1"/>
    <col min="13305" max="13305" width="21" customWidth="1"/>
    <col min="13306" max="13306" width="17.5703125" customWidth="1"/>
    <col min="13307" max="13307" width="16.28515625" customWidth="1"/>
    <col min="13308" max="13308" width="16.85546875" customWidth="1"/>
    <col min="13312" max="13312" width="11.5703125" customWidth="1"/>
    <col min="13314" max="13314" width="21.28515625" customWidth="1"/>
    <col min="13315" max="13315" width="15.7109375" customWidth="1"/>
    <col min="13316" max="13316" width="15" customWidth="1"/>
    <col min="13318" max="13318" width="20.85546875" customWidth="1"/>
    <col min="13320" max="13320" width="12" customWidth="1"/>
    <col min="13321" max="13321" width="13.28515625" customWidth="1"/>
    <col min="13559" max="13559" width="4.85546875" customWidth="1"/>
    <col min="13560" max="13560" width="33.5703125" customWidth="1"/>
    <col min="13561" max="13561" width="21" customWidth="1"/>
    <col min="13562" max="13562" width="17.5703125" customWidth="1"/>
    <col min="13563" max="13563" width="16.28515625" customWidth="1"/>
    <col min="13564" max="13564" width="16.85546875" customWidth="1"/>
    <col min="13568" max="13568" width="11.5703125" customWidth="1"/>
    <col min="13570" max="13570" width="21.28515625" customWidth="1"/>
    <col min="13571" max="13571" width="15.7109375" customWidth="1"/>
    <col min="13572" max="13572" width="15" customWidth="1"/>
    <col min="13574" max="13574" width="20.85546875" customWidth="1"/>
    <col min="13576" max="13576" width="12" customWidth="1"/>
    <col min="13577" max="13577" width="13.28515625" customWidth="1"/>
    <col min="13815" max="13815" width="4.85546875" customWidth="1"/>
    <col min="13816" max="13816" width="33.5703125" customWidth="1"/>
    <col min="13817" max="13817" width="21" customWidth="1"/>
    <col min="13818" max="13818" width="17.5703125" customWidth="1"/>
    <col min="13819" max="13819" width="16.28515625" customWidth="1"/>
    <col min="13820" max="13820" width="16.85546875" customWidth="1"/>
    <col min="13824" max="13824" width="11.5703125" customWidth="1"/>
    <col min="13826" max="13826" width="21.28515625" customWidth="1"/>
    <col min="13827" max="13827" width="15.7109375" customWidth="1"/>
    <col min="13828" max="13828" width="15" customWidth="1"/>
    <col min="13830" max="13830" width="20.85546875" customWidth="1"/>
    <col min="13832" max="13832" width="12" customWidth="1"/>
    <col min="13833" max="13833" width="13.28515625" customWidth="1"/>
    <col min="14071" max="14071" width="4.85546875" customWidth="1"/>
    <col min="14072" max="14072" width="33.5703125" customWidth="1"/>
    <col min="14073" max="14073" width="21" customWidth="1"/>
    <col min="14074" max="14074" width="17.5703125" customWidth="1"/>
    <col min="14075" max="14075" width="16.28515625" customWidth="1"/>
    <col min="14076" max="14076" width="16.85546875" customWidth="1"/>
    <col min="14080" max="14080" width="11.5703125" customWidth="1"/>
    <col min="14082" max="14082" width="21.28515625" customWidth="1"/>
    <col min="14083" max="14083" width="15.7109375" customWidth="1"/>
    <col min="14084" max="14084" width="15" customWidth="1"/>
    <col min="14086" max="14086" width="20.85546875" customWidth="1"/>
    <col min="14088" max="14088" width="12" customWidth="1"/>
    <col min="14089" max="14089" width="13.28515625" customWidth="1"/>
    <col min="14327" max="14327" width="4.85546875" customWidth="1"/>
    <col min="14328" max="14328" width="33.5703125" customWidth="1"/>
    <col min="14329" max="14329" width="21" customWidth="1"/>
    <col min="14330" max="14330" width="17.5703125" customWidth="1"/>
    <col min="14331" max="14331" width="16.28515625" customWidth="1"/>
    <col min="14332" max="14332" width="16.85546875" customWidth="1"/>
    <col min="14336" max="14336" width="11.5703125" customWidth="1"/>
    <col min="14338" max="14338" width="21.28515625" customWidth="1"/>
    <col min="14339" max="14339" width="15.7109375" customWidth="1"/>
    <col min="14340" max="14340" width="15" customWidth="1"/>
    <col min="14342" max="14342" width="20.85546875" customWidth="1"/>
    <col min="14344" max="14344" width="12" customWidth="1"/>
    <col min="14345" max="14345" width="13.28515625" customWidth="1"/>
    <col min="14583" max="14583" width="4.85546875" customWidth="1"/>
    <col min="14584" max="14584" width="33.5703125" customWidth="1"/>
    <col min="14585" max="14585" width="21" customWidth="1"/>
    <col min="14586" max="14586" width="17.5703125" customWidth="1"/>
    <col min="14587" max="14587" width="16.28515625" customWidth="1"/>
    <col min="14588" max="14588" width="16.85546875" customWidth="1"/>
    <col min="14592" max="14592" width="11.5703125" customWidth="1"/>
    <col min="14594" max="14594" width="21.28515625" customWidth="1"/>
    <col min="14595" max="14595" width="15.7109375" customWidth="1"/>
    <col min="14596" max="14596" width="15" customWidth="1"/>
    <col min="14598" max="14598" width="20.85546875" customWidth="1"/>
    <col min="14600" max="14600" width="12" customWidth="1"/>
    <col min="14601" max="14601" width="13.28515625" customWidth="1"/>
    <col min="14839" max="14839" width="4.85546875" customWidth="1"/>
    <col min="14840" max="14840" width="33.5703125" customWidth="1"/>
    <col min="14841" max="14841" width="21" customWidth="1"/>
    <col min="14842" max="14842" width="17.5703125" customWidth="1"/>
    <col min="14843" max="14843" width="16.28515625" customWidth="1"/>
    <col min="14844" max="14844" width="16.85546875" customWidth="1"/>
    <col min="14848" max="14848" width="11.5703125" customWidth="1"/>
    <col min="14850" max="14850" width="21.28515625" customWidth="1"/>
    <col min="14851" max="14851" width="15.7109375" customWidth="1"/>
    <col min="14852" max="14852" width="15" customWidth="1"/>
    <col min="14854" max="14854" width="20.85546875" customWidth="1"/>
    <col min="14856" max="14856" width="12" customWidth="1"/>
    <col min="14857" max="14857" width="13.28515625" customWidth="1"/>
    <col min="15095" max="15095" width="4.85546875" customWidth="1"/>
    <col min="15096" max="15096" width="33.5703125" customWidth="1"/>
    <col min="15097" max="15097" width="21" customWidth="1"/>
    <col min="15098" max="15098" width="17.5703125" customWidth="1"/>
    <col min="15099" max="15099" width="16.28515625" customWidth="1"/>
    <col min="15100" max="15100" width="16.85546875" customWidth="1"/>
    <col min="15104" max="15104" width="11.5703125" customWidth="1"/>
    <col min="15106" max="15106" width="21.28515625" customWidth="1"/>
    <col min="15107" max="15107" width="15.7109375" customWidth="1"/>
    <col min="15108" max="15108" width="15" customWidth="1"/>
    <col min="15110" max="15110" width="20.85546875" customWidth="1"/>
    <col min="15112" max="15112" width="12" customWidth="1"/>
    <col min="15113" max="15113" width="13.28515625" customWidth="1"/>
    <col min="15351" max="15351" width="4.85546875" customWidth="1"/>
    <col min="15352" max="15352" width="33.5703125" customWidth="1"/>
    <col min="15353" max="15353" width="21" customWidth="1"/>
    <col min="15354" max="15354" width="17.5703125" customWidth="1"/>
    <col min="15355" max="15355" width="16.28515625" customWidth="1"/>
    <col min="15356" max="15356" width="16.85546875" customWidth="1"/>
    <col min="15360" max="15360" width="11.5703125" customWidth="1"/>
    <col min="15362" max="15362" width="21.28515625" customWidth="1"/>
    <col min="15363" max="15363" width="15.7109375" customWidth="1"/>
    <col min="15364" max="15364" width="15" customWidth="1"/>
    <col min="15366" max="15366" width="20.85546875" customWidth="1"/>
    <col min="15368" max="15368" width="12" customWidth="1"/>
    <col min="15369" max="15369" width="13.28515625" customWidth="1"/>
    <col min="15607" max="15607" width="4.85546875" customWidth="1"/>
    <col min="15608" max="15608" width="33.5703125" customWidth="1"/>
    <col min="15609" max="15609" width="21" customWidth="1"/>
    <col min="15610" max="15610" width="17.5703125" customWidth="1"/>
    <col min="15611" max="15611" width="16.28515625" customWidth="1"/>
    <col min="15612" max="15612" width="16.85546875" customWidth="1"/>
    <col min="15616" max="15616" width="11.5703125" customWidth="1"/>
    <col min="15618" max="15618" width="21.28515625" customWidth="1"/>
    <col min="15619" max="15619" width="15.7109375" customWidth="1"/>
    <col min="15620" max="15620" width="15" customWidth="1"/>
    <col min="15622" max="15622" width="20.85546875" customWidth="1"/>
    <col min="15624" max="15624" width="12" customWidth="1"/>
    <col min="15625" max="15625" width="13.28515625" customWidth="1"/>
    <col min="15863" max="15863" width="4.85546875" customWidth="1"/>
    <col min="15864" max="15864" width="33.5703125" customWidth="1"/>
    <col min="15865" max="15865" width="21" customWidth="1"/>
    <col min="15866" max="15866" width="17.5703125" customWidth="1"/>
    <col min="15867" max="15867" width="16.28515625" customWidth="1"/>
    <col min="15868" max="15868" width="16.85546875" customWidth="1"/>
    <col min="15872" max="15872" width="11.5703125" customWidth="1"/>
    <col min="15874" max="15874" width="21.28515625" customWidth="1"/>
    <col min="15875" max="15875" width="15.7109375" customWidth="1"/>
    <col min="15876" max="15876" width="15" customWidth="1"/>
    <col min="15878" max="15878" width="20.85546875" customWidth="1"/>
    <col min="15880" max="15880" width="12" customWidth="1"/>
    <col min="15881" max="15881" width="13.28515625" customWidth="1"/>
    <col min="16119" max="16119" width="4.85546875" customWidth="1"/>
    <col min="16120" max="16120" width="33.5703125" customWidth="1"/>
    <col min="16121" max="16121" width="21" customWidth="1"/>
    <col min="16122" max="16122" width="17.5703125" customWidth="1"/>
    <col min="16123" max="16123" width="16.28515625" customWidth="1"/>
    <col min="16124" max="16124" width="16.85546875" customWidth="1"/>
    <col min="16128" max="16128" width="11.5703125" customWidth="1"/>
    <col min="16130" max="16130" width="21.28515625" customWidth="1"/>
    <col min="16131" max="16131" width="15.7109375" customWidth="1"/>
    <col min="16132" max="16132" width="15" customWidth="1"/>
    <col min="16134" max="16134" width="20.85546875" customWidth="1"/>
    <col min="16136" max="16136" width="12" customWidth="1"/>
    <col min="16137" max="16137" width="13.28515625" customWidth="1"/>
  </cols>
  <sheetData>
    <row r="1" spans="1:17" x14ac:dyDescent="0.25">
      <c r="D1" s="197" t="s">
        <v>101</v>
      </c>
      <c r="E1" s="197"/>
      <c r="F1" s="197"/>
    </row>
    <row r="2" spans="1:17" x14ac:dyDescent="0.25">
      <c r="A2" s="198" t="s">
        <v>102</v>
      </c>
      <c r="B2" s="198"/>
      <c r="C2" s="198"/>
      <c r="D2" s="198"/>
      <c r="E2" s="198"/>
      <c r="F2" s="198"/>
      <c r="O2" t="s">
        <v>103</v>
      </c>
    </row>
    <row r="3" spans="1:17" x14ac:dyDescent="0.25">
      <c r="A3" s="198" t="s">
        <v>104</v>
      </c>
      <c r="B3" s="198"/>
      <c r="C3" s="198"/>
      <c r="D3" s="198"/>
      <c r="E3" s="198"/>
      <c r="F3" s="198"/>
    </row>
    <row r="4" spans="1:17" ht="15" customHeight="1" x14ac:dyDescent="0.25">
      <c r="A4" s="199" t="s">
        <v>105</v>
      </c>
      <c r="B4" s="199"/>
      <c r="C4" s="199"/>
      <c r="D4" s="199"/>
      <c r="E4" s="199"/>
      <c r="F4" s="199"/>
    </row>
    <row r="5" spans="1:17" x14ac:dyDescent="0.25">
      <c r="D5" s="84"/>
      <c r="E5" s="84"/>
      <c r="F5" s="84" t="s">
        <v>106</v>
      </c>
    </row>
    <row r="6" spans="1:17" ht="51" x14ac:dyDescent="0.25">
      <c r="A6" s="85" t="s">
        <v>107</v>
      </c>
      <c r="B6" s="85" t="s">
        <v>108</v>
      </c>
      <c r="C6" s="200" t="s">
        <v>109</v>
      </c>
      <c r="D6" s="201"/>
      <c r="E6" s="85" t="s">
        <v>110</v>
      </c>
      <c r="F6" s="86" t="s">
        <v>111</v>
      </c>
      <c r="L6" s="87">
        <f>M6+N6</f>
        <v>8863.7999999999993</v>
      </c>
      <c r="M6" s="87">
        <v>8408.5</v>
      </c>
      <c r="N6" s="87">
        <v>455.29999999999995</v>
      </c>
      <c r="O6" s="88">
        <v>28.48</v>
      </c>
      <c r="P6" s="89">
        <f>ROUND(L6*O6*12,2)</f>
        <v>3029292.29</v>
      </c>
      <c r="Q6" s="90"/>
    </row>
    <row r="7" spans="1:17" ht="15" customHeight="1" x14ac:dyDescent="0.25">
      <c r="A7" s="196" t="s">
        <v>112</v>
      </c>
      <c r="B7" s="196"/>
      <c r="C7" s="196"/>
      <c r="D7" s="196"/>
      <c r="E7" s="196"/>
      <c r="F7" s="196"/>
      <c r="L7" s="87"/>
      <c r="M7" s="87"/>
      <c r="N7" s="87"/>
      <c r="O7" s="89">
        <f>F68+E155</f>
        <v>28.480000000000004</v>
      </c>
      <c r="P7" s="89">
        <f>E68+D155</f>
        <v>3029292.2900000005</v>
      </c>
      <c r="Q7" s="91">
        <f>P6-P7</f>
        <v>0</v>
      </c>
    </row>
    <row r="8" spans="1:17" ht="42.75" customHeight="1" x14ac:dyDescent="0.25">
      <c r="A8" s="85">
        <v>1</v>
      </c>
      <c r="B8" s="92" t="s">
        <v>113</v>
      </c>
      <c r="C8" s="93" t="s">
        <v>114</v>
      </c>
      <c r="D8" s="203" t="s">
        <v>115</v>
      </c>
      <c r="E8" s="206">
        <v>253223.03</v>
      </c>
      <c r="F8" s="206">
        <f>ROUND(E8/12/L6,2)+0.02</f>
        <v>2.4</v>
      </c>
      <c r="G8">
        <v>248784.09</v>
      </c>
      <c r="H8">
        <v>2.36</v>
      </c>
      <c r="L8" s="87"/>
      <c r="M8" s="87" t="s">
        <v>116</v>
      </c>
      <c r="N8" s="94" t="s">
        <v>117</v>
      </c>
      <c r="O8" s="95" t="s">
        <v>118</v>
      </c>
      <c r="P8" s="96">
        <v>248789.51500000001</v>
      </c>
      <c r="Q8" s="90"/>
    </row>
    <row r="9" spans="1:17" ht="42.75" customHeight="1" x14ac:dyDescent="0.25">
      <c r="A9" s="85">
        <v>2</v>
      </c>
      <c r="B9" s="92" t="s">
        <v>119</v>
      </c>
      <c r="C9" s="93" t="s">
        <v>120</v>
      </c>
      <c r="D9" s="204"/>
      <c r="E9" s="207"/>
      <c r="F9" s="207"/>
      <c r="L9" s="87"/>
      <c r="M9" s="87"/>
      <c r="N9" s="94"/>
      <c r="O9" s="95"/>
      <c r="P9" s="96"/>
      <c r="Q9" s="90"/>
    </row>
    <row r="10" spans="1:17" ht="33" customHeight="1" x14ac:dyDescent="0.25">
      <c r="A10" s="85">
        <v>3</v>
      </c>
      <c r="B10" s="92" t="s">
        <v>121</v>
      </c>
      <c r="C10" s="93" t="s">
        <v>122</v>
      </c>
      <c r="D10" s="204"/>
      <c r="E10" s="208"/>
      <c r="F10" s="208"/>
      <c r="H10" t="s">
        <v>34</v>
      </c>
      <c r="L10" s="87"/>
      <c r="M10" s="87"/>
      <c r="N10" s="97" t="s">
        <v>123</v>
      </c>
      <c r="O10" s="95" t="s">
        <v>44</v>
      </c>
      <c r="P10" s="97">
        <v>1564565.1400000001</v>
      </c>
      <c r="Q10" s="90"/>
    </row>
    <row r="11" spans="1:17" ht="25.5" customHeight="1" x14ac:dyDescent="0.25">
      <c r="A11" s="85">
        <v>4</v>
      </c>
      <c r="B11" s="92" t="s">
        <v>124</v>
      </c>
      <c r="C11" s="93" t="s">
        <v>125</v>
      </c>
      <c r="D11" s="204"/>
      <c r="E11" s="208"/>
      <c r="F11" s="208"/>
      <c r="L11" s="87"/>
      <c r="M11" s="87"/>
      <c r="N11" s="97" t="s">
        <v>126</v>
      </c>
      <c r="O11" s="95" t="s">
        <v>127</v>
      </c>
      <c r="P11" s="97">
        <v>214532.40000000002</v>
      </c>
      <c r="Q11" s="90"/>
    </row>
    <row r="12" spans="1:17" ht="48" customHeight="1" x14ac:dyDescent="0.25">
      <c r="A12" s="85">
        <v>5</v>
      </c>
      <c r="B12" s="92" t="s">
        <v>128</v>
      </c>
      <c r="C12" s="93" t="s">
        <v>129</v>
      </c>
      <c r="D12" s="204"/>
      <c r="E12" s="208"/>
      <c r="F12" s="208"/>
      <c r="I12" t="s">
        <v>34</v>
      </c>
      <c r="L12" s="87"/>
      <c r="M12" s="87"/>
      <c r="N12" s="97" t="s">
        <v>130</v>
      </c>
      <c r="O12" s="95" t="s">
        <v>131</v>
      </c>
      <c r="P12" s="97">
        <v>26804.519999999997</v>
      </c>
      <c r="Q12" s="90"/>
    </row>
    <row r="13" spans="1:17" ht="48" customHeight="1" x14ac:dyDescent="0.25">
      <c r="A13" s="85">
        <v>6</v>
      </c>
      <c r="B13" s="92" t="s">
        <v>132</v>
      </c>
      <c r="C13" s="93" t="s">
        <v>133</v>
      </c>
      <c r="D13" s="204"/>
      <c r="E13" s="208"/>
      <c r="F13" s="208"/>
      <c r="L13" s="87"/>
      <c r="M13" s="87"/>
      <c r="N13" s="97"/>
      <c r="O13" s="95"/>
      <c r="P13" s="97"/>
      <c r="Q13" s="90"/>
    </row>
    <row r="14" spans="1:17" ht="48" customHeight="1" x14ac:dyDescent="0.25">
      <c r="A14" s="85">
        <v>7</v>
      </c>
      <c r="B14" s="92" t="s">
        <v>128</v>
      </c>
      <c r="C14" s="93" t="s">
        <v>129</v>
      </c>
      <c r="D14" s="204"/>
      <c r="E14" s="208"/>
      <c r="F14" s="208"/>
      <c r="L14" s="87"/>
      <c r="M14" s="87"/>
      <c r="N14" s="97"/>
      <c r="O14" s="95"/>
      <c r="P14" s="98"/>
      <c r="Q14" s="90"/>
    </row>
    <row r="15" spans="1:17" ht="48" customHeight="1" x14ac:dyDescent="0.25">
      <c r="A15" s="85">
        <v>8</v>
      </c>
      <c r="B15" s="92" t="s">
        <v>134</v>
      </c>
      <c r="C15" s="93" t="s">
        <v>135</v>
      </c>
      <c r="D15" s="204"/>
      <c r="E15" s="208"/>
      <c r="F15" s="208"/>
      <c r="L15" s="87"/>
      <c r="M15" s="87"/>
      <c r="N15" s="97"/>
      <c r="O15" s="95"/>
      <c r="P15" s="97"/>
      <c r="Q15" s="90"/>
    </row>
    <row r="16" spans="1:17" ht="51.75" customHeight="1" x14ac:dyDescent="0.25">
      <c r="A16" s="85">
        <v>9</v>
      </c>
      <c r="B16" s="92" t="s">
        <v>136</v>
      </c>
      <c r="C16" s="93" t="s">
        <v>137</v>
      </c>
      <c r="D16" s="204"/>
      <c r="E16" s="208"/>
      <c r="F16" s="208"/>
      <c r="L16" s="99"/>
      <c r="M16" s="100"/>
      <c r="N16" s="101" t="s">
        <v>138</v>
      </c>
      <c r="O16" s="102" t="s">
        <v>139</v>
      </c>
      <c r="P16" s="103">
        <v>90694.399999999994</v>
      </c>
      <c r="Q16" s="90"/>
    </row>
    <row r="17" spans="1:17" ht="45.75" customHeight="1" x14ac:dyDescent="0.25">
      <c r="A17" s="85">
        <v>10</v>
      </c>
      <c r="B17" s="92" t="s">
        <v>140</v>
      </c>
      <c r="C17" s="93" t="s">
        <v>141</v>
      </c>
      <c r="D17" s="204"/>
      <c r="E17" s="208"/>
      <c r="F17" s="208"/>
      <c r="L17" s="99"/>
      <c r="M17" s="100"/>
      <c r="N17" s="101"/>
      <c r="O17" s="102"/>
      <c r="P17" s="103"/>
      <c r="Q17" s="90"/>
    </row>
    <row r="18" spans="1:17" ht="45.75" customHeight="1" x14ac:dyDescent="0.25">
      <c r="A18" s="85">
        <v>11</v>
      </c>
      <c r="B18" s="92" t="s">
        <v>142</v>
      </c>
      <c r="C18" s="93" t="s">
        <v>143</v>
      </c>
      <c r="D18" s="204"/>
      <c r="E18" s="208"/>
      <c r="F18" s="208"/>
      <c r="L18" s="99"/>
      <c r="M18" s="100"/>
      <c r="N18" s="101"/>
      <c r="O18" s="102"/>
      <c r="P18" s="103"/>
      <c r="Q18" s="90"/>
    </row>
    <row r="19" spans="1:17" ht="45.75" customHeight="1" x14ac:dyDescent="0.25">
      <c r="A19" s="85">
        <v>12</v>
      </c>
      <c r="B19" s="92" t="s">
        <v>144</v>
      </c>
      <c r="C19" s="93" t="s">
        <v>143</v>
      </c>
      <c r="D19" s="204"/>
      <c r="E19" s="208"/>
      <c r="F19" s="208"/>
      <c r="L19" s="99"/>
      <c r="M19" s="100"/>
      <c r="N19" s="101"/>
      <c r="O19" s="102"/>
      <c r="P19" s="103"/>
      <c r="Q19" s="90"/>
    </row>
    <row r="20" spans="1:17" ht="45.75" customHeight="1" x14ac:dyDescent="0.25">
      <c r="A20" s="85">
        <v>13</v>
      </c>
      <c r="B20" s="92" t="s">
        <v>145</v>
      </c>
      <c r="C20" s="93" t="s">
        <v>135</v>
      </c>
      <c r="D20" s="204"/>
      <c r="E20" s="208"/>
      <c r="F20" s="208"/>
      <c r="L20" s="99"/>
      <c r="M20" s="100"/>
      <c r="N20" s="101"/>
      <c r="O20" s="102"/>
      <c r="P20" s="103"/>
      <c r="Q20" s="90"/>
    </row>
    <row r="21" spans="1:17" ht="45.75" customHeight="1" x14ac:dyDescent="0.25">
      <c r="A21" s="85">
        <v>14</v>
      </c>
      <c r="B21" s="92" t="s">
        <v>146</v>
      </c>
      <c r="C21" s="93" t="s">
        <v>147</v>
      </c>
      <c r="D21" s="204"/>
      <c r="E21" s="208"/>
      <c r="F21" s="208"/>
      <c r="L21" s="99"/>
      <c r="M21" s="100"/>
      <c r="N21" s="101"/>
      <c r="O21" s="102"/>
      <c r="P21" s="103"/>
      <c r="Q21" s="90"/>
    </row>
    <row r="22" spans="1:17" ht="45.75" customHeight="1" x14ac:dyDescent="0.25">
      <c r="A22" s="85">
        <v>15</v>
      </c>
      <c r="B22" s="92" t="s">
        <v>148</v>
      </c>
      <c r="C22" s="93" t="s">
        <v>143</v>
      </c>
      <c r="D22" s="204"/>
      <c r="E22" s="208"/>
      <c r="F22" s="208"/>
      <c r="L22" s="99"/>
      <c r="M22" s="100"/>
      <c r="N22" s="101"/>
      <c r="O22" s="102"/>
      <c r="P22" s="103"/>
      <c r="Q22" s="90"/>
    </row>
    <row r="23" spans="1:17" ht="45.75" customHeight="1" x14ac:dyDescent="0.25">
      <c r="A23" s="85">
        <v>16</v>
      </c>
      <c r="B23" s="92" t="s">
        <v>149</v>
      </c>
      <c r="C23" s="93" t="s">
        <v>150</v>
      </c>
      <c r="D23" s="204"/>
      <c r="E23" s="208"/>
      <c r="F23" s="208"/>
      <c r="L23" s="99"/>
      <c r="M23" s="100"/>
      <c r="N23" s="101"/>
      <c r="O23" s="102"/>
      <c r="P23" s="103"/>
      <c r="Q23" s="90"/>
    </row>
    <row r="24" spans="1:17" ht="45.75" customHeight="1" x14ac:dyDescent="0.25">
      <c r="A24" s="85">
        <v>17</v>
      </c>
      <c r="B24" s="92" t="s">
        <v>151</v>
      </c>
      <c r="C24" s="93" t="s">
        <v>152</v>
      </c>
      <c r="D24" s="204"/>
      <c r="E24" s="208"/>
      <c r="F24" s="208"/>
      <c r="L24" s="99"/>
      <c r="M24" s="100"/>
      <c r="N24" s="101"/>
      <c r="O24" s="102"/>
      <c r="P24" s="103"/>
      <c r="Q24" s="90"/>
    </row>
    <row r="25" spans="1:17" ht="45.75" customHeight="1" x14ac:dyDescent="0.25">
      <c r="A25" s="85">
        <v>18</v>
      </c>
      <c r="B25" s="92" t="s">
        <v>153</v>
      </c>
      <c r="C25" s="93" t="s">
        <v>152</v>
      </c>
      <c r="D25" s="204"/>
      <c r="E25" s="208"/>
      <c r="F25" s="208"/>
      <c r="L25" s="99"/>
      <c r="M25" s="100"/>
      <c r="N25" s="101"/>
      <c r="O25" s="102"/>
      <c r="P25" s="103"/>
      <c r="Q25" s="90"/>
    </row>
    <row r="26" spans="1:17" ht="45.75" customHeight="1" x14ac:dyDescent="0.25">
      <c r="A26" s="85">
        <v>19</v>
      </c>
      <c r="B26" s="92" t="s">
        <v>154</v>
      </c>
      <c r="C26" s="93" t="s">
        <v>152</v>
      </c>
      <c r="D26" s="204"/>
      <c r="E26" s="209"/>
      <c r="F26" s="209"/>
      <c r="L26" s="99"/>
      <c r="M26" s="100"/>
      <c r="N26" s="101"/>
      <c r="O26" s="102"/>
      <c r="P26" s="103"/>
      <c r="Q26" s="90"/>
    </row>
    <row r="27" spans="1:17" ht="30" x14ac:dyDescent="0.25">
      <c r="A27" s="85">
        <v>20</v>
      </c>
      <c r="B27" s="92" t="s">
        <v>155</v>
      </c>
      <c r="C27" s="93" t="s">
        <v>150</v>
      </c>
      <c r="D27" s="205"/>
      <c r="E27" s="104">
        <f>Q41</f>
        <v>3972.15</v>
      </c>
      <c r="F27" s="104">
        <f>ROUND(E27/12/L6,2)</f>
        <v>0.04</v>
      </c>
      <c r="L27" s="105"/>
      <c r="M27" s="106"/>
      <c r="N27" s="101" t="s">
        <v>156</v>
      </c>
      <c r="O27" s="102" t="s">
        <v>157</v>
      </c>
      <c r="P27" s="103">
        <v>136041.60000000001</v>
      </c>
      <c r="Q27" s="90"/>
    </row>
    <row r="28" spans="1:17" ht="20.25" customHeight="1" x14ac:dyDescent="0.25">
      <c r="A28" s="85">
        <v>21</v>
      </c>
      <c r="B28" s="92" t="s">
        <v>158</v>
      </c>
      <c r="C28" s="210" t="s">
        <v>159</v>
      </c>
      <c r="D28" s="211"/>
      <c r="E28" s="107" t="s">
        <v>160</v>
      </c>
      <c r="F28" s="107" t="s">
        <v>160</v>
      </c>
      <c r="L28" s="105"/>
      <c r="M28" s="106"/>
      <c r="N28" s="101" t="s">
        <v>161</v>
      </c>
      <c r="O28" s="108" t="s">
        <v>162</v>
      </c>
      <c r="P28" s="103">
        <v>2024.72</v>
      </c>
      <c r="Q28" s="90"/>
    </row>
    <row r="29" spans="1:17" ht="15" customHeight="1" x14ac:dyDescent="0.25">
      <c r="A29" s="196" t="s">
        <v>163</v>
      </c>
      <c r="B29" s="196"/>
      <c r="C29" s="196"/>
      <c r="D29" s="196"/>
      <c r="E29" s="196"/>
      <c r="F29" s="196"/>
      <c r="L29" s="99"/>
      <c r="M29" s="100"/>
      <c r="N29" s="101" t="s">
        <v>164</v>
      </c>
      <c r="O29" s="109" t="s">
        <v>165</v>
      </c>
      <c r="P29" s="103">
        <v>10640</v>
      </c>
      <c r="Q29" s="90"/>
    </row>
    <row r="30" spans="1:17" ht="25.5" x14ac:dyDescent="0.25">
      <c r="A30" s="85">
        <v>22</v>
      </c>
      <c r="B30" s="92" t="s">
        <v>166</v>
      </c>
      <c r="C30" s="202" t="s">
        <v>167</v>
      </c>
      <c r="D30" s="202"/>
      <c r="E30" s="107" t="s">
        <v>168</v>
      </c>
      <c r="F30" s="107" t="s">
        <v>168</v>
      </c>
      <c r="L30" s="110"/>
      <c r="M30" s="111"/>
      <c r="N30" s="101" t="s">
        <v>169</v>
      </c>
      <c r="O30" s="109" t="s">
        <v>170</v>
      </c>
      <c r="P30" s="112">
        <v>60585.85</v>
      </c>
      <c r="Q30" s="90"/>
    </row>
    <row r="31" spans="1:17" ht="15" customHeight="1" x14ac:dyDescent="0.25">
      <c r="A31" s="85">
        <v>23</v>
      </c>
      <c r="B31" s="92" t="s">
        <v>171</v>
      </c>
      <c r="C31" s="202" t="s">
        <v>147</v>
      </c>
      <c r="D31" s="202"/>
      <c r="E31" s="107" t="s">
        <v>168</v>
      </c>
      <c r="F31" s="107" t="s">
        <v>168</v>
      </c>
      <c r="L31" s="99"/>
      <c r="M31" s="100"/>
      <c r="N31" s="58" t="s">
        <v>172</v>
      </c>
      <c r="O31" s="113" t="s">
        <v>173</v>
      </c>
      <c r="P31" s="58">
        <v>169653.12</v>
      </c>
      <c r="Q31" s="90"/>
    </row>
    <row r="32" spans="1:17" x14ac:dyDescent="0.25">
      <c r="A32" s="85">
        <v>24</v>
      </c>
      <c r="B32" s="92" t="s">
        <v>174</v>
      </c>
      <c r="C32" s="202" t="s">
        <v>175</v>
      </c>
      <c r="D32" s="202"/>
      <c r="E32" s="107" t="s">
        <v>168</v>
      </c>
      <c r="F32" s="107" t="s">
        <v>168</v>
      </c>
      <c r="L32" s="99"/>
      <c r="M32" s="100" t="s">
        <v>176</v>
      </c>
      <c r="N32" s="114" t="s">
        <v>177</v>
      </c>
      <c r="O32" s="115" t="s">
        <v>178</v>
      </c>
      <c r="P32" s="116">
        <v>38291.620000000003</v>
      </c>
      <c r="Q32" s="90"/>
    </row>
    <row r="33" spans="1:18" ht="25.5" x14ac:dyDescent="0.25">
      <c r="A33" s="85">
        <v>25</v>
      </c>
      <c r="B33" s="92" t="s">
        <v>179</v>
      </c>
      <c r="C33" s="202" t="s">
        <v>167</v>
      </c>
      <c r="D33" s="202"/>
      <c r="E33" s="107" t="s">
        <v>168</v>
      </c>
      <c r="F33" s="107" t="s">
        <v>168</v>
      </c>
      <c r="L33" s="99"/>
      <c r="N33" s="58" t="s">
        <v>180</v>
      </c>
      <c r="O33" s="113" t="s">
        <v>181</v>
      </c>
      <c r="P33" s="58">
        <v>192859.16999999998</v>
      </c>
    </row>
    <row r="34" spans="1:18" x14ac:dyDescent="0.25">
      <c r="A34" s="85">
        <v>26</v>
      </c>
      <c r="B34" s="92" t="s">
        <v>182</v>
      </c>
      <c r="C34" s="202" t="s">
        <v>147</v>
      </c>
      <c r="D34" s="202"/>
      <c r="E34" s="107" t="s">
        <v>168</v>
      </c>
      <c r="F34" s="107" t="s">
        <v>168</v>
      </c>
      <c r="J34" s="57"/>
      <c r="L34" s="117"/>
      <c r="N34" s="58" t="s">
        <v>183</v>
      </c>
      <c r="O34" s="113" t="s">
        <v>184</v>
      </c>
      <c r="P34" s="58">
        <v>53135.31</v>
      </c>
    </row>
    <row r="35" spans="1:18" ht="15" customHeight="1" x14ac:dyDescent="0.25">
      <c r="A35" s="85">
        <v>27</v>
      </c>
      <c r="B35" s="92" t="s">
        <v>185</v>
      </c>
      <c r="C35" s="202" t="s">
        <v>147</v>
      </c>
      <c r="D35" s="202"/>
      <c r="E35" s="107" t="s">
        <v>168</v>
      </c>
      <c r="F35" s="107" t="s">
        <v>168</v>
      </c>
      <c r="L35" s="105"/>
      <c r="N35" s="118"/>
      <c r="O35" s="118" t="s">
        <v>186</v>
      </c>
      <c r="P35" s="119">
        <f>SUM(P8:P34)</f>
        <v>2808617.3650000007</v>
      </c>
    </row>
    <row r="36" spans="1:18" ht="45" x14ac:dyDescent="0.25">
      <c r="A36" s="85">
        <v>28</v>
      </c>
      <c r="B36" s="92" t="s">
        <v>187</v>
      </c>
      <c r="C36" s="202" t="s">
        <v>147</v>
      </c>
      <c r="D36" s="202"/>
      <c r="E36" s="107" t="s">
        <v>168</v>
      </c>
      <c r="F36" s="107" t="s">
        <v>168</v>
      </c>
      <c r="L36" s="105"/>
      <c r="N36" s="114" t="s">
        <v>188</v>
      </c>
      <c r="O36" s="103"/>
      <c r="P36" s="116">
        <f>P6-P35</f>
        <v>220674.92499999935</v>
      </c>
      <c r="Q36" s="103"/>
    </row>
    <row r="37" spans="1:18" ht="37.5" customHeight="1" x14ac:dyDescent="0.25">
      <c r="A37" s="85">
        <v>29</v>
      </c>
      <c r="B37" s="92" t="s">
        <v>189</v>
      </c>
      <c r="C37" s="202" t="s">
        <v>190</v>
      </c>
      <c r="D37" s="202"/>
      <c r="E37" s="107" t="s">
        <v>168</v>
      </c>
      <c r="F37" s="107" t="s">
        <v>168</v>
      </c>
      <c r="L37" s="105"/>
      <c r="N37" s="215" t="s">
        <v>191</v>
      </c>
      <c r="O37" s="101" t="s">
        <v>116</v>
      </c>
      <c r="P37" s="120">
        <v>0.3</v>
      </c>
      <c r="Q37" s="103">
        <f>ROUND(P36*P37,2)</f>
        <v>66202.48</v>
      </c>
    </row>
    <row r="38" spans="1:18" ht="27" customHeight="1" x14ac:dyDescent="0.25">
      <c r="A38" s="85">
        <v>30</v>
      </c>
      <c r="B38" s="92" t="s">
        <v>192</v>
      </c>
      <c r="C38" s="202" t="s">
        <v>193</v>
      </c>
      <c r="D38" s="202"/>
      <c r="E38" s="107" t="s">
        <v>168</v>
      </c>
      <c r="F38" s="107" t="s">
        <v>168</v>
      </c>
      <c r="L38" s="105"/>
      <c r="N38" s="209"/>
      <c r="O38" s="101" t="s">
        <v>176</v>
      </c>
      <c r="P38" s="120">
        <v>0.7</v>
      </c>
      <c r="Q38" s="103">
        <f>ROUND(P36*P38,2)</f>
        <v>154472.45000000001</v>
      </c>
    </row>
    <row r="39" spans="1:18" ht="27.75" customHeight="1" x14ac:dyDescent="0.25">
      <c r="A39" s="85">
        <v>31</v>
      </c>
      <c r="B39" s="92" t="s">
        <v>194</v>
      </c>
      <c r="C39" s="202" t="s">
        <v>195</v>
      </c>
      <c r="D39" s="202"/>
      <c r="E39" s="107" t="s">
        <v>168</v>
      </c>
      <c r="F39" s="107" t="s">
        <v>168</v>
      </c>
      <c r="J39" s="121"/>
      <c r="L39" s="117"/>
      <c r="N39" s="106"/>
      <c r="O39" s="122"/>
      <c r="P39" s="123"/>
      <c r="Q39" s="90"/>
    </row>
    <row r="40" spans="1:18" ht="15" customHeight="1" x14ac:dyDescent="0.25">
      <c r="A40" s="85">
        <v>32</v>
      </c>
      <c r="B40" s="92" t="s">
        <v>196</v>
      </c>
      <c r="C40" s="202" t="s">
        <v>147</v>
      </c>
      <c r="D40" s="202"/>
      <c r="E40" s="107" t="s">
        <v>168</v>
      </c>
      <c r="F40" s="107" t="s">
        <v>168</v>
      </c>
      <c r="L40" s="90"/>
      <c r="N40" s="106"/>
      <c r="O40" s="122"/>
      <c r="P40" s="123"/>
      <c r="Q40" s="90"/>
    </row>
    <row r="41" spans="1:18" ht="25.5" x14ac:dyDescent="0.25">
      <c r="A41" s="85">
        <v>33</v>
      </c>
      <c r="B41" s="92" t="s">
        <v>197</v>
      </c>
      <c r="C41" s="202" t="s">
        <v>147</v>
      </c>
      <c r="D41" s="202"/>
      <c r="E41" s="107" t="s">
        <v>168</v>
      </c>
      <c r="F41" s="107" t="s">
        <v>168</v>
      </c>
      <c r="L41" s="105"/>
      <c r="N41" s="212" t="s">
        <v>198</v>
      </c>
      <c r="O41" s="114" t="s">
        <v>199</v>
      </c>
      <c r="P41" s="120">
        <v>0.06</v>
      </c>
      <c r="Q41" s="103">
        <f>ROUND(Q37*P41,2)</f>
        <v>3972.15</v>
      </c>
    </row>
    <row r="42" spans="1:18" ht="15" customHeight="1" x14ac:dyDescent="0.25">
      <c r="A42" s="196" t="s">
        <v>200</v>
      </c>
      <c r="B42" s="196"/>
      <c r="C42" s="196"/>
      <c r="D42" s="196"/>
      <c r="E42" s="196"/>
      <c r="F42" s="196"/>
      <c r="L42" s="105"/>
      <c r="N42" s="213"/>
      <c r="O42" s="114" t="s">
        <v>201</v>
      </c>
      <c r="P42" s="120">
        <v>0.11</v>
      </c>
      <c r="Q42" s="103">
        <f>ROUND(Q37*P42,2)</f>
        <v>7282.27</v>
      </c>
    </row>
    <row r="43" spans="1:18" x14ac:dyDescent="0.25">
      <c r="A43" s="85">
        <v>34</v>
      </c>
      <c r="B43" s="92" t="s">
        <v>202</v>
      </c>
      <c r="C43" s="202" t="s">
        <v>203</v>
      </c>
      <c r="D43" s="202"/>
      <c r="E43" s="206" t="s">
        <v>168</v>
      </c>
      <c r="F43" s="206" t="s">
        <v>168</v>
      </c>
      <c r="N43" s="213"/>
      <c r="O43" s="114" t="s">
        <v>204</v>
      </c>
      <c r="P43" s="120">
        <v>0.13</v>
      </c>
      <c r="Q43" s="103">
        <f>ROUND(Q37*P43,2)</f>
        <v>8606.32</v>
      </c>
    </row>
    <row r="44" spans="1:18" ht="30" customHeight="1" x14ac:dyDescent="0.25">
      <c r="A44" s="85">
        <v>35</v>
      </c>
      <c r="B44" s="92" t="s">
        <v>205</v>
      </c>
      <c r="C44" s="202" t="s">
        <v>147</v>
      </c>
      <c r="D44" s="202"/>
      <c r="E44" s="214"/>
      <c r="F44" s="214"/>
      <c r="N44" s="213"/>
      <c r="O44" s="114" t="s">
        <v>206</v>
      </c>
      <c r="P44" s="120">
        <v>0.22</v>
      </c>
      <c r="Q44" s="103">
        <f>ROUND(Q37*P44,2)</f>
        <v>14564.55</v>
      </c>
    </row>
    <row r="45" spans="1:18" ht="15" customHeight="1" x14ac:dyDescent="0.25">
      <c r="A45" s="196" t="s">
        <v>207</v>
      </c>
      <c r="B45" s="196"/>
      <c r="C45" s="196"/>
      <c r="D45" s="196"/>
      <c r="E45" s="196"/>
      <c r="F45" s="196"/>
      <c r="N45" s="213"/>
      <c r="O45" s="114" t="s">
        <v>208</v>
      </c>
      <c r="P45" s="120">
        <v>0.19</v>
      </c>
      <c r="Q45" s="103">
        <f>ROUND(Q37*P45,2)</f>
        <v>12578.47</v>
      </c>
    </row>
    <row r="46" spans="1:18" ht="25.5" x14ac:dyDescent="0.25">
      <c r="A46" s="85">
        <v>36</v>
      </c>
      <c r="B46" s="92" t="s">
        <v>209</v>
      </c>
      <c r="C46" s="202" t="s">
        <v>210</v>
      </c>
      <c r="D46" s="202"/>
      <c r="E46" s="104">
        <v>0</v>
      </c>
      <c r="F46" s="104">
        <v>0</v>
      </c>
      <c r="N46" s="213"/>
      <c r="O46" s="114" t="s">
        <v>211</v>
      </c>
      <c r="P46" s="124">
        <v>0.15</v>
      </c>
      <c r="Q46" s="103">
        <f>ROUND(Q37*P46,2)</f>
        <v>9930.3700000000008</v>
      </c>
    </row>
    <row r="47" spans="1:18" ht="54" customHeight="1" x14ac:dyDescent="0.25">
      <c r="A47" s="85">
        <v>37</v>
      </c>
      <c r="B47" s="92" t="s">
        <v>212</v>
      </c>
      <c r="C47" s="202" t="s">
        <v>213</v>
      </c>
      <c r="D47" s="202"/>
      <c r="E47" s="125">
        <f>Q42-262.05-1000</f>
        <v>6020.22</v>
      </c>
      <c r="F47" s="104">
        <f>ROUND(E47/12/L6,2)</f>
        <v>0.06</v>
      </c>
      <c r="N47" s="213"/>
      <c r="O47" s="114" t="s">
        <v>214</v>
      </c>
      <c r="P47" s="124">
        <v>0.14000000000000001</v>
      </c>
      <c r="Q47" s="103">
        <f>ROUND(Q37*P47,2)</f>
        <v>9268.35</v>
      </c>
    </row>
    <row r="48" spans="1:18" ht="36" customHeight="1" x14ac:dyDescent="0.25">
      <c r="A48" s="85">
        <v>38</v>
      </c>
      <c r="B48" s="92" t="s">
        <v>215</v>
      </c>
      <c r="C48" s="202" t="s">
        <v>147</v>
      </c>
      <c r="D48" s="202"/>
      <c r="E48" s="125">
        <f>Q43-3171.46</f>
        <v>5434.86</v>
      </c>
      <c r="F48" s="104">
        <f>ROUND(E48/12/L6,2)</f>
        <v>0.05</v>
      </c>
      <c r="N48" s="213"/>
      <c r="O48" s="216" t="s">
        <v>2</v>
      </c>
      <c r="P48" s="217"/>
      <c r="Q48" s="103">
        <f>SUM(Q41:Q47)</f>
        <v>66202.48</v>
      </c>
      <c r="R48" s="58">
        <f>Q37-Q48</f>
        <v>0</v>
      </c>
    </row>
    <row r="49" spans="1:18" ht="135" customHeight="1" x14ac:dyDescent="0.25">
      <c r="A49" s="85">
        <v>39</v>
      </c>
      <c r="B49" s="92" t="s">
        <v>216</v>
      </c>
      <c r="C49" s="202" t="s">
        <v>217</v>
      </c>
      <c r="D49" s="202"/>
      <c r="E49" s="104">
        <f>Q44</f>
        <v>14564.55</v>
      </c>
      <c r="F49" s="104">
        <f>ROUND(E49/12/L6,2)</f>
        <v>0.14000000000000001</v>
      </c>
      <c r="N49" s="218" t="s">
        <v>176</v>
      </c>
      <c r="O49" s="114" t="s">
        <v>218</v>
      </c>
      <c r="P49" s="120">
        <v>0.02</v>
      </c>
      <c r="Q49" s="126">
        <f>ROUND(Q38*P49,2)</f>
        <v>3089.45</v>
      </c>
    </row>
    <row r="50" spans="1:18" ht="30" customHeight="1" x14ac:dyDescent="0.25">
      <c r="A50" s="85">
        <v>40</v>
      </c>
      <c r="B50" s="92" t="s">
        <v>219</v>
      </c>
      <c r="C50" s="202" t="s">
        <v>217</v>
      </c>
      <c r="D50" s="202"/>
      <c r="E50" s="104">
        <f>Q45</f>
        <v>12578.47</v>
      </c>
      <c r="F50" s="104">
        <f>ROUND(E50/12/L6,2)</f>
        <v>0.12</v>
      </c>
      <c r="N50" s="219"/>
      <c r="O50" s="114" t="s">
        <v>220</v>
      </c>
      <c r="P50" s="120">
        <v>0.06</v>
      </c>
      <c r="Q50" s="62">
        <f>ROUND(Q38*P50,2)</f>
        <v>9268.35</v>
      </c>
    </row>
    <row r="51" spans="1:18" ht="15" customHeight="1" x14ac:dyDescent="0.25">
      <c r="A51" s="196" t="s">
        <v>221</v>
      </c>
      <c r="B51" s="196"/>
      <c r="C51" s="196"/>
      <c r="D51" s="196"/>
      <c r="E51" s="196"/>
      <c r="F51" s="196"/>
      <c r="N51" s="219"/>
      <c r="O51" s="114" t="s">
        <v>222</v>
      </c>
      <c r="P51" s="120">
        <v>0.03</v>
      </c>
      <c r="Q51" s="62">
        <f>ROUND(Q38*P51,2)</f>
        <v>4634.17</v>
      </c>
    </row>
    <row r="52" spans="1:18" ht="104.25" customHeight="1" x14ac:dyDescent="0.25">
      <c r="A52" s="86">
        <v>41</v>
      </c>
      <c r="B52" s="127" t="s">
        <v>223</v>
      </c>
      <c r="C52" s="202" t="s">
        <v>224</v>
      </c>
      <c r="D52" s="202"/>
      <c r="E52" s="128">
        <f>Q46</f>
        <v>9930.3700000000008</v>
      </c>
      <c r="F52" s="104">
        <f>ROUND(E52/12/L6,2)</f>
        <v>0.09</v>
      </c>
      <c r="N52" s="219"/>
      <c r="O52" s="114" t="s">
        <v>225</v>
      </c>
      <c r="P52" s="120">
        <v>0.05</v>
      </c>
      <c r="Q52" s="62">
        <f>ROUND(Q38*P52,2)</f>
        <v>7723.62</v>
      </c>
    </row>
    <row r="53" spans="1:18" x14ac:dyDescent="0.25">
      <c r="A53" s="85">
        <v>42</v>
      </c>
      <c r="B53" s="92" t="s">
        <v>226</v>
      </c>
      <c r="C53" s="202" t="s">
        <v>227</v>
      </c>
      <c r="D53" s="202"/>
      <c r="E53" s="104">
        <f>Q47</f>
        <v>9268.35</v>
      </c>
      <c r="F53" s="104">
        <f>ROUND(E53/12/L6,2)</f>
        <v>0.09</v>
      </c>
      <c r="N53" s="219"/>
      <c r="O53" s="114" t="s">
        <v>228</v>
      </c>
      <c r="P53" s="120">
        <v>0.04</v>
      </c>
      <c r="Q53" s="62">
        <f>ROUND(Q38*P53,2)</f>
        <v>6178.9</v>
      </c>
    </row>
    <row r="54" spans="1:18" ht="30.75" customHeight="1" x14ac:dyDescent="0.25">
      <c r="A54" s="85">
        <v>43</v>
      </c>
      <c r="B54" s="129" t="s">
        <v>229</v>
      </c>
      <c r="C54" s="202" t="s">
        <v>230</v>
      </c>
      <c r="D54" s="202"/>
      <c r="E54" s="104">
        <v>0</v>
      </c>
      <c r="F54" s="104">
        <v>0</v>
      </c>
      <c r="N54" s="219"/>
      <c r="O54" s="114" t="s">
        <v>231</v>
      </c>
      <c r="P54" s="120">
        <v>0.02</v>
      </c>
      <c r="Q54" s="62">
        <f>ROUND(Q38*P54,2)</f>
        <v>3089.45</v>
      </c>
    </row>
    <row r="55" spans="1:18" ht="25.5" x14ac:dyDescent="0.25">
      <c r="A55" s="86">
        <v>44</v>
      </c>
      <c r="B55" s="92" t="s">
        <v>232</v>
      </c>
      <c r="C55" s="202" t="s">
        <v>233</v>
      </c>
      <c r="D55" s="202"/>
      <c r="E55" s="104">
        <f>P10</f>
        <v>1564565.1400000001</v>
      </c>
      <c r="F55" s="104">
        <f>ROUND(E55/12/L6,2)</f>
        <v>14.71</v>
      </c>
      <c r="N55" s="219"/>
      <c r="O55" s="114" t="s">
        <v>199</v>
      </c>
      <c r="P55" s="120">
        <v>0.03</v>
      </c>
      <c r="Q55" s="62">
        <f>ROUND(Q38*P55,2)</f>
        <v>4634.17</v>
      </c>
    </row>
    <row r="56" spans="1:18" ht="20.25" customHeight="1" x14ac:dyDescent="0.25">
      <c r="A56" s="85">
        <v>45</v>
      </c>
      <c r="B56" s="92" t="s">
        <v>234</v>
      </c>
      <c r="C56" s="202" t="s">
        <v>233</v>
      </c>
      <c r="D56" s="202"/>
      <c r="E56" s="104">
        <v>0</v>
      </c>
      <c r="F56" s="104">
        <f>ROUND(E56/12/L6,2)</f>
        <v>0</v>
      </c>
      <c r="N56" s="219"/>
      <c r="O56" s="114" t="s">
        <v>235</v>
      </c>
      <c r="P56" s="120">
        <v>0.04</v>
      </c>
      <c r="Q56" s="62">
        <f>ROUND(Q38*P56,2)</f>
        <v>6178.9</v>
      </c>
    </row>
    <row r="57" spans="1:18" ht="30.75" customHeight="1" x14ac:dyDescent="0.25">
      <c r="A57" s="85">
        <v>46</v>
      </c>
      <c r="B57" s="92" t="s">
        <v>236</v>
      </c>
      <c r="C57" s="202" t="s">
        <v>237</v>
      </c>
      <c r="D57" s="202"/>
      <c r="E57" s="104">
        <f>P11</f>
        <v>214532.40000000002</v>
      </c>
      <c r="F57" s="104">
        <f>ROUND(E57/12/L6,2)</f>
        <v>2.02</v>
      </c>
      <c r="N57" s="219"/>
      <c r="O57" s="114" t="s">
        <v>238</v>
      </c>
      <c r="P57" s="130">
        <v>3.5000000000000003E-2</v>
      </c>
      <c r="Q57" s="62">
        <f>ROUND(Q38*P57,2)</f>
        <v>5406.54</v>
      </c>
    </row>
    <row r="58" spans="1:18" ht="39" customHeight="1" x14ac:dyDescent="0.25">
      <c r="A58" s="86">
        <v>47</v>
      </c>
      <c r="B58" s="92" t="s">
        <v>239</v>
      </c>
      <c r="C58" s="220" t="s">
        <v>240</v>
      </c>
      <c r="D58" s="221"/>
      <c r="E58" s="104">
        <f>P12</f>
        <v>26804.519999999997</v>
      </c>
      <c r="F58" s="104">
        <f>ROUND(E58/12/L6,2)</f>
        <v>0.25</v>
      </c>
      <c r="N58" s="219"/>
      <c r="O58" s="114" t="s">
        <v>241</v>
      </c>
      <c r="P58" s="131">
        <v>6.5000000000000002E-2</v>
      </c>
      <c r="Q58" s="62">
        <f>ROUND(Q38*P58,2)</f>
        <v>10040.709999999999</v>
      </c>
    </row>
    <row r="59" spans="1:18" ht="15" customHeight="1" x14ac:dyDescent="0.25">
      <c r="A59" s="196" t="s">
        <v>242</v>
      </c>
      <c r="B59" s="196"/>
      <c r="C59" s="196"/>
      <c r="D59" s="196"/>
      <c r="E59" s="196"/>
      <c r="F59" s="196"/>
      <c r="N59" s="219"/>
      <c r="O59" s="114" t="s">
        <v>243</v>
      </c>
      <c r="P59" s="120">
        <v>0.05</v>
      </c>
      <c r="Q59" s="62">
        <f>ROUND(Q38*P59,2)</f>
        <v>7723.62</v>
      </c>
    </row>
    <row r="60" spans="1:18" ht="73.5" customHeight="1" x14ac:dyDescent="0.25">
      <c r="A60" s="85">
        <v>48</v>
      </c>
      <c r="B60" s="92" t="s">
        <v>244</v>
      </c>
      <c r="C60" s="202" t="s">
        <v>245</v>
      </c>
      <c r="D60" s="202"/>
      <c r="E60" s="104">
        <f>P16</f>
        <v>90694.399999999994</v>
      </c>
      <c r="F60" s="104">
        <f>ROUND(E60/12/L6,2)</f>
        <v>0.85</v>
      </c>
      <c r="N60" s="219"/>
      <c r="O60" s="114" t="s">
        <v>246</v>
      </c>
      <c r="P60" s="120">
        <v>0.14000000000000001</v>
      </c>
      <c r="Q60" s="62">
        <f>ROUND(Q38*P60,2)</f>
        <v>21626.14</v>
      </c>
    </row>
    <row r="61" spans="1:18" ht="91.5" customHeight="1" x14ac:dyDescent="0.25">
      <c r="A61" s="86">
        <v>49</v>
      </c>
      <c r="B61" s="127" t="s">
        <v>247</v>
      </c>
      <c r="C61" s="202" t="s">
        <v>248</v>
      </c>
      <c r="D61" s="202"/>
      <c r="E61" s="104">
        <f>P27</f>
        <v>136041.60000000001</v>
      </c>
      <c r="F61" s="104">
        <f>ROUND(E61/12/L6,2)</f>
        <v>1.28</v>
      </c>
      <c r="N61" s="219"/>
      <c r="O61" s="114" t="s">
        <v>249</v>
      </c>
      <c r="P61" s="120">
        <v>0.14000000000000001</v>
      </c>
      <c r="Q61" s="62">
        <f>ROUND(Q38*P61,2)</f>
        <v>21626.14</v>
      </c>
    </row>
    <row r="62" spans="1:18" x14ac:dyDescent="0.25">
      <c r="A62" s="107"/>
      <c r="B62" s="196" t="s">
        <v>250</v>
      </c>
      <c r="C62" s="196"/>
      <c r="D62" s="196"/>
      <c r="E62" s="196"/>
      <c r="F62" s="196"/>
      <c r="N62" s="219"/>
      <c r="O62" s="114" t="s">
        <v>251</v>
      </c>
      <c r="P62" s="120">
        <v>0.14000000000000001</v>
      </c>
      <c r="Q62" s="62">
        <f>ROUND(Q38*P62,2)</f>
        <v>21626.14</v>
      </c>
    </row>
    <row r="63" spans="1:18" x14ac:dyDescent="0.25">
      <c r="A63" s="85">
        <v>50</v>
      </c>
      <c r="B63" s="92" t="s">
        <v>252</v>
      </c>
      <c r="C63" s="202" t="s">
        <v>253</v>
      </c>
      <c r="D63" s="202"/>
      <c r="E63" s="104">
        <v>0</v>
      </c>
      <c r="F63" s="104">
        <f>ROUND(E63/12/L6,2)</f>
        <v>0</v>
      </c>
      <c r="N63" s="219"/>
      <c r="O63" s="114" t="s">
        <v>254</v>
      </c>
      <c r="P63" s="120">
        <v>0.14000000000000001</v>
      </c>
      <c r="Q63" s="62">
        <f>ROUND(Q38*P63,2)</f>
        <v>21626.14</v>
      </c>
    </row>
    <row r="64" spans="1:18" ht="15" customHeight="1" x14ac:dyDescent="0.25">
      <c r="A64" s="85">
        <v>51</v>
      </c>
      <c r="B64" s="92" t="s">
        <v>255</v>
      </c>
      <c r="C64" s="202" t="s">
        <v>256</v>
      </c>
      <c r="D64" s="202"/>
      <c r="E64" s="104">
        <f>P28</f>
        <v>2024.72</v>
      </c>
      <c r="F64" s="104">
        <f>ROUND(E64/12/L6,2)</f>
        <v>0.02</v>
      </c>
      <c r="N64" s="219"/>
      <c r="O64" s="216" t="s">
        <v>2</v>
      </c>
      <c r="P64" s="217"/>
      <c r="Q64" s="58">
        <f>SUM(Q49:Q63)</f>
        <v>154472.44</v>
      </c>
      <c r="R64" s="58">
        <f>Q38-Q64</f>
        <v>1.0000000009313226E-2</v>
      </c>
    </row>
    <row r="65" spans="1:12" ht="15" customHeight="1" x14ac:dyDescent="0.25">
      <c r="A65" s="132">
        <v>52</v>
      </c>
      <c r="B65" s="133" t="s">
        <v>257</v>
      </c>
      <c r="C65" s="223" t="s">
        <v>150</v>
      </c>
      <c r="D65" s="224"/>
      <c r="E65" s="134">
        <f>P29</f>
        <v>10640</v>
      </c>
      <c r="F65" s="104">
        <f>ROUND(E65/12/L6,2)</f>
        <v>0.1</v>
      </c>
      <c r="G65" s="135"/>
      <c r="H65" s="135"/>
      <c r="I65" s="135"/>
      <c r="K65" s="135"/>
      <c r="L65" s="135"/>
    </row>
    <row r="66" spans="1:12" ht="15" customHeight="1" x14ac:dyDescent="0.25">
      <c r="A66" s="85">
        <v>53</v>
      </c>
      <c r="B66" s="92" t="s">
        <v>258</v>
      </c>
      <c r="C66" s="210" t="s">
        <v>259</v>
      </c>
      <c r="D66" s="211"/>
      <c r="E66" s="104">
        <f>P30</f>
        <v>60585.85</v>
      </c>
      <c r="F66" s="104">
        <f>ROUND(E66/12/L6,2)</f>
        <v>0.56999999999999995</v>
      </c>
    </row>
    <row r="67" spans="1:12" x14ac:dyDescent="0.25">
      <c r="A67" s="85">
        <v>54</v>
      </c>
      <c r="B67" s="92" t="s">
        <v>7</v>
      </c>
      <c r="C67" s="202"/>
      <c r="D67" s="202"/>
      <c r="E67" s="104">
        <f>P31</f>
        <v>169653.12</v>
      </c>
      <c r="F67" s="104">
        <f>ROUND(E67/12/L6,2)</f>
        <v>1.59</v>
      </c>
    </row>
    <row r="68" spans="1:12" ht="15" customHeight="1" x14ac:dyDescent="0.25">
      <c r="A68" s="225" t="s">
        <v>260</v>
      </c>
      <c r="B68" s="225"/>
      <c r="C68" s="225"/>
      <c r="D68" s="225"/>
      <c r="E68" s="136">
        <f>E8+E27+E46+E47+E48+E49+E50+E52+E53+E54+E55+E56+E57+E58+E60+E61+E63+E64+E65+E66+E67</f>
        <v>2590533.7500000005</v>
      </c>
      <c r="F68" s="136">
        <f>F8+F27+F46+F47+F48+F49+F50+F52+F53+F54+F55+F56+F57+F58+F60+F61+F63+F64+F65+F66+F67</f>
        <v>24.380000000000003</v>
      </c>
    </row>
    <row r="70" spans="1:12" x14ac:dyDescent="0.25">
      <c r="A70" s="137"/>
      <c r="B70" s="3"/>
      <c r="C70" s="4"/>
      <c r="D70" s="197" t="s">
        <v>261</v>
      </c>
      <c r="E70" s="197"/>
      <c r="F70" s="197"/>
    </row>
    <row r="71" spans="1:12" x14ac:dyDescent="0.25">
      <c r="A71" s="198" t="s">
        <v>102</v>
      </c>
      <c r="B71" s="198"/>
      <c r="C71" s="198"/>
      <c r="D71" s="198"/>
      <c r="E71" s="198"/>
      <c r="F71" s="198"/>
    </row>
    <row r="72" spans="1:12" x14ac:dyDescent="0.25">
      <c r="A72" s="198" t="s">
        <v>262</v>
      </c>
      <c r="B72" s="198"/>
      <c r="C72" s="198"/>
      <c r="D72" s="198"/>
      <c r="E72" s="198"/>
      <c r="F72" s="198"/>
    </row>
    <row r="73" spans="1:12" ht="15" customHeight="1" x14ac:dyDescent="0.25">
      <c r="A73" s="199" t="s">
        <v>105</v>
      </c>
      <c r="B73" s="199"/>
      <c r="C73" s="199"/>
      <c r="D73" s="199"/>
      <c r="E73" s="199"/>
      <c r="F73" s="199"/>
    </row>
    <row r="74" spans="1:12" x14ac:dyDescent="0.25">
      <c r="A74" s="137"/>
      <c r="B74" s="3"/>
      <c r="C74" s="4"/>
      <c r="D74" s="138"/>
      <c r="E74" s="4"/>
      <c r="F74" s="84" t="s">
        <v>106</v>
      </c>
    </row>
    <row r="75" spans="1:12" ht="52.5" x14ac:dyDescent="0.25">
      <c r="A75" s="139" t="s">
        <v>263</v>
      </c>
      <c r="B75" s="85" t="s">
        <v>108</v>
      </c>
      <c r="C75" s="85" t="s">
        <v>264</v>
      </c>
      <c r="D75" s="140" t="s">
        <v>265</v>
      </c>
      <c r="E75" s="85" t="s">
        <v>266</v>
      </c>
      <c r="F75" s="85" t="s">
        <v>267</v>
      </c>
    </row>
    <row r="76" spans="1:12" x14ac:dyDescent="0.25">
      <c r="A76" s="141">
        <v>1</v>
      </c>
      <c r="B76" s="142" t="s">
        <v>268</v>
      </c>
      <c r="C76" s="107"/>
      <c r="D76" s="143">
        <f>Q49</f>
        <v>3089.45</v>
      </c>
      <c r="E76" s="143">
        <f>ROUND(D76/12/L6,2)</f>
        <v>0.03</v>
      </c>
      <c r="F76" s="107"/>
    </row>
    <row r="77" spans="1:12" x14ac:dyDescent="0.25">
      <c r="A77" s="139" t="s">
        <v>269</v>
      </c>
      <c r="B77" s="92" t="s">
        <v>270</v>
      </c>
      <c r="C77" s="107" t="s">
        <v>271</v>
      </c>
      <c r="D77" s="104"/>
      <c r="E77" s="107"/>
      <c r="F77" s="107" t="s">
        <v>272</v>
      </c>
    </row>
    <row r="78" spans="1:12" x14ac:dyDescent="0.25">
      <c r="A78" s="139" t="s">
        <v>273</v>
      </c>
      <c r="B78" s="92" t="s">
        <v>274</v>
      </c>
      <c r="C78" s="107" t="s">
        <v>275</v>
      </c>
      <c r="D78" s="104"/>
      <c r="E78" s="107"/>
      <c r="F78" s="107" t="s">
        <v>276</v>
      </c>
    </row>
    <row r="79" spans="1:12" x14ac:dyDescent="0.25">
      <c r="A79" s="139" t="s">
        <v>277</v>
      </c>
      <c r="B79" s="92" t="s">
        <v>278</v>
      </c>
      <c r="C79" s="107" t="s">
        <v>275</v>
      </c>
      <c r="D79" s="104"/>
      <c r="E79" s="107"/>
      <c r="F79" s="107" t="s">
        <v>276</v>
      </c>
    </row>
    <row r="80" spans="1:12" x14ac:dyDescent="0.25">
      <c r="A80" s="141">
        <v>2</v>
      </c>
      <c r="B80" s="142" t="s">
        <v>279</v>
      </c>
      <c r="C80" s="107"/>
      <c r="D80" s="128"/>
      <c r="E80" s="128"/>
      <c r="F80" s="107"/>
    </row>
    <row r="81" spans="1:6" x14ac:dyDescent="0.25">
      <c r="A81" s="139" t="s">
        <v>280</v>
      </c>
      <c r="B81" s="92" t="s">
        <v>281</v>
      </c>
      <c r="C81" s="107"/>
      <c r="D81" s="143">
        <f>Q50</f>
        <v>9268.35</v>
      </c>
      <c r="E81" s="143">
        <f>ROUND(D81/12/L6,2)</f>
        <v>0.09</v>
      </c>
      <c r="F81" s="107"/>
    </row>
    <row r="82" spans="1:6" x14ac:dyDescent="0.25">
      <c r="A82" s="139" t="s">
        <v>282</v>
      </c>
      <c r="B82" s="92" t="s">
        <v>270</v>
      </c>
      <c r="C82" s="107" t="s">
        <v>283</v>
      </c>
      <c r="D82" s="104"/>
      <c r="E82" s="107"/>
      <c r="F82" s="107" t="s">
        <v>272</v>
      </c>
    </row>
    <row r="83" spans="1:6" x14ac:dyDescent="0.25">
      <c r="A83" s="139" t="s">
        <v>284</v>
      </c>
      <c r="B83" s="92" t="s">
        <v>285</v>
      </c>
      <c r="C83" s="107" t="s">
        <v>275</v>
      </c>
      <c r="D83" s="104"/>
      <c r="E83" s="107"/>
      <c r="F83" s="107" t="s">
        <v>276</v>
      </c>
    </row>
    <row r="84" spans="1:6" x14ac:dyDescent="0.25">
      <c r="A84" s="139" t="s">
        <v>286</v>
      </c>
      <c r="B84" s="92" t="s">
        <v>287</v>
      </c>
      <c r="C84" s="107" t="s">
        <v>275</v>
      </c>
      <c r="D84" s="104"/>
      <c r="E84" s="107"/>
      <c r="F84" s="107" t="s">
        <v>276</v>
      </c>
    </row>
    <row r="85" spans="1:6" ht="33.75" customHeight="1" x14ac:dyDescent="0.25">
      <c r="A85" s="141" t="s">
        <v>288</v>
      </c>
      <c r="B85" s="142" t="s">
        <v>289</v>
      </c>
      <c r="C85" s="107"/>
      <c r="D85" s="143">
        <f>P32</f>
        <v>38291.620000000003</v>
      </c>
      <c r="E85" s="143">
        <f>ROUND(D85/12/L6,2)</f>
        <v>0.36</v>
      </c>
      <c r="F85" s="107"/>
    </row>
    <row r="86" spans="1:6" x14ac:dyDescent="0.25">
      <c r="A86" s="139" t="s">
        <v>290</v>
      </c>
      <c r="B86" s="92" t="s">
        <v>270</v>
      </c>
      <c r="C86" s="107" t="s">
        <v>283</v>
      </c>
      <c r="D86" s="104"/>
      <c r="E86" s="107"/>
      <c r="F86" s="107" t="s">
        <v>272</v>
      </c>
    </row>
    <row r="87" spans="1:6" x14ac:dyDescent="0.25">
      <c r="A87" s="139" t="s">
        <v>291</v>
      </c>
      <c r="B87" s="92" t="s">
        <v>292</v>
      </c>
      <c r="C87" s="107" t="s">
        <v>275</v>
      </c>
      <c r="D87" s="104"/>
      <c r="E87" s="107"/>
      <c r="F87" s="107" t="s">
        <v>276</v>
      </c>
    </row>
    <row r="88" spans="1:6" ht="15.75" customHeight="1" x14ac:dyDescent="0.25">
      <c r="A88" s="139" t="s">
        <v>293</v>
      </c>
      <c r="B88" s="92" t="s">
        <v>294</v>
      </c>
      <c r="C88" s="107" t="s">
        <v>275</v>
      </c>
      <c r="D88" s="104"/>
      <c r="E88" s="107"/>
      <c r="F88" s="107" t="s">
        <v>276</v>
      </c>
    </row>
    <row r="89" spans="1:6" ht="24.75" customHeight="1" x14ac:dyDescent="0.25">
      <c r="A89" s="141" t="s">
        <v>295</v>
      </c>
      <c r="B89" s="142" t="s">
        <v>296</v>
      </c>
      <c r="C89" s="107"/>
      <c r="D89" s="143">
        <f>Q51</f>
        <v>4634.17</v>
      </c>
      <c r="E89" s="143">
        <f>ROUND(D89/12/L6,2)</f>
        <v>0.04</v>
      </c>
      <c r="F89" s="107"/>
    </row>
    <row r="90" spans="1:6" ht="24.75" customHeight="1" x14ac:dyDescent="0.25">
      <c r="A90" s="139" t="s">
        <v>297</v>
      </c>
      <c r="B90" s="92" t="s">
        <v>270</v>
      </c>
      <c r="C90" s="107" t="s">
        <v>283</v>
      </c>
      <c r="D90" s="104"/>
      <c r="E90" s="107"/>
      <c r="F90" s="107" t="s">
        <v>272</v>
      </c>
    </row>
    <row r="91" spans="1:6" ht="24.75" customHeight="1" x14ac:dyDescent="0.25">
      <c r="A91" s="139" t="s">
        <v>298</v>
      </c>
      <c r="B91" s="92" t="s">
        <v>299</v>
      </c>
      <c r="C91" s="107" t="s">
        <v>275</v>
      </c>
      <c r="D91" s="104"/>
      <c r="E91" s="107"/>
      <c r="F91" s="107" t="s">
        <v>276</v>
      </c>
    </row>
    <row r="92" spans="1:6" ht="41.25" customHeight="1" x14ac:dyDescent="0.25">
      <c r="A92" s="141" t="s">
        <v>300</v>
      </c>
      <c r="B92" s="142" t="s">
        <v>301</v>
      </c>
      <c r="C92" s="107"/>
      <c r="D92" s="143">
        <f>Q52</f>
        <v>7723.62</v>
      </c>
      <c r="E92" s="143">
        <f>ROUND(D92/12/L6,2)</f>
        <v>7.0000000000000007E-2</v>
      </c>
      <c r="F92" s="107"/>
    </row>
    <row r="93" spans="1:6" x14ac:dyDescent="0.25">
      <c r="A93" s="139" t="s">
        <v>302</v>
      </c>
      <c r="B93" s="92" t="s">
        <v>270</v>
      </c>
      <c r="C93" s="107" t="s">
        <v>283</v>
      </c>
      <c r="D93" s="104"/>
      <c r="E93" s="107"/>
      <c r="F93" s="107" t="s">
        <v>272</v>
      </c>
    </row>
    <row r="94" spans="1:6" x14ac:dyDescent="0.25">
      <c r="A94" s="139" t="s">
        <v>303</v>
      </c>
      <c r="B94" s="92" t="s">
        <v>304</v>
      </c>
      <c r="C94" s="107" t="s">
        <v>275</v>
      </c>
      <c r="D94" s="104"/>
      <c r="E94" s="107"/>
      <c r="F94" s="107" t="s">
        <v>276</v>
      </c>
    </row>
    <row r="95" spans="1:6" x14ac:dyDescent="0.25">
      <c r="A95" s="139" t="s">
        <v>305</v>
      </c>
      <c r="B95" s="92" t="s">
        <v>306</v>
      </c>
      <c r="C95" s="107" t="s">
        <v>275</v>
      </c>
      <c r="D95" s="104"/>
      <c r="E95" s="107"/>
      <c r="F95" s="107" t="s">
        <v>276</v>
      </c>
    </row>
    <row r="96" spans="1:6" ht="17.25" customHeight="1" x14ac:dyDescent="0.25">
      <c r="A96" s="141" t="s">
        <v>307</v>
      </c>
      <c r="B96" s="142" t="s">
        <v>308</v>
      </c>
      <c r="C96" s="85"/>
      <c r="D96" s="143">
        <f>Q53</f>
        <v>6178.9</v>
      </c>
      <c r="E96" s="143">
        <f>ROUND(D96/12/L6,2)</f>
        <v>0.06</v>
      </c>
      <c r="F96" s="107"/>
    </row>
    <row r="97" spans="1:6" x14ac:dyDescent="0.25">
      <c r="A97" s="139" t="s">
        <v>309</v>
      </c>
      <c r="B97" s="92" t="s">
        <v>270</v>
      </c>
      <c r="C97" s="107" t="s">
        <v>283</v>
      </c>
      <c r="D97" s="104"/>
      <c r="E97" s="107"/>
      <c r="F97" s="107" t="s">
        <v>272</v>
      </c>
    </row>
    <row r="98" spans="1:6" x14ac:dyDescent="0.25">
      <c r="A98" s="139" t="s">
        <v>310</v>
      </c>
      <c r="B98" s="92" t="s">
        <v>278</v>
      </c>
      <c r="C98" s="107" t="s">
        <v>275</v>
      </c>
      <c r="D98" s="104"/>
      <c r="E98" s="107"/>
      <c r="F98" s="107" t="s">
        <v>276</v>
      </c>
    </row>
    <row r="99" spans="1:6" x14ac:dyDescent="0.25">
      <c r="A99" s="139" t="s">
        <v>311</v>
      </c>
      <c r="B99" s="92" t="s">
        <v>312</v>
      </c>
      <c r="C99" s="107" t="s">
        <v>275</v>
      </c>
      <c r="D99" s="104"/>
      <c r="E99" s="107"/>
      <c r="F99" s="107" t="s">
        <v>276</v>
      </c>
    </row>
    <row r="100" spans="1:6" x14ac:dyDescent="0.25">
      <c r="A100" s="141" t="s">
        <v>313</v>
      </c>
      <c r="B100" s="142" t="s">
        <v>314</v>
      </c>
      <c r="C100" s="107"/>
      <c r="D100" s="143">
        <f>Q54</f>
        <v>3089.45</v>
      </c>
      <c r="E100" s="143">
        <f>ROUND(D100/12/L6,2)</f>
        <v>0.03</v>
      </c>
      <c r="F100" s="107"/>
    </row>
    <row r="101" spans="1:6" x14ac:dyDescent="0.25">
      <c r="A101" s="139" t="s">
        <v>315</v>
      </c>
      <c r="B101" s="92" t="s">
        <v>270</v>
      </c>
      <c r="C101" s="107" t="s">
        <v>283</v>
      </c>
      <c r="D101" s="104"/>
      <c r="E101" s="107"/>
      <c r="F101" s="107" t="s">
        <v>272</v>
      </c>
    </row>
    <row r="102" spans="1:6" x14ac:dyDescent="0.25">
      <c r="A102" s="139" t="s">
        <v>316</v>
      </c>
      <c r="B102" s="92" t="s">
        <v>317</v>
      </c>
      <c r="C102" s="107" t="s">
        <v>275</v>
      </c>
      <c r="D102" s="104"/>
      <c r="E102" s="107"/>
      <c r="F102" s="107" t="s">
        <v>276</v>
      </c>
    </row>
    <row r="103" spans="1:6" ht="25.5" x14ac:dyDescent="0.25">
      <c r="A103" s="141" t="s">
        <v>318</v>
      </c>
      <c r="B103" s="142" t="s">
        <v>319</v>
      </c>
      <c r="C103" s="85"/>
      <c r="D103" s="143">
        <f>Q55</f>
        <v>4634.17</v>
      </c>
      <c r="E103" s="143">
        <f>ROUND(D103/12/L6,2)</f>
        <v>0.04</v>
      </c>
      <c r="F103" s="107"/>
    </row>
    <row r="104" spans="1:6" x14ac:dyDescent="0.25">
      <c r="A104" s="139" t="s">
        <v>320</v>
      </c>
      <c r="B104" s="92" t="s">
        <v>270</v>
      </c>
      <c r="C104" s="107" t="s">
        <v>283</v>
      </c>
      <c r="D104" s="104"/>
      <c r="E104" s="107"/>
      <c r="F104" s="107" t="s">
        <v>272</v>
      </c>
    </row>
    <row r="105" spans="1:6" x14ac:dyDescent="0.25">
      <c r="A105" s="139" t="s">
        <v>321</v>
      </c>
      <c r="B105" s="92" t="s">
        <v>322</v>
      </c>
      <c r="C105" s="107" t="s">
        <v>275</v>
      </c>
      <c r="D105" s="104"/>
      <c r="E105" s="107"/>
      <c r="F105" s="107" t="s">
        <v>276</v>
      </c>
    </row>
    <row r="106" spans="1:6" x14ac:dyDescent="0.25">
      <c r="A106" s="141" t="s">
        <v>323</v>
      </c>
      <c r="B106" s="142" t="s">
        <v>324</v>
      </c>
      <c r="C106" s="107"/>
      <c r="D106" s="143">
        <f>Q56</f>
        <v>6178.9</v>
      </c>
      <c r="E106" s="143">
        <f>ROUND(D106/12/L6,2)</f>
        <v>0.06</v>
      </c>
      <c r="F106" s="107"/>
    </row>
    <row r="107" spans="1:6" x14ac:dyDescent="0.25">
      <c r="A107" s="139" t="s">
        <v>325</v>
      </c>
      <c r="B107" s="92" t="s">
        <v>270</v>
      </c>
      <c r="C107" s="107" t="s">
        <v>283</v>
      </c>
      <c r="D107" s="104"/>
      <c r="E107" s="107"/>
      <c r="F107" s="107" t="s">
        <v>272</v>
      </c>
    </row>
    <row r="108" spans="1:6" x14ac:dyDescent="0.25">
      <c r="A108" s="139" t="s">
        <v>326</v>
      </c>
      <c r="B108" s="92" t="s">
        <v>327</v>
      </c>
      <c r="C108" s="107" t="s">
        <v>275</v>
      </c>
      <c r="D108" s="144"/>
      <c r="E108" s="144"/>
      <c r="F108" s="107" t="s">
        <v>276</v>
      </c>
    </row>
    <row r="109" spans="1:6" ht="15.75" customHeight="1" x14ac:dyDescent="0.25">
      <c r="A109" s="139" t="s">
        <v>328</v>
      </c>
      <c r="B109" s="92" t="s">
        <v>329</v>
      </c>
      <c r="C109" s="107" t="s">
        <v>275</v>
      </c>
      <c r="D109" s="104"/>
      <c r="E109" s="107"/>
      <c r="F109" s="107" t="s">
        <v>276</v>
      </c>
    </row>
    <row r="110" spans="1:6" ht="18" customHeight="1" x14ac:dyDescent="0.25">
      <c r="A110" s="141" t="s">
        <v>330</v>
      </c>
      <c r="B110" s="142" t="s">
        <v>331</v>
      </c>
      <c r="C110" s="107"/>
      <c r="D110" s="143">
        <f>Q57</f>
        <v>5406.54</v>
      </c>
      <c r="E110" s="143">
        <f>ROUND(D110/12/L6,2)</f>
        <v>0.05</v>
      </c>
      <c r="F110" s="107"/>
    </row>
    <row r="111" spans="1:6" x14ac:dyDescent="0.25">
      <c r="A111" s="139" t="s">
        <v>332</v>
      </c>
      <c r="B111" s="92" t="s">
        <v>333</v>
      </c>
      <c r="C111" s="107" t="s">
        <v>283</v>
      </c>
      <c r="D111" s="104"/>
      <c r="E111" s="107"/>
      <c r="F111" s="107" t="s">
        <v>272</v>
      </c>
    </row>
    <row r="112" spans="1:6" x14ac:dyDescent="0.25">
      <c r="A112" s="139" t="s">
        <v>334</v>
      </c>
      <c r="B112" s="92" t="s">
        <v>335</v>
      </c>
      <c r="C112" s="107" t="s">
        <v>275</v>
      </c>
      <c r="D112" s="104"/>
      <c r="E112" s="107"/>
      <c r="F112" s="107" t="s">
        <v>276</v>
      </c>
    </row>
    <row r="113" spans="1:6" x14ac:dyDescent="0.25">
      <c r="A113" s="139" t="s">
        <v>336</v>
      </c>
      <c r="B113" s="92" t="s">
        <v>337</v>
      </c>
      <c r="C113" s="107" t="s">
        <v>275</v>
      </c>
      <c r="D113" s="104"/>
      <c r="E113" s="107"/>
      <c r="F113" s="107" t="s">
        <v>276</v>
      </c>
    </row>
    <row r="114" spans="1:6" ht="28.5" customHeight="1" x14ac:dyDescent="0.25">
      <c r="A114" s="141" t="s">
        <v>338</v>
      </c>
      <c r="B114" s="142" t="s">
        <v>339</v>
      </c>
      <c r="C114" s="85"/>
      <c r="D114" s="143">
        <f>Q58</f>
        <v>10040.709999999999</v>
      </c>
      <c r="E114" s="143">
        <f>ROUND(D114/12/L6,2)</f>
        <v>0.09</v>
      </c>
      <c r="F114" s="107"/>
    </row>
    <row r="115" spans="1:6" x14ac:dyDescent="0.25">
      <c r="A115" s="139" t="s">
        <v>340</v>
      </c>
      <c r="B115" s="92" t="s">
        <v>270</v>
      </c>
      <c r="C115" s="107" t="s">
        <v>283</v>
      </c>
      <c r="D115" s="104"/>
      <c r="E115" s="107"/>
      <c r="F115" s="107" t="s">
        <v>272</v>
      </c>
    </row>
    <row r="116" spans="1:6" x14ac:dyDescent="0.25">
      <c r="A116" s="139" t="s">
        <v>341</v>
      </c>
      <c r="B116" s="92" t="s">
        <v>342</v>
      </c>
      <c r="C116" s="107" t="s">
        <v>275</v>
      </c>
      <c r="D116" s="144"/>
      <c r="E116" s="144"/>
      <c r="F116" s="107" t="s">
        <v>276</v>
      </c>
    </row>
    <row r="117" spans="1:6" x14ac:dyDescent="0.25">
      <c r="A117" s="139" t="s">
        <v>343</v>
      </c>
      <c r="B117" s="92" t="s">
        <v>344</v>
      </c>
      <c r="C117" s="107" t="s">
        <v>275</v>
      </c>
      <c r="D117" s="104"/>
      <c r="E117" s="107"/>
      <c r="F117" s="107" t="s">
        <v>276</v>
      </c>
    </row>
    <row r="118" spans="1:6" x14ac:dyDescent="0.25">
      <c r="A118" s="141" t="s">
        <v>345</v>
      </c>
      <c r="B118" s="142" t="s">
        <v>346</v>
      </c>
      <c r="C118" s="107"/>
      <c r="D118" s="143">
        <f>Q59</f>
        <v>7723.62</v>
      </c>
      <c r="E118" s="143">
        <f>ROUND(D118/12/L6,2)</f>
        <v>7.0000000000000007E-2</v>
      </c>
      <c r="F118" s="107"/>
    </row>
    <row r="119" spans="1:6" x14ac:dyDescent="0.25">
      <c r="A119" s="139" t="s">
        <v>347</v>
      </c>
      <c r="B119" s="92" t="s">
        <v>270</v>
      </c>
      <c r="C119" s="107" t="s">
        <v>283</v>
      </c>
      <c r="D119" s="104"/>
      <c r="E119" s="107"/>
      <c r="F119" s="107" t="s">
        <v>272</v>
      </c>
    </row>
    <row r="120" spans="1:6" x14ac:dyDescent="0.25">
      <c r="A120" s="139" t="s">
        <v>348</v>
      </c>
      <c r="B120" s="92" t="s">
        <v>349</v>
      </c>
      <c r="C120" s="107" t="s">
        <v>275</v>
      </c>
      <c r="D120" s="104"/>
      <c r="E120" s="107"/>
      <c r="F120" s="107" t="s">
        <v>276</v>
      </c>
    </row>
    <row r="121" spans="1:6" x14ac:dyDescent="0.25">
      <c r="A121" s="141" t="s">
        <v>350</v>
      </c>
      <c r="B121" s="142" t="s">
        <v>351</v>
      </c>
      <c r="C121" s="107"/>
      <c r="D121" s="143">
        <v>0</v>
      </c>
      <c r="E121" s="143">
        <f>ROUND(D121/12/L6,2)</f>
        <v>0</v>
      </c>
      <c r="F121" s="85"/>
    </row>
    <row r="122" spans="1:6" ht="18" customHeight="1" x14ac:dyDescent="0.25">
      <c r="A122" s="141" t="s">
        <v>352</v>
      </c>
      <c r="B122" s="142" t="s">
        <v>353</v>
      </c>
      <c r="C122" s="85"/>
      <c r="D122" s="143">
        <f>Q60</f>
        <v>21626.14</v>
      </c>
      <c r="E122" s="143">
        <f>ROUND(D122/12/L6,2)</f>
        <v>0.2</v>
      </c>
      <c r="F122" s="107"/>
    </row>
    <row r="123" spans="1:6" ht="17.25" customHeight="1" x14ac:dyDescent="0.25">
      <c r="A123" s="139" t="s">
        <v>354</v>
      </c>
      <c r="B123" s="92" t="s">
        <v>270</v>
      </c>
      <c r="C123" s="107" t="s">
        <v>355</v>
      </c>
      <c r="D123" s="104"/>
      <c r="E123" s="107"/>
      <c r="F123" s="107" t="s">
        <v>276</v>
      </c>
    </row>
    <row r="124" spans="1:6" ht="17.25" customHeight="1" x14ac:dyDescent="0.25">
      <c r="A124" s="139" t="s">
        <v>356</v>
      </c>
      <c r="B124" s="92" t="s">
        <v>317</v>
      </c>
      <c r="C124" s="107" t="s">
        <v>275</v>
      </c>
      <c r="D124" s="104"/>
      <c r="E124" s="107"/>
      <c r="F124" s="107" t="s">
        <v>276</v>
      </c>
    </row>
    <row r="125" spans="1:6" ht="17.25" customHeight="1" x14ac:dyDescent="0.25">
      <c r="A125" s="139" t="s">
        <v>357</v>
      </c>
      <c r="B125" s="92" t="s">
        <v>358</v>
      </c>
      <c r="C125" s="107" t="s">
        <v>275</v>
      </c>
      <c r="D125" s="104"/>
      <c r="E125" s="107"/>
      <c r="F125" s="107" t="s">
        <v>276</v>
      </c>
    </row>
    <row r="126" spans="1:6" ht="17.25" customHeight="1" x14ac:dyDescent="0.25">
      <c r="A126" s="141" t="s">
        <v>359</v>
      </c>
      <c r="B126" s="142" t="s">
        <v>360</v>
      </c>
      <c r="C126" s="85"/>
      <c r="D126" s="143">
        <f>Q61</f>
        <v>21626.14</v>
      </c>
      <c r="E126" s="143">
        <f>ROUND(D126/12/L6,2)</f>
        <v>0.2</v>
      </c>
      <c r="F126" s="107"/>
    </row>
    <row r="127" spans="1:6" x14ac:dyDescent="0.25">
      <c r="A127" s="139" t="s">
        <v>361</v>
      </c>
      <c r="B127" s="92" t="s">
        <v>270</v>
      </c>
      <c r="C127" s="107" t="s">
        <v>355</v>
      </c>
      <c r="D127" s="104"/>
      <c r="E127" s="107"/>
      <c r="F127" s="107" t="s">
        <v>276</v>
      </c>
    </row>
    <row r="128" spans="1:6" ht="15.75" customHeight="1" x14ac:dyDescent="0.25">
      <c r="A128" s="139" t="s">
        <v>362</v>
      </c>
      <c r="B128" s="92" t="s">
        <v>317</v>
      </c>
      <c r="C128" s="107" t="s">
        <v>275</v>
      </c>
      <c r="D128" s="104"/>
      <c r="E128" s="107"/>
      <c r="F128" s="107" t="s">
        <v>276</v>
      </c>
    </row>
    <row r="129" spans="1:6" x14ac:dyDescent="0.25">
      <c r="A129" s="139" t="s">
        <v>363</v>
      </c>
      <c r="B129" s="92" t="s">
        <v>358</v>
      </c>
      <c r="C129" s="107" t="s">
        <v>275</v>
      </c>
      <c r="D129" s="104"/>
      <c r="E129" s="107"/>
      <c r="F129" s="107" t="s">
        <v>276</v>
      </c>
    </row>
    <row r="130" spans="1:6" x14ac:dyDescent="0.25">
      <c r="A130" s="141" t="s">
        <v>364</v>
      </c>
      <c r="B130" s="142" t="s">
        <v>365</v>
      </c>
      <c r="C130" s="107"/>
      <c r="D130" s="143">
        <f>Q62</f>
        <v>21626.14</v>
      </c>
      <c r="E130" s="143">
        <f>ROUND(D130/12/L6,2)</f>
        <v>0.2</v>
      </c>
      <c r="F130" s="107"/>
    </row>
    <row r="131" spans="1:6" x14ac:dyDescent="0.25">
      <c r="A131" s="139" t="s">
        <v>366</v>
      </c>
      <c r="B131" s="92" t="s">
        <v>270</v>
      </c>
      <c r="C131" s="107" t="s">
        <v>355</v>
      </c>
      <c r="D131" s="104"/>
      <c r="E131" s="107"/>
      <c r="F131" s="107" t="s">
        <v>276</v>
      </c>
    </row>
    <row r="132" spans="1:6" x14ac:dyDescent="0.25">
      <c r="A132" s="139" t="s">
        <v>367</v>
      </c>
      <c r="B132" s="92" t="s">
        <v>368</v>
      </c>
      <c r="C132" s="107" t="s">
        <v>275</v>
      </c>
      <c r="D132" s="104"/>
      <c r="E132" s="107"/>
      <c r="F132" s="107" t="s">
        <v>276</v>
      </c>
    </row>
    <row r="133" spans="1:6" x14ac:dyDescent="0.25">
      <c r="A133" s="141" t="s">
        <v>369</v>
      </c>
      <c r="B133" s="142" t="s">
        <v>370</v>
      </c>
      <c r="C133" s="107" t="s">
        <v>371</v>
      </c>
      <c r="D133" s="143">
        <v>0</v>
      </c>
      <c r="E133" s="143">
        <f>ROUND(D133/12/L6,2)</f>
        <v>0</v>
      </c>
      <c r="F133" s="107"/>
    </row>
    <row r="134" spans="1:6" ht="40.5" customHeight="1" x14ac:dyDescent="0.25">
      <c r="A134" s="141" t="s">
        <v>372</v>
      </c>
      <c r="B134" s="142" t="s">
        <v>373</v>
      </c>
      <c r="C134" s="107"/>
      <c r="D134" s="143">
        <f>P33</f>
        <v>192859.16999999998</v>
      </c>
      <c r="E134" s="143">
        <f>ROUND(D134/12/L6,2)</f>
        <v>1.81</v>
      </c>
      <c r="F134" s="107"/>
    </row>
    <row r="135" spans="1:6" x14ac:dyDescent="0.25">
      <c r="A135" s="139" t="s">
        <v>374</v>
      </c>
      <c r="B135" s="92" t="s">
        <v>333</v>
      </c>
      <c r="C135" s="107" t="s">
        <v>355</v>
      </c>
      <c r="D135" s="104"/>
      <c r="E135" s="107"/>
      <c r="F135" s="107" t="s">
        <v>276</v>
      </c>
    </row>
    <row r="136" spans="1:6" ht="13.5" customHeight="1" x14ac:dyDescent="0.25">
      <c r="A136" s="139" t="s">
        <v>375</v>
      </c>
      <c r="B136" s="92" t="s">
        <v>317</v>
      </c>
      <c r="C136" s="107" t="s">
        <v>275</v>
      </c>
      <c r="D136" s="104"/>
      <c r="E136" s="107"/>
      <c r="F136" s="107" t="s">
        <v>276</v>
      </c>
    </row>
    <row r="137" spans="1:6" ht="13.5" customHeight="1" x14ac:dyDescent="0.25">
      <c r="A137" s="139" t="s">
        <v>376</v>
      </c>
      <c r="B137" s="92" t="s">
        <v>377</v>
      </c>
      <c r="C137" s="107" t="s">
        <v>275</v>
      </c>
      <c r="D137" s="104"/>
      <c r="E137" s="107"/>
      <c r="F137" s="107" t="s">
        <v>276</v>
      </c>
    </row>
    <row r="138" spans="1:6" ht="13.5" customHeight="1" x14ac:dyDescent="0.25">
      <c r="A138" s="141" t="s">
        <v>378</v>
      </c>
      <c r="B138" s="142" t="s">
        <v>379</v>
      </c>
      <c r="C138" s="107"/>
      <c r="D138" s="143">
        <f>Q63</f>
        <v>21626.14</v>
      </c>
      <c r="E138" s="143">
        <f>ROUND(D138/12/L6,2)</f>
        <v>0.2</v>
      </c>
      <c r="F138" s="107"/>
    </row>
    <row r="139" spans="1:6" ht="15.75" customHeight="1" x14ac:dyDescent="0.25">
      <c r="A139" s="139" t="s">
        <v>380</v>
      </c>
      <c r="B139" s="92" t="s">
        <v>333</v>
      </c>
      <c r="C139" s="107" t="s">
        <v>355</v>
      </c>
      <c r="D139" s="104"/>
      <c r="E139" s="107"/>
      <c r="F139" s="107" t="s">
        <v>276</v>
      </c>
    </row>
    <row r="140" spans="1:6" ht="15.75" customHeight="1" x14ac:dyDescent="0.25">
      <c r="A140" s="139" t="s">
        <v>381</v>
      </c>
      <c r="B140" s="92" t="s">
        <v>317</v>
      </c>
      <c r="C140" s="107" t="s">
        <v>275</v>
      </c>
      <c r="D140" s="104"/>
      <c r="E140" s="107"/>
      <c r="F140" s="107" t="s">
        <v>276</v>
      </c>
    </row>
    <row r="141" spans="1:6" ht="15.75" customHeight="1" x14ac:dyDescent="0.25">
      <c r="A141" s="139" t="s">
        <v>382</v>
      </c>
      <c r="B141" s="92" t="s">
        <v>358</v>
      </c>
      <c r="C141" s="107" t="s">
        <v>275</v>
      </c>
      <c r="D141" s="104"/>
      <c r="E141" s="107"/>
      <c r="F141" s="107" t="s">
        <v>276</v>
      </c>
    </row>
    <row r="142" spans="1:6" ht="15.75" customHeight="1" x14ac:dyDescent="0.25">
      <c r="A142" s="141" t="s">
        <v>383</v>
      </c>
      <c r="B142" s="142" t="s">
        <v>384</v>
      </c>
      <c r="C142" s="85"/>
      <c r="D142" s="143">
        <f>P34</f>
        <v>53135.31</v>
      </c>
      <c r="E142" s="143">
        <f>ROUND(D142/12/L6,2)</f>
        <v>0.5</v>
      </c>
      <c r="F142" s="107"/>
    </row>
    <row r="143" spans="1:6" ht="15.75" customHeight="1" x14ac:dyDescent="0.25">
      <c r="A143" s="139" t="s">
        <v>385</v>
      </c>
      <c r="B143" s="92" t="s">
        <v>333</v>
      </c>
      <c r="C143" s="107" t="s">
        <v>355</v>
      </c>
      <c r="D143" s="104"/>
      <c r="E143" s="107"/>
      <c r="F143" s="107" t="s">
        <v>276</v>
      </c>
    </row>
    <row r="144" spans="1:6" ht="15.75" customHeight="1" x14ac:dyDescent="0.25">
      <c r="A144" s="139" t="s">
        <v>386</v>
      </c>
      <c r="B144" s="92" t="s">
        <v>317</v>
      </c>
      <c r="C144" s="107" t="s">
        <v>275</v>
      </c>
      <c r="D144" s="104"/>
      <c r="E144" s="107"/>
      <c r="F144" s="107" t="s">
        <v>276</v>
      </c>
    </row>
    <row r="145" spans="1:6" ht="15.75" customHeight="1" x14ac:dyDescent="0.25">
      <c r="A145" s="139" t="s">
        <v>387</v>
      </c>
      <c r="B145" s="92" t="s">
        <v>358</v>
      </c>
      <c r="C145" s="107" t="s">
        <v>275</v>
      </c>
      <c r="D145" s="104"/>
      <c r="E145" s="107"/>
      <c r="F145" s="107" t="s">
        <v>276</v>
      </c>
    </row>
    <row r="146" spans="1:6" ht="15.75" customHeight="1" x14ac:dyDescent="0.25">
      <c r="A146" s="141" t="s">
        <v>388</v>
      </c>
      <c r="B146" s="142" t="s">
        <v>44</v>
      </c>
      <c r="C146" s="107"/>
      <c r="D146" s="143">
        <v>0</v>
      </c>
      <c r="E146" s="143">
        <f>ROUND(D146/12/L6,2)</f>
        <v>0</v>
      </c>
      <c r="F146" s="107"/>
    </row>
    <row r="147" spans="1:6" ht="15.75" customHeight="1" x14ac:dyDescent="0.25">
      <c r="A147" s="139" t="s">
        <v>389</v>
      </c>
      <c r="B147" s="92" t="s">
        <v>333</v>
      </c>
      <c r="C147" s="107" t="s">
        <v>355</v>
      </c>
      <c r="D147" s="104"/>
      <c r="E147" s="107"/>
      <c r="F147" s="107" t="s">
        <v>276</v>
      </c>
    </row>
    <row r="148" spans="1:6" ht="15.75" customHeight="1" x14ac:dyDescent="0.25">
      <c r="A148" s="139" t="s">
        <v>390</v>
      </c>
      <c r="B148" s="92" t="s">
        <v>317</v>
      </c>
      <c r="C148" s="107" t="s">
        <v>275</v>
      </c>
      <c r="D148" s="104"/>
      <c r="E148" s="107"/>
      <c r="F148" s="107" t="s">
        <v>276</v>
      </c>
    </row>
    <row r="149" spans="1:6" ht="24" customHeight="1" x14ac:dyDescent="0.25">
      <c r="A149" s="141" t="s">
        <v>391</v>
      </c>
      <c r="B149" s="142" t="s">
        <v>392</v>
      </c>
      <c r="C149" s="107"/>
      <c r="D149" s="143">
        <v>0</v>
      </c>
      <c r="E149" s="143">
        <f>ROUND(D149/12/L6,2)</f>
        <v>0</v>
      </c>
      <c r="F149" s="107"/>
    </row>
    <row r="150" spans="1:6" ht="16.5" customHeight="1" x14ac:dyDescent="0.25">
      <c r="A150" s="139" t="s">
        <v>393</v>
      </c>
      <c r="B150" s="92" t="s">
        <v>333</v>
      </c>
      <c r="C150" s="107" t="s">
        <v>283</v>
      </c>
      <c r="D150" s="104"/>
      <c r="E150" s="107"/>
      <c r="F150" s="107" t="s">
        <v>272</v>
      </c>
    </row>
    <row r="151" spans="1:6" ht="16.5" customHeight="1" x14ac:dyDescent="0.25">
      <c r="A151" s="141" t="s">
        <v>394</v>
      </c>
      <c r="B151" s="142" t="s">
        <v>395</v>
      </c>
      <c r="C151" s="85"/>
      <c r="D151" s="143">
        <v>0</v>
      </c>
      <c r="E151" s="143">
        <f>ROUND(D151/12/L6,2)</f>
        <v>0</v>
      </c>
      <c r="F151" s="107" t="s">
        <v>272</v>
      </c>
    </row>
    <row r="152" spans="1:6" ht="16.5" customHeight="1" x14ac:dyDescent="0.25">
      <c r="A152" s="139" t="s">
        <v>396</v>
      </c>
      <c r="B152" s="92" t="s">
        <v>333</v>
      </c>
      <c r="C152" s="107" t="s">
        <v>283</v>
      </c>
      <c r="D152" s="104"/>
      <c r="E152" s="107"/>
      <c r="F152" s="107" t="s">
        <v>276</v>
      </c>
    </row>
    <row r="153" spans="1:6" ht="16.5" customHeight="1" x14ac:dyDescent="0.25">
      <c r="A153" s="139" t="s">
        <v>397</v>
      </c>
      <c r="B153" s="92" t="s">
        <v>317</v>
      </c>
      <c r="C153" s="107" t="s">
        <v>275</v>
      </c>
      <c r="D153" s="104"/>
      <c r="E153" s="107"/>
      <c r="F153" s="107" t="s">
        <v>276</v>
      </c>
    </row>
    <row r="154" spans="1:6" ht="16.5" customHeight="1" x14ac:dyDescent="0.25">
      <c r="A154" s="139" t="s">
        <v>398</v>
      </c>
      <c r="B154" s="92" t="s">
        <v>377</v>
      </c>
      <c r="C154" s="107">
        <v>2</v>
      </c>
      <c r="D154" s="104"/>
      <c r="E154" s="107"/>
      <c r="F154" s="107"/>
    </row>
    <row r="155" spans="1:6" ht="15" customHeight="1" x14ac:dyDescent="0.25">
      <c r="A155" s="222" t="s">
        <v>2</v>
      </c>
      <c r="B155" s="222"/>
      <c r="C155" s="222"/>
      <c r="D155" s="145">
        <f>D76+D81+D85+D89+D92+D96+D100+D103+D106+D110+D114+D118+D121+D122+D126+D130+D133+D134+D138+D142+D146+D149+D151</f>
        <v>438758.54</v>
      </c>
      <c r="E155" s="145">
        <f>E76+E81+E85+E89+E92+E96+E100+E103+E106+E110+E114+E118+E121+E122+E126+E130+E133+E134+E138+E142+E146+E149+E151</f>
        <v>4.1000000000000005</v>
      </c>
      <c r="F155" s="146"/>
    </row>
    <row r="157" spans="1:6" x14ac:dyDescent="0.25">
      <c r="A157" s="226"/>
      <c r="B157" s="226"/>
      <c r="C157" s="226"/>
      <c r="D157" s="226"/>
      <c r="E157" s="226"/>
      <c r="F157" s="226"/>
    </row>
    <row r="158" spans="1:6" ht="15.75" customHeight="1" x14ac:dyDescent="0.25">
      <c r="A158" s="227" t="s">
        <v>399</v>
      </c>
      <c r="B158" s="227"/>
      <c r="C158" s="227"/>
      <c r="D158" s="228" t="s">
        <v>400</v>
      </c>
      <c r="E158" s="228"/>
      <c r="F158" s="228"/>
    </row>
    <row r="159" spans="1:6" ht="15.75" customHeight="1" x14ac:dyDescent="0.25">
      <c r="A159" s="227" t="s">
        <v>401</v>
      </c>
      <c r="B159" s="227"/>
      <c r="C159" s="227"/>
      <c r="D159" s="228"/>
      <c r="E159" s="228"/>
      <c r="F159" s="228"/>
    </row>
    <row r="160" spans="1:6" ht="15.75" x14ac:dyDescent="0.25">
      <c r="A160" s="147"/>
      <c r="B160" s="148"/>
      <c r="C160" s="149"/>
      <c r="D160" s="150"/>
      <c r="E160" s="149"/>
      <c r="F160" s="149"/>
    </row>
    <row r="161" spans="1:6" ht="15.75" customHeight="1" x14ac:dyDescent="0.25">
      <c r="A161" s="229"/>
      <c r="B161" s="229"/>
      <c r="C161" s="229"/>
      <c r="D161" s="229" t="s">
        <v>402</v>
      </c>
      <c r="E161" s="229"/>
      <c r="F161" s="229"/>
    </row>
  </sheetData>
  <mergeCells count="68">
    <mergeCell ref="A157:F157"/>
    <mergeCell ref="A158:C158"/>
    <mergeCell ref="D158:F159"/>
    <mergeCell ref="A159:C159"/>
    <mergeCell ref="A161:C161"/>
    <mergeCell ref="D161:F161"/>
    <mergeCell ref="C61:D61"/>
    <mergeCell ref="A155:C155"/>
    <mergeCell ref="C63:D63"/>
    <mergeCell ref="C64:D64"/>
    <mergeCell ref="O64:P64"/>
    <mergeCell ref="C65:D65"/>
    <mergeCell ref="C66:D66"/>
    <mergeCell ref="C67:D67"/>
    <mergeCell ref="A68:D68"/>
    <mergeCell ref="D70:F70"/>
    <mergeCell ref="A71:F71"/>
    <mergeCell ref="A72:F72"/>
    <mergeCell ref="A73:F73"/>
    <mergeCell ref="B62:F62"/>
    <mergeCell ref="O48:P48"/>
    <mergeCell ref="C49:D49"/>
    <mergeCell ref="N49:N64"/>
    <mergeCell ref="C50:D50"/>
    <mergeCell ref="A51:F51"/>
    <mergeCell ref="C52:D52"/>
    <mergeCell ref="C53:D53"/>
    <mergeCell ref="C54:D54"/>
    <mergeCell ref="C55:D55"/>
    <mergeCell ref="C56:D56"/>
    <mergeCell ref="C48:D48"/>
    <mergeCell ref="C57:D57"/>
    <mergeCell ref="C58:D58"/>
    <mergeCell ref="A59:F59"/>
    <mergeCell ref="C60:D60"/>
    <mergeCell ref="C37:D37"/>
    <mergeCell ref="N37:N38"/>
    <mergeCell ref="C38:D38"/>
    <mergeCell ref="C39:D39"/>
    <mergeCell ref="C40:D40"/>
    <mergeCell ref="C41:D41"/>
    <mergeCell ref="N41:N48"/>
    <mergeCell ref="A42:F42"/>
    <mergeCell ref="C43:D43"/>
    <mergeCell ref="E43:E44"/>
    <mergeCell ref="F43:F44"/>
    <mergeCell ref="C44:D44"/>
    <mergeCell ref="A45:F45"/>
    <mergeCell ref="C46:D46"/>
    <mergeCell ref="C47:D47"/>
    <mergeCell ref="C36:D36"/>
    <mergeCell ref="D8:D27"/>
    <mergeCell ref="E8:E26"/>
    <mergeCell ref="F8:F26"/>
    <mergeCell ref="C28:D28"/>
    <mergeCell ref="A29:F29"/>
    <mergeCell ref="C30:D30"/>
    <mergeCell ref="C31:D31"/>
    <mergeCell ref="C32:D32"/>
    <mergeCell ref="C33:D33"/>
    <mergeCell ref="C34:D34"/>
    <mergeCell ref="C35:D35"/>
    <mergeCell ref="A7:F7"/>
    <mergeCell ref="D1:F1"/>
    <mergeCell ref="A2:F2"/>
    <mergeCell ref="A3:F3"/>
    <mergeCell ref="A4:F4"/>
    <mergeCell ref="C6:D6"/>
  </mergeCells>
  <pageMargins left="0.7" right="0.7" top="0.75" bottom="0.75" header="0.3" footer="0.3"/>
  <pageSetup paperSize="9" scale="68" orientation="portrait" r:id="rId1"/>
  <rowBreaks count="2" manualBreakCount="2">
    <brk id="35" max="5" man="1"/>
    <brk id="68" max="5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A6C3-69C2-4484-8E95-4CA37CDADA0E}">
  <sheetPr>
    <tabColor rgb="FF0000CC"/>
  </sheetPr>
  <dimension ref="A3:H25"/>
  <sheetViews>
    <sheetView topLeftCell="A10" zoomScaleNormal="100" workbookViewId="0">
      <selection activeCell="F21" sqref="F21"/>
    </sheetView>
  </sheetViews>
  <sheetFormatPr defaultRowHeight="15" x14ac:dyDescent="0.25"/>
  <cols>
    <col min="1" max="1" width="14" style="151" customWidth="1"/>
    <col min="2" max="2" width="32.5703125" style="151" customWidth="1"/>
    <col min="3" max="4" width="16.7109375" style="151" customWidth="1"/>
    <col min="5" max="5" width="9.28515625" style="171" customWidth="1"/>
    <col min="6" max="6" width="25.85546875" style="172" customWidth="1"/>
    <col min="7" max="7" width="16.42578125" style="173" customWidth="1"/>
    <col min="8" max="8" width="18.140625" style="151" customWidth="1"/>
    <col min="9" max="16384" width="9.140625" style="151"/>
  </cols>
  <sheetData>
    <row r="3" spans="1:8" ht="46.5" customHeight="1" x14ac:dyDescent="0.25">
      <c r="A3" s="230" t="s">
        <v>403</v>
      </c>
      <c r="B3" s="230"/>
      <c r="C3" s="230"/>
      <c r="D3" s="230"/>
      <c r="E3" s="230"/>
      <c r="F3" s="230"/>
      <c r="G3" s="230"/>
      <c r="H3" s="230"/>
    </row>
    <row r="6" spans="1:8" ht="21.75" customHeight="1" x14ac:dyDescent="0.25">
      <c r="A6" s="231" t="s">
        <v>404</v>
      </c>
      <c r="B6" s="231"/>
      <c r="C6" s="231"/>
      <c r="D6" s="231"/>
      <c r="E6" s="152"/>
      <c r="F6" s="231" t="s">
        <v>405</v>
      </c>
      <c r="G6" s="231"/>
      <c r="H6" s="231"/>
    </row>
    <row r="7" spans="1:8" s="156" customFormat="1" ht="33" customHeight="1" x14ac:dyDescent="0.25">
      <c r="A7" s="153" t="s">
        <v>107</v>
      </c>
      <c r="B7" s="153" t="s">
        <v>108</v>
      </c>
      <c r="C7" s="232" t="s">
        <v>109</v>
      </c>
      <c r="D7" s="232"/>
      <c r="E7" s="152"/>
      <c r="F7" s="154" t="s">
        <v>108</v>
      </c>
      <c r="G7" s="1" t="s">
        <v>406</v>
      </c>
      <c r="H7" s="155" t="s">
        <v>6</v>
      </c>
    </row>
    <row r="8" spans="1:8" ht="44.25" customHeight="1" x14ac:dyDescent="0.25">
      <c r="A8" s="153" t="s">
        <v>407</v>
      </c>
      <c r="B8" s="233" t="s">
        <v>112</v>
      </c>
      <c r="C8" s="234"/>
      <c r="D8" s="235"/>
      <c r="E8" s="157"/>
      <c r="F8" s="236" t="s">
        <v>112</v>
      </c>
      <c r="G8" s="237"/>
      <c r="H8" s="238"/>
    </row>
    <row r="9" spans="1:8" ht="36" x14ac:dyDescent="0.25">
      <c r="A9" s="153"/>
      <c r="B9" s="158" t="s">
        <v>408</v>
      </c>
      <c r="C9" s="158" t="s">
        <v>114</v>
      </c>
      <c r="D9" s="239" t="s">
        <v>409</v>
      </c>
      <c r="E9" s="159"/>
      <c r="F9" s="160" t="s">
        <v>410</v>
      </c>
      <c r="G9" s="161" t="s">
        <v>114</v>
      </c>
      <c r="H9" s="240" t="s">
        <v>411</v>
      </c>
    </row>
    <row r="10" spans="1:8" ht="36" x14ac:dyDescent="0.25">
      <c r="A10" s="153"/>
      <c r="B10" s="158" t="s">
        <v>412</v>
      </c>
      <c r="C10" s="158"/>
      <c r="D10" s="239"/>
      <c r="E10" s="159"/>
      <c r="F10" s="160" t="s">
        <v>119</v>
      </c>
      <c r="G10" s="161" t="s">
        <v>120</v>
      </c>
      <c r="H10" s="240"/>
    </row>
    <row r="11" spans="1:8" ht="75" x14ac:dyDescent="0.25">
      <c r="A11" s="153"/>
      <c r="B11" s="158" t="s">
        <v>121</v>
      </c>
      <c r="C11" s="158" t="s">
        <v>143</v>
      </c>
      <c r="D11" s="239"/>
      <c r="E11" s="159"/>
      <c r="F11" s="160" t="s">
        <v>121</v>
      </c>
      <c r="G11" s="162" t="s">
        <v>122</v>
      </c>
      <c r="H11" s="240"/>
    </row>
    <row r="12" spans="1:8" ht="24" x14ac:dyDescent="0.25">
      <c r="A12" s="153"/>
      <c r="B12" s="158" t="s">
        <v>124</v>
      </c>
      <c r="C12" s="158" t="s">
        <v>125</v>
      </c>
      <c r="D12" s="239"/>
      <c r="E12" s="159"/>
      <c r="F12" s="160" t="s">
        <v>124</v>
      </c>
      <c r="G12" s="163" t="s">
        <v>125</v>
      </c>
      <c r="H12" s="240"/>
    </row>
    <row r="13" spans="1:8" ht="37.5" x14ac:dyDescent="0.25">
      <c r="A13" s="153"/>
      <c r="B13" s="158" t="s">
        <v>128</v>
      </c>
      <c r="C13" s="158" t="s">
        <v>143</v>
      </c>
      <c r="D13" s="239"/>
      <c r="E13" s="159"/>
      <c r="F13" s="160" t="s">
        <v>128</v>
      </c>
      <c r="G13" s="162" t="s">
        <v>413</v>
      </c>
      <c r="H13" s="240"/>
    </row>
    <row r="14" spans="1:8" ht="24" x14ac:dyDescent="0.25">
      <c r="A14" s="153"/>
      <c r="B14" s="158" t="s">
        <v>414</v>
      </c>
      <c r="C14" s="158" t="s">
        <v>133</v>
      </c>
      <c r="D14" s="239"/>
      <c r="E14" s="159"/>
      <c r="F14" s="160" t="s">
        <v>132</v>
      </c>
      <c r="G14" s="160" t="s">
        <v>133</v>
      </c>
      <c r="H14" s="240"/>
    </row>
    <row r="15" spans="1:8" ht="36" x14ac:dyDescent="0.25">
      <c r="A15" s="153"/>
      <c r="B15" s="164" t="s">
        <v>415</v>
      </c>
      <c r="C15" s="164" t="s">
        <v>416</v>
      </c>
      <c r="D15" s="165"/>
      <c r="E15" s="166"/>
      <c r="F15" s="167" t="s">
        <v>134</v>
      </c>
      <c r="G15" s="163" t="s">
        <v>135</v>
      </c>
      <c r="H15" s="240"/>
    </row>
    <row r="16" spans="1:8" ht="84" x14ac:dyDescent="0.25">
      <c r="A16" s="153"/>
      <c r="B16" s="158" t="s">
        <v>136</v>
      </c>
      <c r="C16" s="239" t="s">
        <v>137</v>
      </c>
      <c r="D16" s="239"/>
      <c r="E16" s="168"/>
      <c r="F16" s="167" t="s">
        <v>136</v>
      </c>
      <c r="G16" s="169" t="s">
        <v>137</v>
      </c>
      <c r="H16" s="240"/>
    </row>
    <row r="17" spans="1:8" ht="36" x14ac:dyDescent="0.25">
      <c r="A17" s="153"/>
      <c r="B17" s="158" t="s">
        <v>140</v>
      </c>
      <c r="C17" s="239" t="s">
        <v>417</v>
      </c>
      <c r="D17" s="239"/>
      <c r="E17" s="168"/>
      <c r="F17" s="164" t="s">
        <v>140</v>
      </c>
      <c r="G17" s="169" t="s">
        <v>141</v>
      </c>
      <c r="H17" s="240"/>
    </row>
    <row r="18" spans="1:8" ht="24" x14ac:dyDescent="0.25">
      <c r="A18" s="153"/>
      <c r="B18" s="158" t="s">
        <v>142</v>
      </c>
      <c r="C18" s="239" t="s">
        <v>143</v>
      </c>
      <c r="D18" s="239"/>
      <c r="E18" s="168"/>
      <c r="F18" s="164" t="s">
        <v>142</v>
      </c>
      <c r="G18" s="163" t="s">
        <v>143</v>
      </c>
      <c r="H18" s="240"/>
    </row>
    <row r="19" spans="1:8" x14ac:dyDescent="0.25">
      <c r="A19" s="153"/>
      <c r="B19" s="158" t="s">
        <v>144</v>
      </c>
      <c r="C19" s="239" t="s">
        <v>143</v>
      </c>
      <c r="D19" s="239"/>
      <c r="E19" s="168"/>
      <c r="F19" s="164" t="s">
        <v>144</v>
      </c>
      <c r="G19" s="163" t="s">
        <v>143</v>
      </c>
      <c r="H19" s="240"/>
    </row>
    <row r="20" spans="1:8" ht="24" x14ac:dyDescent="0.25">
      <c r="A20" s="153"/>
      <c r="B20" s="164" t="s">
        <v>145</v>
      </c>
      <c r="C20" s="241" t="s">
        <v>418</v>
      </c>
      <c r="D20" s="241"/>
      <c r="E20" s="170"/>
      <c r="F20" s="164" t="s">
        <v>145</v>
      </c>
      <c r="G20" s="163" t="s">
        <v>135</v>
      </c>
      <c r="H20" s="240"/>
    </row>
    <row r="21" spans="1:8" ht="36" x14ac:dyDescent="0.25">
      <c r="A21" s="153"/>
      <c r="B21" s="158" t="s">
        <v>419</v>
      </c>
      <c r="C21" s="239" t="s">
        <v>420</v>
      </c>
      <c r="D21" s="239"/>
      <c r="E21" s="168"/>
      <c r="F21" s="158" t="s">
        <v>419</v>
      </c>
      <c r="G21" s="163" t="s">
        <v>125</v>
      </c>
      <c r="H21" s="240"/>
    </row>
    <row r="22" spans="1:8" ht="30" x14ac:dyDescent="0.25">
      <c r="A22" s="153"/>
      <c r="B22" s="158" t="s">
        <v>146</v>
      </c>
      <c r="C22" s="239" t="s">
        <v>421</v>
      </c>
      <c r="D22" s="239"/>
      <c r="E22" s="168"/>
      <c r="F22" s="158" t="s">
        <v>146</v>
      </c>
      <c r="G22" s="169" t="s">
        <v>147</v>
      </c>
      <c r="H22" s="240"/>
    </row>
    <row r="23" spans="1:8" ht="24" x14ac:dyDescent="0.25">
      <c r="A23" s="153"/>
      <c r="B23" s="158" t="s">
        <v>422</v>
      </c>
      <c r="C23" s="239" t="s">
        <v>423</v>
      </c>
      <c r="D23" s="239"/>
      <c r="E23" s="168"/>
      <c r="F23" s="167" t="s">
        <v>148</v>
      </c>
      <c r="G23" s="163" t="s">
        <v>143</v>
      </c>
      <c r="H23" s="240"/>
    </row>
    <row r="24" spans="1:8" ht="24" x14ac:dyDescent="0.25">
      <c r="A24" s="153"/>
      <c r="B24" s="158" t="s">
        <v>424</v>
      </c>
      <c r="C24" s="239" t="s">
        <v>425</v>
      </c>
      <c r="D24" s="239"/>
      <c r="E24" s="168"/>
      <c r="F24" s="167" t="s">
        <v>426</v>
      </c>
      <c r="G24" s="167" t="s">
        <v>426</v>
      </c>
      <c r="H24" s="240"/>
    </row>
    <row r="25" spans="1:8" x14ac:dyDescent="0.25">
      <c r="A25" s="153"/>
      <c r="B25" s="158" t="s">
        <v>149</v>
      </c>
      <c r="C25" s="239" t="s">
        <v>427</v>
      </c>
      <c r="D25" s="239"/>
      <c r="E25" s="168"/>
      <c r="F25" s="167" t="s">
        <v>149</v>
      </c>
      <c r="G25" s="163" t="s">
        <v>150</v>
      </c>
      <c r="H25" s="240"/>
    </row>
  </sheetData>
  <mergeCells count="18">
    <mergeCell ref="C24:D24"/>
    <mergeCell ref="C25:D25"/>
    <mergeCell ref="D9:D14"/>
    <mergeCell ref="H9:H25"/>
    <mergeCell ref="C16:D16"/>
    <mergeCell ref="C17:D17"/>
    <mergeCell ref="C18:D18"/>
    <mergeCell ref="C19:D19"/>
    <mergeCell ref="C20:D20"/>
    <mergeCell ref="C21:D21"/>
    <mergeCell ref="C22:D22"/>
    <mergeCell ref="C23:D23"/>
    <mergeCell ref="A3:H3"/>
    <mergeCell ref="A6:D6"/>
    <mergeCell ref="F6:H6"/>
    <mergeCell ref="C7:D7"/>
    <mergeCell ref="B8:D8"/>
    <mergeCell ref="F8:H8"/>
  </mergeCells>
  <pageMargins left="0.59055118110236227" right="0" top="0" bottom="0" header="0" footer="0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Общая расшифровка затрат</vt:lpstr>
      <vt:lpstr>Общая смета (2)</vt:lpstr>
      <vt:lpstr>Прил.3,4</vt:lpstr>
      <vt:lpstr>Протокол</vt:lpstr>
      <vt:lpstr>'Общая расшифровка затрат'!Область_печати</vt:lpstr>
      <vt:lpstr>'Прил.3,4'!Область_печати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2022-09-01T13:44:06Z</dcterms:modified>
</cp:coreProperties>
</file>